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E0B1F798-6443-465E-9484-376B67764AE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8" l="1"/>
  <c r="M42" i="8"/>
  <c r="M43" i="8"/>
  <c r="M44" i="8"/>
  <c r="M45" i="8"/>
  <c r="M46" i="8"/>
  <c r="M47" i="8"/>
  <c r="M48" i="8"/>
  <c r="M49" i="8"/>
  <c r="M50" i="8"/>
  <c r="M51" i="8"/>
  <c r="M40" i="8"/>
  <c r="G41" i="8"/>
  <c r="G42" i="8"/>
  <c r="G43" i="8"/>
  <c r="G44" i="8"/>
  <c r="G45" i="8"/>
  <c r="G46" i="8"/>
  <c r="G47" i="8"/>
  <c r="G48" i="8"/>
  <c r="G49" i="8"/>
  <c r="G50" i="8"/>
  <c r="G51" i="8"/>
  <c r="G52" i="8"/>
  <c r="M52" i="8" s="1"/>
  <c r="G40" i="8"/>
  <c r="H50" i="8"/>
  <c r="I50" i="8"/>
  <c r="J50" i="8"/>
  <c r="K50" i="8"/>
  <c r="L50" i="8"/>
  <c r="H51" i="8"/>
  <c r="I51" i="8"/>
  <c r="J51" i="8"/>
  <c r="K51" i="8"/>
  <c r="L51" i="8"/>
  <c r="H52" i="8"/>
  <c r="I52" i="8"/>
  <c r="J52" i="8"/>
  <c r="K52" i="8"/>
  <c r="L52" i="8"/>
  <c r="AN34" i="9"/>
  <c r="AN31" i="9"/>
  <c r="AN32" i="9"/>
  <c r="AN33" i="9"/>
  <c r="E37" i="9"/>
  <c r="E39" i="9" s="1"/>
  <c r="G39" i="9" s="1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24" i="9"/>
  <c r="AN25" i="9"/>
  <c r="AN26" i="9"/>
  <c r="AN27" i="9"/>
  <c r="AN28" i="9"/>
  <c r="AN29" i="9"/>
  <c r="AN30" i="9"/>
  <c r="AN35" i="9"/>
  <c r="AN36" i="9"/>
  <c r="AN23" i="9"/>
  <c r="Z4" i="9"/>
  <c r="L49" i="8"/>
  <c r="K49" i="8"/>
  <c r="J49" i="8"/>
  <c r="I49" i="8"/>
  <c r="H49" i="8"/>
  <c r="L48" i="8"/>
  <c r="K48" i="8"/>
  <c r="J48" i="8"/>
  <c r="I48" i="8"/>
  <c r="H48" i="8"/>
  <c r="L47" i="8"/>
  <c r="K47" i="8"/>
  <c r="J47" i="8"/>
  <c r="I47" i="8"/>
  <c r="L46" i="8"/>
  <c r="K46" i="8"/>
  <c r="J46" i="8"/>
  <c r="I46" i="8"/>
  <c r="H46" i="8"/>
  <c r="L45" i="8"/>
  <c r="K45" i="8"/>
  <c r="J45" i="8"/>
  <c r="I45" i="8"/>
  <c r="H45" i="8"/>
  <c r="L44" i="8"/>
  <c r="K44" i="8"/>
  <c r="J44" i="8"/>
  <c r="I44" i="8"/>
  <c r="H44" i="8"/>
  <c r="L43" i="8"/>
  <c r="K43" i="8"/>
  <c r="J43" i="8"/>
  <c r="I43" i="8"/>
  <c r="H43" i="8"/>
  <c r="L42" i="8"/>
  <c r="K42" i="8"/>
  <c r="J42" i="8"/>
  <c r="I42" i="8"/>
  <c r="H42" i="8"/>
  <c r="L41" i="8"/>
  <c r="K41" i="8"/>
  <c r="J41" i="8"/>
  <c r="I41" i="8"/>
  <c r="H41" i="8"/>
  <c r="F37" i="9"/>
  <c r="X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E15" i="9" s="1"/>
  <c r="Z13" i="9"/>
  <c r="Y12" i="9"/>
  <c r="Z12" i="9" s="1"/>
  <c r="Z11" i="9"/>
  <c r="W10" i="9"/>
  <c r="Z10" i="9" s="1"/>
  <c r="Z9" i="9"/>
  <c r="Z8" i="9"/>
  <c r="Z7" i="9"/>
  <c r="Z6" i="9"/>
  <c r="Z5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AN37" i="9" l="1"/>
  <c r="F39" i="9"/>
  <c r="AF39" i="9"/>
  <c r="X39" i="9"/>
  <c r="P39" i="9"/>
  <c r="AM39" i="9"/>
  <c r="AE39" i="9"/>
  <c r="O39" i="9"/>
  <c r="AL39" i="9"/>
  <c r="AD39" i="9"/>
  <c r="V39" i="9"/>
  <c r="N39" i="9"/>
  <c r="AK39" i="9"/>
  <c r="AC39" i="9"/>
  <c r="U39" i="9"/>
  <c r="M39" i="9"/>
  <c r="W39" i="9"/>
  <c r="E38" i="9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Q38" i="9" s="1"/>
  <c r="R38" i="9" s="1"/>
  <c r="S38" i="9" s="1"/>
  <c r="T38" i="9" s="1"/>
  <c r="U38" i="9" s="1"/>
  <c r="V38" i="9" s="1"/>
  <c r="W38" i="9" s="1"/>
  <c r="X38" i="9" s="1"/>
  <c r="Y38" i="9" s="1"/>
  <c r="Z38" i="9" s="1"/>
  <c r="AA38" i="9" s="1"/>
  <c r="AB38" i="9" s="1"/>
  <c r="AC38" i="9" s="1"/>
  <c r="AD38" i="9" s="1"/>
  <c r="AE38" i="9" s="1"/>
  <c r="AF38" i="9" s="1"/>
  <c r="AG38" i="9" s="1"/>
  <c r="AH38" i="9" s="1"/>
  <c r="AI38" i="9" s="1"/>
  <c r="AJ38" i="9" s="1"/>
  <c r="AK38" i="9" s="1"/>
  <c r="AL38" i="9" s="1"/>
  <c r="AM38" i="9" s="1"/>
  <c r="AJ39" i="9"/>
  <c r="AB39" i="9"/>
  <c r="T39" i="9"/>
  <c r="L39" i="9"/>
  <c r="AG39" i="9"/>
  <c r="Y39" i="9"/>
  <c r="Q39" i="9"/>
  <c r="AI39" i="9"/>
  <c r="AA39" i="9"/>
  <c r="S39" i="9"/>
  <c r="K39" i="9"/>
  <c r="AH39" i="9"/>
  <c r="Z39" i="9"/>
  <c r="R39" i="9"/>
  <c r="J39" i="9"/>
  <c r="I39" i="9"/>
  <c r="H39" i="9"/>
  <c r="Z14" i="9"/>
  <c r="F15" i="9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E16" i="9"/>
  <c r="R16" i="9" s="1"/>
  <c r="O16" i="9"/>
  <c r="J16" i="9"/>
  <c r="W14" i="9"/>
  <c r="Y14" i="9"/>
  <c r="H6" i="8"/>
  <c r="F7" i="8"/>
  <c r="F8" i="8"/>
  <c r="F9" i="8"/>
  <c r="F10" i="8"/>
  <c r="F12" i="8"/>
  <c r="F13" i="8"/>
  <c r="F14" i="8"/>
  <c r="F6" i="8"/>
  <c r="Q16" i="9" l="1"/>
  <c r="G16" i="9"/>
  <c r="I16" i="9"/>
  <c r="F16" i="9"/>
  <c r="N16" i="9"/>
  <c r="X16" i="9"/>
  <c r="M16" i="9"/>
  <c r="U16" i="9"/>
  <c r="P16" i="9"/>
  <c r="W16" i="9"/>
  <c r="S16" i="9"/>
  <c r="V16" i="9"/>
  <c r="K16" i="9"/>
  <c r="Y16" i="9"/>
  <c r="L16" i="9"/>
  <c r="T16" i="9"/>
  <c r="H16" i="9"/>
  <c r="W15" i="9"/>
  <c r="X15" i="9" s="1"/>
  <c r="Y15" i="9" s="1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<sst xmlns="http://schemas.openxmlformats.org/spreadsheetml/2006/main" count="148" uniqueCount="64">
  <si>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</si>
  <si>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</si>
  <si>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</si>
  <si>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</si>
  <si>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</si>
  <si>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</si>
  <si>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</si>
  <si>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</si>
  <si>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</si>
  <si>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</si>
  <si>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</si>
  <si>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</si>
  <si>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</si>
  <si>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</si>
  <si>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</si>
  <si>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</si>
  <si>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</si>
  <si>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</si>
  <si>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</si>
  <si>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</si>
  <si>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</si>
  <si>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</si>
  <si>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</si>
  <si>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</si>
  <si>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</si>
  <si>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</si>
  <si>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</si>
  <si>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</si>
  <si>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</si>
  <si>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</si>
  <si>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</si>
  <si>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</si>
  <si>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Documentation</t>
  </si>
  <si>
    <t>Quality</t>
  </si>
  <si>
    <t>ESTIMATE (Hours)</t>
  </si>
  <si>
    <t>REMAINING WORK</t>
  </si>
  <si>
    <t>Total</t>
  </si>
  <si>
    <t>Remaining</t>
  </si>
  <si>
    <t>Ideal</t>
  </si>
  <si>
    <t>Team</t>
  </si>
  <si>
    <t>João Félix (Product Owner)</t>
  </si>
  <si>
    <t>Luís Lamy (Scrum Master)</t>
  </si>
  <si>
    <t>Guilherme Santana (Quality Controller)</t>
  </si>
  <si>
    <t>Yaroslav Hayduk (Team Member)</t>
  </si>
  <si>
    <t>Bernardo Carvalho (Team Member)</t>
  </si>
  <si>
    <t>Working Days</t>
  </si>
  <si>
    <t>Model Main Business Process and Features (BPMN) #5</t>
  </si>
  <si>
    <t>Report</t>
  </si>
  <si>
    <t>Write a report on the project</t>
  </si>
  <si>
    <t>Implement Front-End and Back-End #7</t>
  </si>
  <si>
    <t>Burndown Chart - Sprint 1</t>
  </si>
  <si>
    <t>Burndown Chart - Sprint 2</t>
  </si>
  <si>
    <t>Generate Sprint 2 Burndown Chart #1</t>
  </si>
  <si>
    <t>Context Diagram</t>
  </si>
  <si>
    <t>Logical View</t>
  </si>
  <si>
    <t>Development View</t>
  </si>
  <si>
    <t>Deployment View</t>
  </si>
  <si>
    <t>Use Case Diagrams</t>
  </si>
  <si>
    <t>Prototype Development</t>
  </si>
  <si>
    <t>Quality Control</t>
  </si>
  <si>
    <t>Feature Model</t>
  </si>
  <si>
    <t>Review and refine Phase 1 Documents</t>
  </si>
  <si>
    <t>Generate Sprint 2 Gantt Chart #1</t>
  </si>
  <si>
    <t>Process View (Sequence Diagrams)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</si>
</sst>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dd/mm/yy;@"/>
    <numFmt numFmtId="166" formatCode="d/m/yyyy;@"/>
    <numFmt numFmtId="167" formatCode="0.0"/>
    <numFmt numFmtId="168" formatCode="dd/mm/yy"/>
  </numFmts>
  <fonts count="23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</font>
    <font>
      <b/>
      <sz val="26"/>
      <color rgb="FF2A4E81"/>
      <name val="Arial"/>
      <family val="2"/>
    </font>
    <font>
      <b/>
      <sz val="20"/>
      <color rgb="FF2A4E81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ADD6A"/>
        <bgColor indexed="64"/>
      </patternFill>
    </fill>
    <fill>
      <patternFill patternType="solid">
        <fgColor rgb="FF6ADD6A"/>
        <bgColor rgb="FF6ADD6A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6" tint="0.39997558519241921"/>
        <bgColor rgb="FF6ADD6A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</fills>
  <borders count="22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5" fillId="0" borderId="0" xfId="0" applyFont="1" applyAlignment="1">
      <alignment horizontal="center"/>
    </xf>
    <xf numFmtId="0" fontId="10" fillId="0" borderId="0" xfId="0" applyFont="1"/>
    <xf numFmtId="0" fontId="19" fillId="4" borderId="18" xfId="0" applyFont="1" applyFill="1" applyBorder="1" applyAlignment="1">
      <alignment horizontal="left" vertical="center"/>
    </xf>
    <xf numFmtId="0" fontId="19" fillId="4" borderId="18" xfId="0" applyFont="1" applyFill="1" applyBorder="1" applyAlignment="1">
      <alignment horizontal="center" vertical="center" wrapText="1"/>
    </xf>
    <xf numFmtId="16" fontId="19" fillId="4" borderId="18" xfId="0" applyNumberFormat="1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vertical="center"/>
    </xf>
    <xf numFmtId="168" fontId="15" fillId="0" borderId="18" xfId="0" applyNumberFormat="1" applyFont="1" applyBorder="1" applyAlignment="1">
      <alignment horizontal="center" vertical="center"/>
    </xf>
    <xf numFmtId="2" fontId="15" fillId="0" borderId="18" xfId="0" applyNumberFormat="1" applyFont="1" applyBorder="1" applyAlignment="1">
      <alignment horizontal="center" vertical="center"/>
    </xf>
    <xf numFmtId="2" fontId="15" fillId="8" borderId="18" xfId="0" applyNumberFormat="1" applyFont="1" applyFill="1" applyBorder="1" applyAlignment="1">
      <alignment horizontal="center" vertical="center"/>
    </xf>
    <xf numFmtId="0" fontId="15" fillId="9" borderId="18" xfId="0" applyFont="1" applyFill="1" applyBorder="1" applyAlignment="1">
      <alignment vertical="center"/>
    </xf>
    <xf numFmtId="2" fontId="15" fillId="6" borderId="18" xfId="0" applyNumberFormat="1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0" fontId="15" fillId="10" borderId="18" xfId="0" applyFont="1" applyFill="1" applyBorder="1" applyAlignment="1">
      <alignment vertical="center"/>
    </xf>
    <xf numFmtId="2" fontId="15" fillId="7" borderId="18" xfId="0" applyNumberFormat="1" applyFont="1" applyFill="1" applyBorder="1" applyAlignment="1">
      <alignment horizontal="center" vertical="center"/>
    </xf>
    <xf numFmtId="0" fontId="15" fillId="0" borderId="18" xfId="0" applyFont="1" applyBorder="1" applyAlignment="1">
      <alignment horizontal="right"/>
    </xf>
    <xf numFmtId="2" fontId="15" fillId="0" borderId="18" xfId="0" applyNumberFormat="1" applyFont="1" applyBorder="1" applyAlignment="1">
      <alignment horizontal="center"/>
    </xf>
    <xf numFmtId="0" fontId="15" fillId="11" borderId="0" xfId="0" applyFont="1" applyFill="1"/>
    <xf numFmtId="167" fontId="15" fillId="0" borderId="0" xfId="0" applyNumberFormat="1" applyFont="1" applyAlignment="1">
      <alignment horizontal="center"/>
    </xf>
    <xf numFmtId="0" fontId="20" fillId="0" borderId="19" xfId="0" applyFont="1" applyBorder="1" applyAlignment="1">
      <alignment horizontal="center" vertical="center" wrapText="1"/>
    </xf>
    <xf numFmtId="0" fontId="21" fillId="0" borderId="20" xfId="0" applyFont="1" applyBorder="1"/>
    <xf numFmtId="0" fontId="21" fillId="0" borderId="21" xfId="0" applyFont="1" applyBorder="1"/>
    <xf numFmtId="0" fontId="22" fillId="0" borderId="0" xfId="0" applyFont="1"/>
    <xf numFmtId="0" fontId="15" fillId="0" borderId="18" xfId="0" applyFont="1" applyBorder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0" borderId="20" xfId="0" applyFont="1" applyBorder="1"/>
    <xf numFmtId="0" fontId="21" fillId="0" borderId="21" xfId="0" applyFont="1" applyBorder="1"/>
    <xf numFmtId="0" fontId="15" fillId="0" borderId="2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15" fillId="0" borderId="19" xfId="0" applyFont="1" applyBorder="1" applyAlignment="1">
      <alignment vertical="center"/>
    </xf>
    <xf numFmtId="168" fontId="15" fillId="0" borderId="19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5" fillId="12" borderId="16" xfId="0" applyFont="1" applyFill="1" applyBorder="1" applyAlignment="1">
      <alignment vertical="center" wrapText="1"/>
    </xf>
    <xf numFmtId="0" fontId="0" fillId="12" borderId="16" xfId="0" applyFill="1" applyBorder="1" applyAlignment="1">
      <alignment vertical="center"/>
    </xf>
    <xf numFmtId="164" fontId="0" fillId="12" borderId="16" xfId="0" applyNumberFormat="1" applyFill="1" applyBorder="1" applyAlignment="1">
      <alignment horizontal="center" vertical="center"/>
    </xf>
    <xf numFmtId="164" fontId="4" fillId="12" borderId="16" xfId="0" applyNumberFormat="1" applyFont="1" applyFill="1" applyBorder="1" applyAlignment="1">
      <alignment horizontal="center" vertical="center"/>
    </xf>
    <xf numFmtId="0" fontId="0" fillId="12" borderId="16" xfId="0" applyFill="1" applyBorder="1"/>
    <xf numFmtId="0" fontId="5" fillId="12" borderId="0" xfId="0" applyFont="1" applyFill="1" applyBorder="1" applyAlignment="1">
      <alignment horizontal="center" vertical="center" wrapText="1"/>
    </xf>
    <xf numFmtId="0" fontId="0" fillId="12" borderId="0" xfId="0" applyFill="1" applyBorder="1" applyAlignment="1">
      <alignment vertical="center"/>
    </xf>
    <xf numFmtId="165" fontId="0" fillId="12" borderId="0" xfId="0" applyNumberFormat="1" applyFill="1" applyBorder="1" applyAlignment="1">
      <alignment horizontal="center" vertical="center"/>
    </xf>
    <xf numFmtId="165" fontId="4" fillId="12" borderId="0" xfId="0" applyNumberFormat="1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 vertical="center" wrapText="1"/>
    </xf>
    <xf numFmtId="0" fontId="0" fillId="12" borderId="0" xfId="0" applyFill="1" applyBorder="1"/>
    <xf numFmtId="9" fontId="0" fillId="12" borderId="0" xfId="2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 wrapText="1"/>
    </xf>
    <xf numFmtId="0" fontId="0" fillId="12" borderId="0" xfId="0" applyFill="1" applyBorder="1" applyAlignment="1">
      <alignment horizontal="left" vertical="center" wrapText="1" indent="1"/>
    </xf>
    <xf numFmtId="0" fontId="0" fillId="12" borderId="0" xfId="0" applyFill="1" applyBorder="1" applyAlignment="1">
      <alignment horizontal="left" vertical="center" indent="1"/>
    </xf>
    <xf numFmtId="14" fontId="8" fillId="12" borderId="0" xfId="0" applyNumberFormat="1" applyFont="1" applyFill="1" applyBorder="1" applyAlignment="1">
      <alignment horizontal="center" vertical="center"/>
    </xf>
    <xf numFmtId="14" fontId="4" fillId="12" borderId="0" xfId="0" applyNumberFormat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/>
    </xf>
    <xf numFmtId="0" fontId="12" fillId="12" borderId="0" xfId="0" applyFont="1" applyFill="1" applyBorder="1"/>
    <xf numFmtId="0" fontId="6" fillId="13" borderId="0" xfId="0" applyFont="1" applyFill="1" applyBorder="1" applyAlignment="1">
      <alignment horizontal="left" vertical="center" indent="1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6AD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Actual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6B6-4DFE-8648-F9164FD2A5AC}"/>
            </c:ext>
          </c:extLst>
        </c:ser>
        <c:ser>
          <c:idx val="9"/>
          <c:order val="1"/>
          <c:tx>
            <c:v>Ideal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6B6-4DFE-8648-F9164FD2A5AC}"/>
            </c:ext>
          </c:extLst>
        </c:ser>
        <c:ser>
          <c:idx val="10"/>
          <c:order val="2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6B6-4DFE-8648-F9164FD2A5AC}"/>
            </c:ext>
          </c:extLst>
        </c:ser>
        <c:ser>
          <c:idx val="11"/>
          <c:order val="3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6B6-4DFE-8648-F9164FD2A5AC}"/>
            </c:ext>
          </c:extLst>
        </c:ser>
        <c:ser>
          <c:idx val="12"/>
          <c:order val="4"/>
          <c:tx>
            <c:v>Actual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6B6-4DFE-8648-F9164FD2A5AC}"/>
            </c:ext>
          </c:extLst>
        </c:ser>
        <c:ser>
          <c:idx val="13"/>
          <c:order val="5"/>
          <c:tx>
            <c:v>Ideal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6B6-4DFE-8648-F9164FD2A5AC}"/>
            </c:ext>
          </c:extLst>
        </c:ser>
        <c:ser>
          <c:idx val="14"/>
          <c:order val="6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6B6-4DFE-8648-F9164FD2A5AC}"/>
            </c:ext>
          </c:extLst>
        </c:ser>
        <c:ser>
          <c:idx val="15"/>
          <c:order val="7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6B6-4DFE-8648-F9164FD2A5AC}"/>
            </c:ext>
          </c:extLst>
        </c:ser>
        <c:ser>
          <c:idx val="4"/>
          <c:order val="8"/>
          <c:tx>
            <c:v>Actual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6B6-4DFE-8648-F9164FD2A5AC}"/>
            </c:ext>
          </c:extLst>
        </c:ser>
        <c:ser>
          <c:idx val="5"/>
          <c:order val="9"/>
          <c:tx>
            <c:v>Ideal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6B6-4DFE-8648-F9164FD2A5AC}"/>
            </c:ext>
          </c:extLst>
        </c:ser>
        <c:ser>
          <c:idx val="6"/>
          <c:order val="1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6B6-4DFE-8648-F9164FD2A5AC}"/>
            </c:ext>
          </c:extLst>
        </c:ser>
        <c:ser>
          <c:idx val="7"/>
          <c:order val="1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6B6-4DFE-8648-F9164FD2A5AC}"/>
            </c:ext>
          </c:extLst>
        </c:ser>
        <c:ser>
          <c:idx val="1"/>
          <c:order val="12"/>
          <c:tx>
            <c:v>Actual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6B6-4DFE-8648-F9164FD2A5AC}"/>
            </c:ext>
          </c:extLst>
        </c:ser>
        <c:ser>
          <c:idx val="2"/>
          <c:order val="13"/>
          <c:tx>
            <c:v>Ideal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6B6-4DFE-8648-F9164FD2A5AC}"/>
            </c:ext>
          </c:extLst>
        </c:ser>
        <c:ser>
          <c:idx val="3"/>
          <c:order val="14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6B6-4DFE-8648-F9164FD2A5AC}"/>
            </c:ext>
          </c:extLst>
        </c:ser>
        <c:ser>
          <c:idx val="0"/>
          <c:order val="15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6B6-4DFE-8648-F9164FD2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Burn vs Remaining 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2"/>
          <c:tx>
            <c:v>Ideal Burn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CHART'!$F$22:$AM$22</c:f>
              <c:numCache>
                <c:formatCode>d\-mmm</c:formatCode>
                <c:ptCount val="34"/>
                <c:pt idx="0">
                  <c:v>45775</c:v>
                </c:pt>
                <c:pt idx="1">
                  <c:v>45776</c:v>
                </c:pt>
                <c:pt idx="2">
                  <c:v>45777</c:v>
                </c:pt>
                <c:pt idx="3">
                  <c:v>45778</c:v>
                </c:pt>
                <c:pt idx="4">
                  <c:v>45779</c:v>
                </c:pt>
                <c:pt idx="5">
                  <c:v>45780</c:v>
                </c:pt>
                <c:pt idx="6">
                  <c:v>45781</c:v>
                </c:pt>
                <c:pt idx="7">
                  <c:v>45782</c:v>
                </c:pt>
                <c:pt idx="8">
                  <c:v>45783</c:v>
                </c:pt>
                <c:pt idx="9">
                  <c:v>45784</c:v>
                </c:pt>
                <c:pt idx="10">
                  <c:v>45785</c:v>
                </c:pt>
                <c:pt idx="11">
                  <c:v>45786</c:v>
                </c:pt>
                <c:pt idx="12">
                  <c:v>45787</c:v>
                </c:pt>
                <c:pt idx="13">
                  <c:v>45788</c:v>
                </c:pt>
                <c:pt idx="14">
                  <c:v>45789</c:v>
                </c:pt>
                <c:pt idx="15">
                  <c:v>45790</c:v>
                </c:pt>
                <c:pt idx="16">
                  <c:v>45791</c:v>
                </c:pt>
                <c:pt idx="17">
                  <c:v>45792</c:v>
                </c:pt>
                <c:pt idx="18">
                  <c:v>45793</c:v>
                </c:pt>
                <c:pt idx="19">
                  <c:v>45794</c:v>
                </c:pt>
                <c:pt idx="20">
                  <c:v>45795</c:v>
                </c:pt>
                <c:pt idx="21">
                  <c:v>45796</c:v>
                </c:pt>
                <c:pt idx="22">
                  <c:v>45797</c:v>
                </c:pt>
                <c:pt idx="23">
                  <c:v>45798</c:v>
                </c:pt>
                <c:pt idx="24">
                  <c:v>45799</c:v>
                </c:pt>
                <c:pt idx="25">
                  <c:v>45800</c:v>
                </c:pt>
                <c:pt idx="26">
                  <c:v>45801</c:v>
                </c:pt>
                <c:pt idx="27">
                  <c:v>45802</c:v>
                </c:pt>
                <c:pt idx="28">
                  <c:v>45803</c:v>
                </c:pt>
                <c:pt idx="29">
                  <c:v>45804</c:v>
                </c:pt>
                <c:pt idx="30">
                  <c:v>45805</c:v>
                </c:pt>
                <c:pt idx="31">
                  <c:v>45806</c:v>
                </c:pt>
                <c:pt idx="32">
                  <c:v>45807</c:v>
                </c:pt>
                <c:pt idx="33">
                  <c:v>45808</c:v>
                </c:pt>
              </c:numCache>
            </c:numRef>
          </c:cat>
          <c:val>
            <c:numRef>
              <c:f>'BURNDOWN CHART'!$F$39:$AM$39</c:f>
              <c:numCache>
                <c:formatCode>0.00</c:formatCode>
                <c:ptCount val="34"/>
                <c:pt idx="0">
                  <c:v>72.794117647058826</c:v>
                </c:pt>
                <c:pt idx="1">
                  <c:v>70.588235294117652</c:v>
                </c:pt>
                <c:pt idx="2">
                  <c:v>68.382352941176464</c:v>
                </c:pt>
                <c:pt idx="3">
                  <c:v>66.17647058823529</c:v>
                </c:pt>
                <c:pt idx="4">
                  <c:v>63.970588235294116</c:v>
                </c:pt>
                <c:pt idx="5">
                  <c:v>61.764705882352942</c:v>
                </c:pt>
                <c:pt idx="6">
                  <c:v>59.558823529411768</c:v>
                </c:pt>
                <c:pt idx="7">
                  <c:v>57.352941176470587</c:v>
                </c:pt>
                <c:pt idx="8">
                  <c:v>55.147058823529413</c:v>
                </c:pt>
                <c:pt idx="9">
                  <c:v>52.941176470588232</c:v>
                </c:pt>
                <c:pt idx="10">
                  <c:v>50.735294117647058</c:v>
                </c:pt>
                <c:pt idx="11">
                  <c:v>48.529411764705884</c:v>
                </c:pt>
                <c:pt idx="12">
                  <c:v>46.32352941176471</c:v>
                </c:pt>
                <c:pt idx="13">
                  <c:v>44.117647058823529</c:v>
                </c:pt>
                <c:pt idx="14">
                  <c:v>41.911764705882355</c:v>
                </c:pt>
                <c:pt idx="15">
                  <c:v>39.705882352941174</c:v>
                </c:pt>
                <c:pt idx="16">
                  <c:v>37.5</c:v>
                </c:pt>
                <c:pt idx="17">
                  <c:v>35.294117647058826</c:v>
                </c:pt>
                <c:pt idx="18">
                  <c:v>33.088235294117645</c:v>
                </c:pt>
                <c:pt idx="19">
                  <c:v>30.882352941176471</c:v>
                </c:pt>
                <c:pt idx="20">
                  <c:v>28.676470588235297</c:v>
                </c:pt>
                <c:pt idx="21">
                  <c:v>26.470588235294116</c:v>
                </c:pt>
                <c:pt idx="22">
                  <c:v>24.264705882352942</c:v>
                </c:pt>
                <c:pt idx="23">
                  <c:v>22.058823529411768</c:v>
                </c:pt>
                <c:pt idx="24">
                  <c:v>19.852941176470587</c:v>
                </c:pt>
                <c:pt idx="25">
                  <c:v>17.647058823529413</c:v>
                </c:pt>
                <c:pt idx="26">
                  <c:v>15.441176470588232</c:v>
                </c:pt>
                <c:pt idx="27">
                  <c:v>13.235294117647058</c:v>
                </c:pt>
                <c:pt idx="28">
                  <c:v>11.029411764705884</c:v>
                </c:pt>
                <c:pt idx="29">
                  <c:v>8.8235294117647101</c:v>
                </c:pt>
                <c:pt idx="30">
                  <c:v>6.6176470588235361</c:v>
                </c:pt>
                <c:pt idx="31">
                  <c:v>4.4117647058823479</c:v>
                </c:pt>
                <c:pt idx="32">
                  <c:v>2.205882352941174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B6-4900-81AF-77E52F11B800}"/>
            </c:ext>
          </c:extLst>
        </c:ser>
        <c:ser>
          <c:idx val="2"/>
          <c:order val="3"/>
          <c:tx>
            <c:v>Remaining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CHART'!$F$22:$AM$22</c:f>
              <c:numCache>
                <c:formatCode>d\-mmm</c:formatCode>
                <c:ptCount val="34"/>
                <c:pt idx="0">
                  <c:v>45775</c:v>
                </c:pt>
                <c:pt idx="1">
                  <c:v>45776</c:v>
                </c:pt>
                <c:pt idx="2">
                  <c:v>45777</c:v>
                </c:pt>
                <c:pt idx="3">
                  <c:v>45778</c:v>
                </c:pt>
                <c:pt idx="4">
                  <c:v>45779</c:v>
                </c:pt>
                <c:pt idx="5">
                  <c:v>45780</c:v>
                </c:pt>
                <c:pt idx="6">
                  <c:v>45781</c:v>
                </c:pt>
                <c:pt idx="7">
                  <c:v>45782</c:v>
                </c:pt>
                <c:pt idx="8">
                  <c:v>45783</c:v>
                </c:pt>
                <c:pt idx="9">
                  <c:v>45784</c:v>
                </c:pt>
                <c:pt idx="10">
                  <c:v>45785</c:v>
                </c:pt>
                <c:pt idx="11">
                  <c:v>45786</c:v>
                </c:pt>
                <c:pt idx="12">
                  <c:v>45787</c:v>
                </c:pt>
                <c:pt idx="13">
                  <c:v>45788</c:v>
                </c:pt>
                <c:pt idx="14">
                  <c:v>45789</c:v>
                </c:pt>
                <c:pt idx="15">
                  <c:v>45790</c:v>
                </c:pt>
                <c:pt idx="16">
                  <c:v>45791</c:v>
                </c:pt>
                <c:pt idx="17">
                  <c:v>45792</c:v>
                </c:pt>
                <c:pt idx="18">
                  <c:v>45793</c:v>
                </c:pt>
                <c:pt idx="19">
                  <c:v>45794</c:v>
                </c:pt>
                <c:pt idx="20">
                  <c:v>45795</c:v>
                </c:pt>
                <c:pt idx="21">
                  <c:v>45796</c:v>
                </c:pt>
                <c:pt idx="22">
                  <c:v>45797</c:v>
                </c:pt>
                <c:pt idx="23">
                  <c:v>45798</c:v>
                </c:pt>
                <c:pt idx="24">
                  <c:v>45799</c:v>
                </c:pt>
                <c:pt idx="25">
                  <c:v>45800</c:v>
                </c:pt>
                <c:pt idx="26">
                  <c:v>45801</c:v>
                </c:pt>
                <c:pt idx="27">
                  <c:v>45802</c:v>
                </c:pt>
                <c:pt idx="28">
                  <c:v>45803</c:v>
                </c:pt>
                <c:pt idx="29">
                  <c:v>45804</c:v>
                </c:pt>
                <c:pt idx="30">
                  <c:v>45805</c:v>
                </c:pt>
                <c:pt idx="31">
                  <c:v>45806</c:v>
                </c:pt>
                <c:pt idx="32">
                  <c:v>45807</c:v>
                </c:pt>
                <c:pt idx="33">
                  <c:v>45808</c:v>
                </c:pt>
              </c:numCache>
            </c:numRef>
          </c:cat>
          <c:val>
            <c:numRef>
              <c:f>'BURNDOWN CHART'!$F$38:$AM$38</c:f>
              <c:numCache>
                <c:formatCode>0.00</c:formatCode>
                <c:ptCount val="3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70.5</c:v>
                </c:pt>
                <c:pt idx="9">
                  <c:v>69.5</c:v>
                </c:pt>
                <c:pt idx="10">
                  <c:v>66</c:v>
                </c:pt>
                <c:pt idx="11">
                  <c:v>64</c:v>
                </c:pt>
                <c:pt idx="12">
                  <c:v>61</c:v>
                </c:pt>
                <c:pt idx="13">
                  <c:v>60</c:v>
                </c:pt>
                <c:pt idx="14">
                  <c:v>56</c:v>
                </c:pt>
                <c:pt idx="15">
                  <c:v>52.5</c:v>
                </c:pt>
                <c:pt idx="16">
                  <c:v>45.5</c:v>
                </c:pt>
                <c:pt idx="17">
                  <c:v>41.5</c:v>
                </c:pt>
                <c:pt idx="18">
                  <c:v>36.5</c:v>
                </c:pt>
                <c:pt idx="19">
                  <c:v>33.5</c:v>
                </c:pt>
                <c:pt idx="20">
                  <c:v>28</c:v>
                </c:pt>
                <c:pt idx="21">
                  <c:v>27</c:v>
                </c:pt>
                <c:pt idx="22">
                  <c:v>24</c:v>
                </c:pt>
                <c:pt idx="23">
                  <c:v>22</c:v>
                </c:pt>
                <c:pt idx="24">
                  <c:v>20</c:v>
                </c:pt>
                <c:pt idx="25">
                  <c:v>18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B6-4900-81AF-77E52F11B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745855"/>
        <c:axId val="1784743455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'BURNDOWN CHART'!$F$22</c15:sqref>
                        </c15:formulaRef>
                      </c:ext>
                    </c:extLst>
                    <c:strCache>
                      <c:ptCount val="1"/>
                      <c:pt idx="0">
                        <c:v>28/abr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'BURNDOWN CHART'!$F$22:$AM$22</c15:sqref>
                        </c15:formulaRef>
                      </c:ext>
                    </c:extLst>
                    <c:numCache>
                      <c:formatCode>d\-mmm</c:formatCode>
                      <c:ptCount val="34"/>
                      <c:pt idx="0">
                        <c:v>45775</c:v>
                      </c:pt>
                      <c:pt idx="1">
                        <c:v>45776</c:v>
                      </c:pt>
                      <c:pt idx="2">
                        <c:v>45777</c:v>
                      </c:pt>
                      <c:pt idx="3">
                        <c:v>45778</c:v>
                      </c:pt>
                      <c:pt idx="4">
                        <c:v>45779</c:v>
                      </c:pt>
                      <c:pt idx="5">
                        <c:v>45780</c:v>
                      </c:pt>
                      <c:pt idx="6">
                        <c:v>45781</c:v>
                      </c:pt>
                      <c:pt idx="7">
                        <c:v>45782</c:v>
                      </c:pt>
                      <c:pt idx="8">
                        <c:v>45783</c:v>
                      </c:pt>
                      <c:pt idx="9">
                        <c:v>45784</c:v>
                      </c:pt>
                      <c:pt idx="10">
                        <c:v>45785</c:v>
                      </c:pt>
                      <c:pt idx="11">
                        <c:v>45786</c:v>
                      </c:pt>
                      <c:pt idx="12">
                        <c:v>45787</c:v>
                      </c:pt>
                      <c:pt idx="13">
                        <c:v>45788</c:v>
                      </c:pt>
                      <c:pt idx="14">
                        <c:v>45789</c:v>
                      </c:pt>
                      <c:pt idx="15">
                        <c:v>45790</c:v>
                      </c:pt>
                      <c:pt idx="16">
                        <c:v>45791</c:v>
                      </c:pt>
                      <c:pt idx="17">
                        <c:v>45792</c:v>
                      </c:pt>
                      <c:pt idx="18">
                        <c:v>45793</c:v>
                      </c:pt>
                      <c:pt idx="19">
                        <c:v>45794</c:v>
                      </c:pt>
                      <c:pt idx="20">
                        <c:v>45795</c:v>
                      </c:pt>
                      <c:pt idx="21">
                        <c:v>45796</c:v>
                      </c:pt>
                      <c:pt idx="22">
                        <c:v>45797</c:v>
                      </c:pt>
                      <c:pt idx="23">
                        <c:v>45798</c:v>
                      </c:pt>
                      <c:pt idx="24">
                        <c:v>45799</c:v>
                      </c:pt>
                      <c:pt idx="25">
                        <c:v>45800</c:v>
                      </c:pt>
                      <c:pt idx="26">
                        <c:v>45801</c:v>
                      </c:pt>
                      <c:pt idx="27">
                        <c:v>45802</c:v>
                      </c:pt>
                      <c:pt idx="28">
                        <c:v>45803</c:v>
                      </c:pt>
                      <c:pt idx="29">
                        <c:v>45804</c:v>
                      </c:pt>
                      <c:pt idx="30">
                        <c:v>45805</c:v>
                      </c:pt>
                      <c:pt idx="31">
                        <c:v>45806</c:v>
                      </c:pt>
                      <c:pt idx="32">
                        <c:v>45807</c:v>
                      </c:pt>
                      <c:pt idx="33">
                        <c:v>45808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'BURNDOWN CHART'!$F$22:$AM$22</c15:sqref>
                        </c15:formulaRef>
                      </c:ext>
                    </c:extLst>
                    <c:numCache>
                      <c:formatCode>d\-mmm</c:formatCode>
                      <c:ptCount val="34"/>
                      <c:pt idx="0">
                        <c:v>45775</c:v>
                      </c:pt>
                      <c:pt idx="1">
                        <c:v>45776</c:v>
                      </c:pt>
                      <c:pt idx="2">
                        <c:v>45777</c:v>
                      </c:pt>
                      <c:pt idx="3">
                        <c:v>45778</c:v>
                      </c:pt>
                      <c:pt idx="4">
                        <c:v>45779</c:v>
                      </c:pt>
                      <c:pt idx="5">
                        <c:v>45780</c:v>
                      </c:pt>
                      <c:pt idx="6">
                        <c:v>45781</c:v>
                      </c:pt>
                      <c:pt idx="7">
                        <c:v>45782</c:v>
                      </c:pt>
                      <c:pt idx="8">
                        <c:v>45783</c:v>
                      </c:pt>
                      <c:pt idx="9">
                        <c:v>45784</c:v>
                      </c:pt>
                      <c:pt idx="10">
                        <c:v>45785</c:v>
                      </c:pt>
                      <c:pt idx="11">
                        <c:v>45786</c:v>
                      </c:pt>
                      <c:pt idx="12">
                        <c:v>45787</c:v>
                      </c:pt>
                      <c:pt idx="13">
                        <c:v>45788</c:v>
                      </c:pt>
                      <c:pt idx="14">
                        <c:v>45789</c:v>
                      </c:pt>
                      <c:pt idx="15">
                        <c:v>45790</c:v>
                      </c:pt>
                      <c:pt idx="16">
                        <c:v>45791</c:v>
                      </c:pt>
                      <c:pt idx="17">
                        <c:v>45792</c:v>
                      </c:pt>
                      <c:pt idx="18">
                        <c:v>45793</c:v>
                      </c:pt>
                      <c:pt idx="19">
                        <c:v>45794</c:v>
                      </c:pt>
                      <c:pt idx="20">
                        <c:v>45795</c:v>
                      </c:pt>
                      <c:pt idx="21">
                        <c:v>45796</c:v>
                      </c:pt>
                      <c:pt idx="22">
                        <c:v>45797</c:v>
                      </c:pt>
                      <c:pt idx="23">
                        <c:v>45798</c:v>
                      </c:pt>
                      <c:pt idx="24">
                        <c:v>45799</c:v>
                      </c:pt>
                      <c:pt idx="25">
                        <c:v>45800</c:v>
                      </c:pt>
                      <c:pt idx="26">
                        <c:v>45801</c:v>
                      </c:pt>
                      <c:pt idx="27">
                        <c:v>45802</c:v>
                      </c:pt>
                      <c:pt idx="28">
                        <c:v>45803</c:v>
                      </c:pt>
                      <c:pt idx="29">
                        <c:v>45804</c:v>
                      </c:pt>
                      <c:pt idx="30">
                        <c:v>45805</c:v>
                      </c:pt>
                      <c:pt idx="31">
                        <c:v>45806</c:v>
                      </c:pt>
                      <c:pt idx="32">
                        <c:v>45807</c:v>
                      </c:pt>
                      <c:pt idx="33">
                        <c:v>45808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EB6-4900-81AF-77E52F11B800}"/>
                  </c:ext>
                </c:extLst>
              </c15:ser>
            </c15:filteredLineSeries>
            <c15:filteredLineSeries>
              <c15:ser>
                <c:idx val="0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'BURNDOWN CHART'!$F$22:$AM$22</c15:sqref>
                        </c15:formulaRef>
                      </c:ext>
                    </c:extLst>
                    <c:numCache>
                      <c:formatCode>d\-mmm</c:formatCode>
                      <c:ptCount val="34"/>
                      <c:pt idx="0">
                        <c:v>45775</c:v>
                      </c:pt>
                      <c:pt idx="1">
                        <c:v>45776</c:v>
                      </c:pt>
                      <c:pt idx="2">
                        <c:v>45777</c:v>
                      </c:pt>
                      <c:pt idx="3">
                        <c:v>45778</c:v>
                      </c:pt>
                      <c:pt idx="4">
                        <c:v>45779</c:v>
                      </c:pt>
                      <c:pt idx="5">
                        <c:v>45780</c:v>
                      </c:pt>
                      <c:pt idx="6">
                        <c:v>45781</c:v>
                      </c:pt>
                      <c:pt idx="7">
                        <c:v>45782</c:v>
                      </c:pt>
                      <c:pt idx="8">
                        <c:v>45783</c:v>
                      </c:pt>
                      <c:pt idx="9">
                        <c:v>45784</c:v>
                      </c:pt>
                      <c:pt idx="10">
                        <c:v>45785</c:v>
                      </c:pt>
                      <c:pt idx="11">
                        <c:v>45786</c:v>
                      </c:pt>
                      <c:pt idx="12">
                        <c:v>45787</c:v>
                      </c:pt>
                      <c:pt idx="13">
                        <c:v>45788</c:v>
                      </c:pt>
                      <c:pt idx="14">
                        <c:v>45789</c:v>
                      </c:pt>
                      <c:pt idx="15">
                        <c:v>45790</c:v>
                      </c:pt>
                      <c:pt idx="16">
                        <c:v>45791</c:v>
                      </c:pt>
                      <c:pt idx="17">
                        <c:v>45792</c:v>
                      </c:pt>
                      <c:pt idx="18">
                        <c:v>45793</c:v>
                      </c:pt>
                      <c:pt idx="19">
                        <c:v>45794</c:v>
                      </c:pt>
                      <c:pt idx="20">
                        <c:v>45795</c:v>
                      </c:pt>
                      <c:pt idx="21">
                        <c:v>45796</c:v>
                      </c:pt>
                      <c:pt idx="22">
                        <c:v>45797</c:v>
                      </c:pt>
                      <c:pt idx="23">
                        <c:v>45798</c:v>
                      </c:pt>
                      <c:pt idx="24">
                        <c:v>45799</c:v>
                      </c:pt>
                      <c:pt idx="25">
                        <c:v>45800</c:v>
                      </c:pt>
                      <c:pt idx="26">
                        <c:v>45801</c:v>
                      </c:pt>
                      <c:pt idx="27">
                        <c:v>45802</c:v>
                      </c:pt>
                      <c:pt idx="28">
                        <c:v>45803</c:v>
                      </c:pt>
                      <c:pt idx="29">
                        <c:v>45804</c:v>
                      </c:pt>
                      <c:pt idx="30">
                        <c:v>45805</c:v>
                      </c:pt>
                      <c:pt idx="31">
                        <c:v>45806</c:v>
                      </c:pt>
                      <c:pt idx="32">
                        <c:v>45807</c:v>
                      </c:pt>
                      <c:pt idx="33">
                        <c:v>45808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'BURNDOWN CHART'!$F$39:$AM$39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72.794117647058826</c:v>
                      </c:pt>
                      <c:pt idx="1">
                        <c:v>70.588235294117652</c:v>
                      </c:pt>
                      <c:pt idx="2">
                        <c:v>68.382352941176464</c:v>
                      </c:pt>
                      <c:pt idx="3">
                        <c:v>66.17647058823529</c:v>
                      </c:pt>
                      <c:pt idx="4">
                        <c:v>63.970588235294116</c:v>
                      </c:pt>
                      <c:pt idx="5">
                        <c:v>61.764705882352942</c:v>
                      </c:pt>
                      <c:pt idx="6">
                        <c:v>59.558823529411768</c:v>
                      </c:pt>
                      <c:pt idx="7">
                        <c:v>57.352941176470587</c:v>
                      </c:pt>
                      <c:pt idx="8">
                        <c:v>55.147058823529413</c:v>
                      </c:pt>
                      <c:pt idx="9">
                        <c:v>52.941176470588232</c:v>
                      </c:pt>
                      <c:pt idx="10">
                        <c:v>50.735294117647058</c:v>
                      </c:pt>
                      <c:pt idx="11">
                        <c:v>48.529411764705884</c:v>
                      </c:pt>
                      <c:pt idx="12">
                        <c:v>46.32352941176471</c:v>
                      </c:pt>
                      <c:pt idx="13">
                        <c:v>44.117647058823529</c:v>
                      </c:pt>
                      <c:pt idx="14">
                        <c:v>41.911764705882355</c:v>
                      </c:pt>
                      <c:pt idx="15">
                        <c:v>39.705882352941174</c:v>
                      </c:pt>
                      <c:pt idx="16">
                        <c:v>37.5</c:v>
                      </c:pt>
                      <c:pt idx="17">
                        <c:v>35.294117647058826</c:v>
                      </c:pt>
                      <c:pt idx="18">
                        <c:v>33.088235294117645</c:v>
                      </c:pt>
                      <c:pt idx="19">
                        <c:v>30.882352941176471</c:v>
                      </c:pt>
                      <c:pt idx="20">
                        <c:v>28.676470588235297</c:v>
                      </c:pt>
                      <c:pt idx="21">
                        <c:v>26.470588235294116</c:v>
                      </c:pt>
                      <c:pt idx="22">
                        <c:v>24.264705882352942</c:v>
                      </c:pt>
                      <c:pt idx="23">
                        <c:v>22.058823529411768</c:v>
                      </c:pt>
                      <c:pt idx="24">
                        <c:v>19.852941176470587</c:v>
                      </c:pt>
                      <c:pt idx="25">
                        <c:v>17.647058823529413</c:v>
                      </c:pt>
                      <c:pt idx="26">
                        <c:v>15.441176470588232</c:v>
                      </c:pt>
                      <c:pt idx="27">
                        <c:v>13.235294117647058</c:v>
                      </c:pt>
                      <c:pt idx="28">
                        <c:v>11.029411764705884</c:v>
                      </c:pt>
                      <c:pt idx="29">
                        <c:v>8.8235294117647101</c:v>
                      </c:pt>
                      <c:pt idx="30">
                        <c:v>6.6176470588235361</c:v>
                      </c:pt>
                      <c:pt idx="31">
                        <c:v>4.4117647058823479</c:v>
                      </c:pt>
                      <c:pt idx="32">
                        <c:v>2.205882352941174</c:v>
                      </c:pt>
                      <c:pt idx="3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EB6-4900-81AF-77E52F11B800}"/>
                  </c:ext>
                </c:extLst>
              </c15:ser>
            </c15:filteredLineSeries>
          </c:ext>
        </c:extLst>
      </c:lineChart>
      <c:dateAx>
        <c:axId val="178474585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43455"/>
        <c:crosses val="autoZero"/>
        <c:auto val="1"/>
        <c:lblOffset val="100"/>
        <c:baseTimeUnit val="days"/>
      </c:dateAx>
      <c:valAx>
        <c:axId val="17847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4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164122</xdr:colOff>
      <xdr:row>38</xdr:row>
      <xdr:rowOff>11723</xdr:rowOff>
    </xdr:from>
    <xdr:to>
      <xdr:col>30</xdr:col>
      <xdr:colOff>145335</xdr:colOff>
      <xdr:row>63</xdr:row>
      <xdr:rowOff>40201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37A29C8-FFB0-B5F9-CFF2-50D48874D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599" y="7115908"/>
          <a:ext cx="12384228" cy="45535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33410</xdr:colOff>
      <xdr:row>1</xdr:row>
      <xdr:rowOff>164512</xdr:rowOff>
    </xdr:from>
    <xdr:to>
      <xdr:col>36</xdr:col>
      <xdr:colOff>54381</xdr:colOff>
      <xdr:row>16</xdr:row>
      <xdr:rowOff>168349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26580</xdr:colOff>
      <xdr:row>20</xdr:row>
      <xdr:rowOff>147970</xdr:rowOff>
    </xdr:from>
    <xdr:to>
      <xdr:col>48</xdr:col>
      <xdr:colOff>620232</xdr:colOff>
      <xdr:row>36</xdr:row>
      <xdr:rowOff>55821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128D12-313A-4906-BA1D-A301BDDDA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39</v>
      </c>
    </row>
    <row r="3" spans="2:2" ht="17.399999999999999" x14ac:dyDescent="0.3">
      <c r="B3" s="47" t="s">
        <v>40</v>
      </c>
    </row>
    <row r="4" spans="2:2" ht="17.399999999999999" x14ac:dyDescent="0.3">
      <c r="B4" s="47" t="s">
        <v>41</v>
      </c>
    </row>
    <row r="5" spans="2:2" ht="17.399999999999999" x14ac:dyDescent="0.3">
      <c r="B5" s="47" t="s">
        <v>42</v>
      </c>
    </row>
    <row r="6" spans="2:2" ht="17.399999999999999" x14ac:dyDescent="0.3">
      <c r="B6" s="47" t="s">
        <v>43</v>
      </c>
    </row>
    <row r="7" spans="2:2" ht="17.399999999999999" x14ac:dyDescent="0.3">
      <c r="B7" s="4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72"/>
  <sheetViews>
    <sheetView showGridLines="0" showRuler="0" topLeftCell="A19" zoomScale="44" zoomScaleNormal="94" zoomScalePageLayoutView="85" workbookViewId="0">
      <selection activeCell="AH48" sqref="AH48"/>
    </sheetView>
  </sheetViews>
  <sheetFormatPr defaultRowHeight="13.8" x14ac:dyDescent="0.25"/>
  <cols>
    <col min="1" max="1" width="15" customWidth="1"/>
    <col min="2" max="2" width="47.69921875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8.296875" customWidth="1"/>
    <col min="8" max="13" width="6" customWidth="1"/>
    <col min="15" max="15" width="22.5" customWidth="1"/>
  </cols>
  <sheetData>
    <row r="1" spans="1:13" ht="24.6" x14ac:dyDescent="0.4">
      <c r="A1" s="1" t="s">
        <v>50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48" t="s">
        <v>45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76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77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76" t="s">
        <v>32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8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77"/>
      <c r="B10" s="21" t="s">
        <v>46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76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v>1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1</v>
      </c>
    </row>
    <row r="13" spans="1:13" s="3" customFormat="1" x14ac:dyDescent="0.25">
      <c r="A13" s="77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33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6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38" t="s">
        <v>21</v>
      </c>
      <c r="C21" s="39">
        <v>45774</v>
      </c>
      <c r="D21" s="40">
        <v>0.25</v>
      </c>
      <c r="E21" s="40">
        <v>0.95</v>
      </c>
    </row>
    <row r="22" spans="2:5" x14ac:dyDescent="0.25">
      <c r="B22" s="43"/>
      <c r="C22" s="44"/>
      <c r="D22" s="45"/>
      <c r="E22" s="45"/>
    </row>
    <row r="23" spans="2:5" x14ac:dyDescent="0.25">
      <c r="B23" s="3"/>
      <c r="C23" s="41"/>
      <c r="D23" s="42"/>
      <c r="E23" s="42"/>
    </row>
    <row r="36" spans="1:29" ht="24.6" x14ac:dyDescent="0.4">
      <c r="A36" s="1" t="s">
        <v>51</v>
      </c>
    </row>
    <row r="38" spans="1:29" ht="14.4" x14ac:dyDescent="0.3">
      <c r="B38" s="25" t="s">
        <v>1</v>
      </c>
      <c r="C38" s="36">
        <v>45747</v>
      </c>
      <c r="F38" s="27" t="s">
        <v>12</v>
      </c>
      <c r="G38" s="28"/>
      <c r="H38" s="28"/>
      <c r="I38" s="28"/>
      <c r="J38" s="28"/>
      <c r="K38" s="28"/>
      <c r="L38" s="29"/>
    </row>
    <row r="39" spans="1:29" ht="22.8" x14ac:dyDescent="0.25">
      <c r="A39" s="9" t="s">
        <v>13</v>
      </c>
      <c r="B39" s="10" t="s">
        <v>0</v>
      </c>
      <c r="C39" s="11" t="s">
        <v>2</v>
      </c>
      <c r="D39" s="11" t="s">
        <v>4</v>
      </c>
      <c r="E39" s="11" t="s">
        <v>5</v>
      </c>
      <c r="F39" s="12" t="s">
        <v>18</v>
      </c>
      <c r="G39" s="12" t="s">
        <v>8</v>
      </c>
      <c r="H39" s="12" t="s">
        <v>6</v>
      </c>
      <c r="I39" s="12" t="s">
        <v>7</v>
      </c>
      <c r="J39" s="12" t="s">
        <v>11</v>
      </c>
      <c r="K39" s="12" t="s">
        <v>10</v>
      </c>
      <c r="L39" s="13" t="s">
        <v>9</v>
      </c>
      <c r="M39" s="48" t="s">
        <v>45</v>
      </c>
    </row>
    <row r="40" spans="1:29" x14ac:dyDescent="0.25">
      <c r="A40" s="71"/>
      <c r="B40" s="75" t="s">
        <v>52</v>
      </c>
      <c r="C40" s="59">
        <v>45775</v>
      </c>
      <c r="D40" s="59">
        <v>45775</v>
      </c>
      <c r="E40" s="6" t="s">
        <v>8</v>
      </c>
      <c r="F40" s="59">
        <v>45775</v>
      </c>
      <c r="G40" s="83">
        <f>_xlfn.DAYS(D40, C40)+1</f>
        <v>1</v>
      </c>
      <c r="H40" s="7"/>
      <c r="I40" s="7"/>
      <c r="J40" s="7"/>
      <c r="K40" s="7"/>
      <c r="L40" s="8"/>
      <c r="M40" s="84">
        <f>G40</f>
        <v>1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5">
      <c r="A41" s="72"/>
      <c r="B41" s="75" t="s">
        <v>62</v>
      </c>
      <c r="C41" s="59">
        <v>45775</v>
      </c>
      <c r="D41" s="59">
        <v>45775</v>
      </c>
      <c r="E41" s="6" t="s">
        <v>8</v>
      </c>
      <c r="F41" s="59">
        <v>45775</v>
      </c>
      <c r="G41" s="83">
        <f t="shared" ref="G41:G52" si="3">_xlfn.DAYS(D41, C41)+1</f>
        <v>1</v>
      </c>
      <c r="H41" s="31">
        <f>IF(ISBLANK($D54),0,IF($E41=H$4,$D54-$C54+1,0))</f>
        <v>0</v>
      </c>
      <c r="I41" s="31">
        <f>IF(ISBLANK($D54),0,IF($E41=I$4,$D54-$C54+1,0))</f>
        <v>0</v>
      </c>
      <c r="J41" s="31">
        <f>IF(ISBLANK($D54),0,IF($E41=J$4,$D54-$C54+1,0))</f>
        <v>0</v>
      </c>
      <c r="K41" s="31">
        <f>IF(ISBLANK($D54),0,IF($E41=K$4,$D54-$C54+1,0))</f>
        <v>0</v>
      </c>
      <c r="L41" s="32">
        <f>IF(ISBLANK($D54),0,IF($E41=L$4,$D54-$C54+1,0))</f>
        <v>0</v>
      </c>
      <c r="M41" s="84">
        <f t="shared" ref="M41:M52" si="4">G41</f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71"/>
      <c r="B42" s="75" t="s">
        <v>61</v>
      </c>
      <c r="C42" s="59">
        <v>45776</v>
      </c>
      <c r="D42" s="59">
        <v>45782</v>
      </c>
      <c r="E42" s="6" t="s">
        <v>8</v>
      </c>
      <c r="F42" s="59">
        <v>45776</v>
      </c>
      <c r="G42" s="83">
        <f t="shared" si="3"/>
        <v>7</v>
      </c>
      <c r="H42" s="31">
        <f>IF(ISBLANK($D55),0,IF($E42=H$4,$D55-$C55+1,0))</f>
        <v>0</v>
      </c>
      <c r="I42" s="31">
        <f>IF(ISBLANK($D55),0,IF($E42=I$4,$D55-$C55+1,0))</f>
        <v>0</v>
      </c>
      <c r="J42" s="31">
        <f>IF(ISBLANK($D55),0,IF($E42=J$4,$D55-$C55+1,0))</f>
        <v>0</v>
      </c>
      <c r="K42" s="31">
        <f>IF(ISBLANK($D55),0,IF($E42=K$4,$D55-$C55+1,0))</f>
        <v>0</v>
      </c>
      <c r="L42" s="32">
        <f>IF(ISBLANK($D55),0,IF($E42=L$4,$D55-$C55+1,0))</f>
        <v>0</v>
      </c>
      <c r="M42" s="84">
        <f t="shared" si="4"/>
        <v>7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5">
      <c r="A43" s="73"/>
      <c r="B43" s="75" t="s">
        <v>53</v>
      </c>
      <c r="C43" s="59">
        <v>45783</v>
      </c>
      <c r="D43" s="59">
        <v>45794</v>
      </c>
      <c r="E43" s="6" t="s">
        <v>8</v>
      </c>
      <c r="F43" s="59">
        <v>45783</v>
      </c>
      <c r="G43" s="83">
        <f t="shared" si="3"/>
        <v>12</v>
      </c>
      <c r="H43" s="31">
        <f>IF(ISBLANK($D56),0,IF($E43=H$4,$D56-$C56+1,0))</f>
        <v>0</v>
      </c>
      <c r="I43" s="31">
        <f>IF(ISBLANK($D56),0,IF($E43=I$4,$D56-$C56+1,0))</f>
        <v>0</v>
      </c>
      <c r="J43" s="31">
        <f>IF(ISBLANK($D56),0,IF($E43=J$4,$D56-$C56+1,0))</f>
        <v>0</v>
      </c>
      <c r="K43" s="31">
        <f>IF(ISBLANK($D56),0,IF($E43=K$4,$D56-$C56+1,0))</f>
        <v>0</v>
      </c>
      <c r="L43" s="32">
        <f>IF(ISBLANK($D56),0,IF($E43=L$4,$D56-$C56+1,0))</f>
        <v>0</v>
      </c>
      <c r="M43" s="84">
        <f t="shared" si="4"/>
        <v>12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72"/>
      <c r="B44" s="75" t="s">
        <v>54</v>
      </c>
      <c r="C44" s="59">
        <v>45783</v>
      </c>
      <c r="D44" s="59">
        <v>45794</v>
      </c>
      <c r="E44" s="6" t="s">
        <v>8</v>
      </c>
      <c r="F44" s="59">
        <v>45783</v>
      </c>
      <c r="G44" s="83">
        <f t="shared" si="3"/>
        <v>12</v>
      </c>
      <c r="H44" s="31">
        <f>IF(ISBLANK($D57),0,IF($E44=H$4,$D57-$C57+1,0))</f>
        <v>0</v>
      </c>
      <c r="I44" s="31">
        <f>IF(ISBLANK($D57),0,IF($E44=I$4,$D57-$C57+1,0))</f>
        <v>0</v>
      </c>
      <c r="J44" s="31">
        <f>IF(ISBLANK($D57),0,IF($E44=J$4,$D57-$C57+1,0))</f>
        <v>0</v>
      </c>
      <c r="K44" s="31">
        <f>IF(ISBLANK($D57),0,IF($E44=K$4,$D57-$C57+1,0))</f>
        <v>0</v>
      </c>
      <c r="L44" s="32">
        <f>IF(ISBLANK($D57),0,IF($E44=L$4,$D57-$C57+1,0))</f>
        <v>0</v>
      </c>
      <c r="M44" s="84">
        <f t="shared" si="4"/>
        <v>12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64"/>
      <c r="B45" s="75" t="s">
        <v>55</v>
      </c>
      <c r="C45" s="59">
        <v>45783</v>
      </c>
      <c r="D45" s="59">
        <v>45794</v>
      </c>
      <c r="E45" s="6" t="s">
        <v>8</v>
      </c>
      <c r="F45" s="59">
        <v>45783</v>
      </c>
      <c r="G45" s="83">
        <f t="shared" si="3"/>
        <v>12</v>
      </c>
      <c r="H45" s="31">
        <f>IF(ISBLANK($D58),0,IF($E45=H$4,$D58-$C58+1,0))</f>
        <v>0</v>
      </c>
      <c r="I45" s="31">
        <f>IF(ISBLANK($D58),0,IF($E45=I$4,$D58-$C58+1,0))</f>
        <v>0</v>
      </c>
      <c r="J45" s="31">
        <f>IF(ISBLANK($D58),0,IF($E45=J$4,$D58-$C58+1,0))</f>
        <v>0</v>
      </c>
      <c r="K45" s="31">
        <f>IF(ISBLANK($D58),0,IF($E45=K$4,$D58-$C58+1,0))</f>
        <v>0</v>
      </c>
      <c r="L45" s="32">
        <f>IF(ISBLANK($D58),0,IF($E45=L$4,$D58-$C58+1,0))</f>
        <v>0</v>
      </c>
      <c r="M45" s="84">
        <f t="shared" si="4"/>
        <v>12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71"/>
      <c r="B46" s="75" t="s">
        <v>56</v>
      </c>
      <c r="C46" s="59">
        <v>45783</v>
      </c>
      <c r="D46" s="59">
        <v>45794</v>
      </c>
      <c r="E46" s="6" t="s">
        <v>8</v>
      </c>
      <c r="F46" s="59">
        <v>45783</v>
      </c>
      <c r="G46" s="83">
        <f t="shared" si="3"/>
        <v>12</v>
      </c>
      <c r="H46" s="31">
        <f>IF(ISBLANK($D59),0,IF($E46=H$4,$D59-$C59+1,0))</f>
        <v>0</v>
      </c>
      <c r="I46" s="31">
        <f>IF(ISBLANK($D59),0,IF($E46=I$4,$D59-$C59+1,0))</f>
        <v>0</v>
      </c>
      <c r="J46" s="31">
        <f>IF(ISBLANK($D59),0,IF($E46=J$4,$D59-$C59+1,0))</f>
        <v>0</v>
      </c>
      <c r="K46" s="31">
        <f>IF(ISBLANK($D59),0,IF($E46=K$4,$D59-$C59+1,0))</f>
        <v>0</v>
      </c>
      <c r="L46" s="32">
        <f>IF(ISBLANK($D59),0,IF($E46=L$4,$D59-$C59+1,0))</f>
        <v>0</v>
      </c>
      <c r="M46" s="84">
        <f t="shared" si="4"/>
        <v>12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72"/>
      <c r="B47" s="75" t="s">
        <v>57</v>
      </c>
      <c r="C47" s="59">
        <v>45795</v>
      </c>
      <c r="D47" s="59">
        <v>45804</v>
      </c>
      <c r="E47" s="6" t="s">
        <v>8</v>
      </c>
      <c r="F47" s="59">
        <v>45795</v>
      </c>
      <c r="G47" s="83">
        <f t="shared" si="3"/>
        <v>10</v>
      </c>
      <c r="H47" s="31"/>
      <c r="I47" s="31">
        <f>IF(ISBLANK($D60),0,IF($E47=I$4,$D60-$C60+1,0))</f>
        <v>0</v>
      </c>
      <c r="J47" s="31">
        <f>IF(ISBLANK($D60),0,IF($E47=J$4,$D60-$C60+1,0))</f>
        <v>0</v>
      </c>
      <c r="K47" s="31">
        <f>IF(ISBLANK($D60),0,IF($E47=K$4,$D60-$C60+1,0))</f>
        <v>0</v>
      </c>
      <c r="L47" s="32">
        <f>IF(ISBLANK($D60),0,IF($E47=L$4,$D60-$C60+1,0))</f>
        <v>0</v>
      </c>
      <c r="M47" s="84">
        <f t="shared" si="4"/>
        <v>10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72"/>
      <c r="B48" s="75" t="s">
        <v>63</v>
      </c>
      <c r="C48" s="59">
        <v>45795</v>
      </c>
      <c r="D48" s="59">
        <v>45804</v>
      </c>
      <c r="E48" s="6" t="s">
        <v>8</v>
      </c>
      <c r="F48" s="59">
        <v>45795</v>
      </c>
      <c r="G48" s="83">
        <f t="shared" si="3"/>
        <v>10</v>
      </c>
      <c r="H48" s="31">
        <f>IF(ISBLANK($D61),0,IF($E48=H$4,$D61-$C61+1,0))</f>
        <v>0</v>
      </c>
      <c r="I48" s="31">
        <f>IF(ISBLANK($D61),0,IF($E48=I$4,$D61-$C61+1,0))</f>
        <v>0</v>
      </c>
      <c r="J48" s="31">
        <f>IF(ISBLANK($D61),0,IF($E48=J$4,$D61-$C61+1,0))</f>
        <v>0</v>
      </c>
      <c r="K48" s="31">
        <f>IF(ISBLANK($D61),0,IF($E48=K$4,$D61-$C61+1,0))</f>
        <v>0</v>
      </c>
      <c r="L48" s="32">
        <f>IF(ISBLANK($D61),0,IF($E48=L$4,$D61-$C61+1,0))</f>
        <v>0</v>
      </c>
      <c r="M48" s="84">
        <f t="shared" si="4"/>
        <v>10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72"/>
      <c r="B49" s="75" t="s">
        <v>59</v>
      </c>
      <c r="C49" s="59">
        <v>45805</v>
      </c>
      <c r="D49" s="59">
        <v>45808</v>
      </c>
      <c r="E49" s="6" t="s">
        <v>8</v>
      </c>
      <c r="F49" s="59">
        <v>45805</v>
      </c>
      <c r="G49" s="83">
        <f t="shared" si="3"/>
        <v>4</v>
      </c>
      <c r="H49" s="31">
        <f>IF(ISBLANK($D62),0,IF($E49=H$4,$D62-$C62+1,0))</f>
        <v>0</v>
      </c>
      <c r="I49" s="31">
        <f>IF(ISBLANK($D62),0,IF($E49=I$4,$D62-$C62+1,0))</f>
        <v>0</v>
      </c>
      <c r="J49" s="31">
        <f>IF(ISBLANK($D62),0,IF($E49=J$4,$D62-$C62+1,0))</f>
        <v>0</v>
      </c>
      <c r="K49" s="31">
        <f>IF(ISBLANK($D62),0,IF($E49=K$4,$D62-$C62+1,0))</f>
        <v>0</v>
      </c>
      <c r="L49" s="32">
        <f>IF(ISBLANK($D62),0,IF($E49=L$4,$D62-$C62+1,0))</f>
        <v>0</v>
      </c>
      <c r="M49" s="84">
        <f t="shared" si="4"/>
        <v>4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72"/>
      <c r="B50" s="75" t="s">
        <v>58</v>
      </c>
      <c r="C50" s="59">
        <v>45789</v>
      </c>
      <c r="D50" s="59">
        <v>45804</v>
      </c>
      <c r="E50" s="6" t="s">
        <v>8</v>
      </c>
      <c r="F50" s="59">
        <v>45789</v>
      </c>
      <c r="G50" s="83">
        <f t="shared" si="3"/>
        <v>16</v>
      </c>
      <c r="H50" s="31">
        <f t="shared" ref="G50:L50" si="5">IF(ISBLANK($D63),0,IF($E50=H$4,$D63-$C63+1,0))</f>
        <v>0</v>
      </c>
      <c r="I50" s="31">
        <f t="shared" si="5"/>
        <v>0</v>
      </c>
      <c r="J50" s="31">
        <f t="shared" si="5"/>
        <v>0</v>
      </c>
      <c r="K50" s="31">
        <f t="shared" si="5"/>
        <v>0</v>
      </c>
      <c r="L50" s="32">
        <f t="shared" si="5"/>
        <v>0</v>
      </c>
      <c r="M50" s="84">
        <f t="shared" si="4"/>
        <v>16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5">
      <c r="A51" s="72"/>
      <c r="B51" s="82" t="s">
        <v>60</v>
      </c>
      <c r="C51" s="59">
        <v>45783</v>
      </c>
      <c r="D51" s="59">
        <v>45794</v>
      </c>
      <c r="E51" s="6" t="s">
        <v>8</v>
      </c>
      <c r="F51" s="59">
        <v>45783</v>
      </c>
      <c r="G51" s="83">
        <f t="shared" si="3"/>
        <v>12</v>
      </c>
      <c r="H51" s="31">
        <f t="shared" ref="G51:L51" si="6">IF(ISBLANK($D64),0,IF($E51=H$4,$D64-$C64+1,0))</f>
        <v>0</v>
      </c>
      <c r="I51" s="31">
        <f t="shared" si="6"/>
        <v>0</v>
      </c>
      <c r="J51" s="31">
        <f t="shared" si="6"/>
        <v>0</v>
      </c>
      <c r="K51" s="31">
        <f t="shared" si="6"/>
        <v>0</v>
      </c>
      <c r="L51" s="32">
        <f t="shared" si="6"/>
        <v>0</v>
      </c>
      <c r="M51" s="84">
        <f t="shared" si="4"/>
        <v>12</v>
      </c>
    </row>
    <row r="52" spans="1:29" x14ac:dyDescent="0.25">
      <c r="A52" s="71"/>
      <c r="B52" s="85" t="s">
        <v>48</v>
      </c>
      <c r="C52" s="86">
        <v>45805</v>
      </c>
      <c r="D52" s="86">
        <v>45808</v>
      </c>
      <c r="E52" s="87" t="s">
        <v>8</v>
      </c>
      <c r="F52" s="86">
        <v>45805</v>
      </c>
      <c r="G52" s="83">
        <f t="shared" si="3"/>
        <v>4</v>
      </c>
      <c r="H52" s="31">
        <f t="shared" ref="G52:L52" si="7">IF(ISBLANK($D65),0,IF($E52=H$4,$D65-$C65+1,0))</f>
        <v>0</v>
      </c>
      <c r="I52" s="31">
        <f t="shared" si="7"/>
        <v>0</v>
      </c>
      <c r="J52" s="31">
        <f t="shared" si="7"/>
        <v>0</v>
      </c>
      <c r="K52" s="31">
        <f t="shared" si="7"/>
        <v>0</v>
      </c>
      <c r="L52" s="32">
        <f t="shared" si="7"/>
        <v>0</v>
      </c>
      <c r="M52" s="84">
        <f t="shared" si="4"/>
        <v>4</v>
      </c>
    </row>
    <row r="53" spans="1:29" x14ac:dyDescent="0.25">
      <c r="A53" s="88"/>
      <c r="B53" s="89"/>
      <c r="C53" s="90"/>
      <c r="D53" s="91"/>
      <c r="E53" s="92"/>
      <c r="F53" s="92"/>
    </row>
    <row r="54" spans="1:29" x14ac:dyDescent="0.25">
      <c r="A54" s="93"/>
      <c r="B54" s="94"/>
      <c r="C54" s="95"/>
      <c r="D54" s="96"/>
      <c r="E54" s="97"/>
      <c r="F54" s="98"/>
    </row>
    <row r="55" spans="1:29" x14ac:dyDescent="0.25">
      <c r="A55" s="93"/>
      <c r="B55" s="94"/>
      <c r="C55" s="95"/>
      <c r="D55" s="96"/>
      <c r="E55" s="99"/>
      <c r="F55" s="98"/>
    </row>
    <row r="56" spans="1:29" x14ac:dyDescent="0.25">
      <c r="A56" s="93"/>
      <c r="B56" s="94"/>
      <c r="C56" s="95"/>
      <c r="D56" s="96"/>
      <c r="E56" s="99"/>
      <c r="F56" s="98"/>
    </row>
    <row r="57" spans="1:29" x14ac:dyDescent="0.25">
      <c r="A57" s="93"/>
      <c r="B57" s="94"/>
      <c r="C57" s="95"/>
      <c r="D57" s="96"/>
      <c r="E57" s="99"/>
      <c r="F57" s="98"/>
    </row>
    <row r="58" spans="1:29" x14ac:dyDescent="0.25">
      <c r="A58" s="93"/>
      <c r="B58" s="94"/>
      <c r="C58" s="95"/>
      <c r="D58" s="96"/>
      <c r="E58" s="99"/>
      <c r="F58" s="98"/>
    </row>
    <row r="59" spans="1:29" x14ac:dyDescent="0.25">
      <c r="A59" s="100"/>
      <c r="B59" s="94"/>
      <c r="C59" s="95"/>
      <c r="D59" s="96"/>
      <c r="E59" s="98"/>
      <c r="F59" s="98"/>
    </row>
    <row r="60" spans="1:29" x14ac:dyDescent="0.25">
      <c r="A60" s="93"/>
      <c r="B60" s="94"/>
      <c r="C60" s="95"/>
      <c r="D60" s="96"/>
      <c r="E60" s="98"/>
      <c r="F60" s="98"/>
    </row>
    <row r="61" spans="1:29" x14ac:dyDescent="0.25">
      <c r="A61" s="93"/>
      <c r="B61" s="94"/>
      <c r="C61" s="95"/>
      <c r="D61" s="96"/>
      <c r="E61" s="98"/>
      <c r="F61" s="98"/>
    </row>
    <row r="62" spans="1:29" x14ac:dyDescent="0.25">
      <c r="A62" s="100"/>
      <c r="B62" s="94"/>
      <c r="C62" s="95"/>
      <c r="D62" s="96"/>
      <c r="E62" s="98"/>
      <c r="F62" s="98"/>
    </row>
    <row r="63" spans="1:29" ht="14.4" x14ac:dyDescent="0.25">
      <c r="A63" s="101"/>
      <c r="B63" s="102"/>
      <c r="C63" s="103"/>
      <c r="D63" s="104"/>
      <c r="E63" s="98"/>
      <c r="F63" s="98"/>
    </row>
    <row r="64" spans="1:29" x14ac:dyDescent="0.25">
      <c r="A64" s="98"/>
      <c r="B64" s="98"/>
      <c r="C64" s="105"/>
      <c r="D64" s="106"/>
      <c r="E64" s="98"/>
      <c r="F64" s="98"/>
    </row>
    <row r="65" spans="1:6" x14ac:dyDescent="0.25">
      <c r="A65" s="98"/>
      <c r="B65" s="98"/>
      <c r="C65" s="105"/>
      <c r="D65" s="98"/>
      <c r="E65" s="98"/>
      <c r="F65" s="98"/>
    </row>
    <row r="66" spans="1:6" x14ac:dyDescent="0.25">
      <c r="A66" s="98"/>
      <c r="B66" s="98"/>
      <c r="C66" s="105"/>
      <c r="D66" s="98"/>
      <c r="E66" s="98"/>
      <c r="F66" s="98"/>
    </row>
    <row r="67" spans="1:6" x14ac:dyDescent="0.25">
      <c r="A67" s="98"/>
      <c r="B67" s="107"/>
      <c r="C67" s="107"/>
      <c r="D67" s="97"/>
      <c r="E67" s="98"/>
      <c r="F67" s="98"/>
    </row>
    <row r="68" spans="1:6" x14ac:dyDescent="0.25">
      <c r="A68" s="98"/>
      <c r="B68" s="98"/>
      <c r="C68" s="95"/>
      <c r="D68" s="99"/>
      <c r="E68" s="98"/>
      <c r="F68" s="98"/>
    </row>
    <row r="69" spans="1:6" x14ac:dyDescent="0.25">
      <c r="A69" s="98"/>
      <c r="B69" s="94"/>
      <c r="C69" s="95"/>
      <c r="D69" s="99"/>
      <c r="E69" s="98"/>
      <c r="F69" s="98"/>
    </row>
    <row r="70" spans="1:6" x14ac:dyDescent="0.25">
      <c r="A70" s="98"/>
      <c r="B70" s="94"/>
      <c r="C70" s="95"/>
      <c r="D70" s="99"/>
      <c r="E70" s="98"/>
      <c r="F70" s="98"/>
    </row>
    <row r="71" spans="1:6" x14ac:dyDescent="0.25">
      <c r="A71" s="98"/>
      <c r="B71" s="94"/>
      <c r="C71" s="95"/>
      <c r="D71" s="99"/>
      <c r="E71" s="98"/>
      <c r="F71" s="98"/>
    </row>
    <row r="72" spans="1:6" x14ac:dyDescent="0.25">
      <c r="A72" s="98"/>
      <c r="B72" s="98"/>
      <c r="C72" s="105"/>
      <c r="D72" s="98"/>
      <c r="E72" s="98"/>
      <c r="F72" s="98"/>
    </row>
  </sheetData>
  <mergeCells count="6">
    <mergeCell ref="A60:A61"/>
    <mergeCell ref="A6:A7"/>
    <mergeCell ref="A8:A10"/>
    <mergeCell ref="A12:A13"/>
    <mergeCell ref="A54:A55"/>
    <mergeCell ref="A56:A58"/>
  </mergeCells>
  <dataValidations count="1">
    <dataValidation type="list" allowBlank="1" sqref="E5:E14 E40:E52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AN39"/>
  <sheetViews>
    <sheetView tabSelected="1" topLeftCell="AM17" zoomScale="115" zoomScaleNormal="37" workbookViewId="0">
      <selection activeCell="A23" sqref="A23:D35"/>
    </sheetView>
  </sheetViews>
  <sheetFormatPr defaultRowHeight="13.8" x14ac:dyDescent="0.25"/>
  <cols>
    <col min="1" max="1" width="19.8984375" customWidth="1"/>
    <col min="2" max="2" width="48.8984375" customWidth="1"/>
    <col min="3" max="3" width="17.19921875" customWidth="1"/>
    <col min="4" max="4" width="17.8984375" customWidth="1"/>
    <col min="5" max="5" width="20.3984375" customWidth="1"/>
    <col min="6" max="25" width="8.69921875" customWidth="1"/>
    <col min="26" max="26" width="18" customWidth="1"/>
    <col min="40" max="40" width="15.8984375" customWidth="1"/>
  </cols>
  <sheetData>
    <row r="1" spans="1:26" ht="33" x14ac:dyDescent="0.4">
      <c r="A1" s="49" t="s">
        <v>50</v>
      </c>
      <c r="B1" s="50"/>
      <c r="C1" s="51"/>
      <c r="D1" s="52"/>
      <c r="E1" s="52"/>
    </row>
    <row r="2" spans="1:26" x14ac:dyDescent="0.25">
      <c r="C2" s="53"/>
      <c r="F2" s="54">
        <v>1</v>
      </c>
      <c r="G2" s="54">
        <v>2</v>
      </c>
      <c r="H2" s="54">
        <v>3</v>
      </c>
      <c r="I2" s="54">
        <v>4</v>
      </c>
      <c r="J2" s="54">
        <v>5</v>
      </c>
      <c r="K2" s="54">
        <v>6</v>
      </c>
      <c r="L2" s="54">
        <v>7</v>
      </c>
      <c r="M2" s="54">
        <v>8</v>
      </c>
      <c r="N2" s="54">
        <v>9</v>
      </c>
      <c r="O2" s="54">
        <v>10</v>
      </c>
      <c r="P2" s="54">
        <v>11</v>
      </c>
      <c r="Q2" s="54">
        <v>12</v>
      </c>
      <c r="R2" s="54">
        <v>13</v>
      </c>
      <c r="S2" s="54">
        <v>14</v>
      </c>
      <c r="T2" s="54">
        <v>15</v>
      </c>
      <c r="U2" s="54">
        <v>16</v>
      </c>
      <c r="V2" s="54">
        <v>17</v>
      </c>
      <c r="W2" s="54">
        <v>18</v>
      </c>
      <c r="X2" s="54">
        <v>19</v>
      </c>
      <c r="Y2" s="54">
        <v>20</v>
      </c>
    </row>
    <row r="3" spans="1:26" x14ac:dyDescent="0.25">
      <c r="A3" s="55" t="s">
        <v>13</v>
      </c>
      <c r="B3" s="55" t="s">
        <v>0</v>
      </c>
      <c r="C3" s="56" t="s">
        <v>2</v>
      </c>
      <c r="D3" s="56" t="s">
        <v>4</v>
      </c>
      <c r="E3" s="56" t="s">
        <v>34</v>
      </c>
      <c r="F3" s="57">
        <v>45755</v>
      </c>
      <c r="G3" s="57">
        <v>45756</v>
      </c>
      <c r="H3" s="57">
        <v>45757</v>
      </c>
      <c r="I3" s="57">
        <v>45758</v>
      </c>
      <c r="J3" s="57">
        <v>45759</v>
      </c>
      <c r="K3" s="57">
        <v>45760</v>
      </c>
      <c r="L3" s="57">
        <v>45761</v>
      </c>
      <c r="M3" s="57">
        <v>45762</v>
      </c>
      <c r="N3" s="57">
        <v>45763</v>
      </c>
      <c r="O3" s="57">
        <v>45764</v>
      </c>
      <c r="P3" s="57">
        <v>45765</v>
      </c>
      <c r="Q3" s="57">
        <v>45766</v>
      </c>
      <c r="R3" s="57">
        <v>45767</v>
      </c>
      <c r="S3" s="57">
        <v>45768</v>
      </c>
      <c r="T3" s="57">
        <v>45769</v>
      </c>
      <c r="U3" s="57">
        <v>45770</v>
      </c>
      <c r="V3" s="57">
        <v>45771</v>
      </c>
      <c r="W3" s="57">
        <v>45772</v>
      </c>
      <c r="X3" s="57">
        <v>45773</v>
      </c>
      <c r="Y3" s="57">
        <v>45774</v>
      </c>
      <c r="Z3" s="56" t="s">
        <v>35</v>
      </c>
    </row>
    <row r="4" spans="1:26" x14ac:dyDescent="0.25">
      <c r="A4" s="79" t="s">
        <v>19</v>
      </c>
      <c r="B4" s="58" t="s">
        <v>22</v>
      </c>
      <c r="C4" s="59">
        <v>45755</v>
      </c>
      <c r="D4" s="59">
        <v>45755</v>
      </c>
      <c r="E4" s="60">
        <v>0.5</v>
      </c>
      <c r="F4" s="61">
        <v>0.5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>
        <f t="shared" ref="Z4:Z13" si="0">E4-SUM(F4:Y4)</f>
        <v>0</v>
      </c>
    </row>
    <row r="5" spans="1:26" x14ac:dyDescent="0.25">
      <c r="A5" s="80"/>
      <c r="B5" s="58" t="s">
        <v>25</v>
      </c>
      <c r="C5" s="59">
        <v>45755</v>
      </c>
      <c r="D5" s="59">
        <v>45755</v>
      </c>
      <c r="E5" s="60">
        <v>3</v>
      </c>
      <c r="F5" s="61">
        <v>3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>
        <f t="shared" si="0"/>
        <v>0</v>
      </c>
    </row>
    <row r="6" spans="1:26" x14ac:dyDescent="0.25">
      <c r="A6" s="79" t="s">
        <v>32</v>
      </c>
      <c r="B6" s="58" t="s">
        <v>23</v>
      </c>
      <c r="C6" s="59">
        <v>45756</v>
      </c>
      <c r="D6" s="59">
        <v>45757</v>
      </c>
      <c r="E6" s="60">
        <v>1</v>
      </c>
      <c r="F6" s="61">
        <v>1</v>
      </c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>
        <f t="shared" si="0"/>
        <v>0</v>
      </c>
    </row>
    <row r="7" spans="1:26" x14ac:dyDescent="0.25">
      <c r="A7" s="81"/>
      <c r="B7" s="62" t="s">
        <v>24</v>
      </c>
      <c r="C7" s="59">
        <v>45757</v>
      </c>
      <c r="D7" s="59">
        <v>45762</v>
      </c>
      <c r="E7" s="60">
        <v>24.25</v>
      </c>
      <c r="F7" s="60"/>
      <c r="G7" s="60"/>
      <c r="H7" s="60"/>
      <c r="I7" s="60"/>
      <c r="J7" s="60"/>
      <c r="K7" s="61">
        <v>1</v>
      </c>
      <c r="L7" s="61">
        <v>5.5</v>
      </c>
      <c r="M7" s="61">
        <v>3.5</v>
      </c>
      <c r="N7" s="61">
        <v>1.25</v>
      </c>
      <c r="O7" s="61">
        <v>1.5</v>
      </c>
      <c r="P7" s="61">
        <v>4</v>
      </c>
      <c r="Q7" s="60"/>
      <c r="R7" s="60"/>
      <c r="S7" s="61">
        <v>5.5</v>
      </c>
      <c r="T7" s="60"/>
      <c r="U7" s="60"/>
      <c r="V7" s="61">
        <v>1</v>
      </c>
      <c r="W7" s="60"/>
      <c r="X7" s="63">
        <v>1</v>
      </c>
      <c r="Y7" s="60"/>
      <c r="Z7" s="60">
        <f t="shared" si="0"/>
        <v>0</v>
      </c>
    </row>
    <row r="8" spans="1:26" x14ac:dyDescent="0.25">
      <c r="A8" s="80"/>
      <c r="B8" s="62" t="s">
        <v>46</v>
      </c>
      <c r="C8" s="59">
        <v>45759</v>
      </c>
      <c r="D8" s="59">
        <v>45763</v>
      </c>
      <c r="E8" s="60">
        <v>25.5</v>
      </c>
      <c r="F8" s="60"/>
      <c r="G8" s="60"/>
      <c r="H8" s="60"/>
      <c r="I8" s="60"/>
      <c r="J8" s="60"/>
      <c r="K8" s="61">
        <v>3</v>
      </c>
      <c r="L8" s="60"/>
      <c r="M8" s="61">
        <v>4</v>
      </c>
      <c r="N8" s="60"/>
      <c r="O8" s="61">
        <v>2</v>
      </c>
      <c r="P8" s="61">
        <v>7.5</v>
      </c>
      <c r="Q8" s="61">
        <v>1.5</v>
      </c>
      <c r="R8" s="61">
        <v>2</v>
      </c>
      <c r="S8" s="60"/>
      <c r="T8" s="60"/>
      <c r="U8" s="61">
        <v>2</v>
      </c>
      <c r="V8" s="61">
        <v>1</v>
      </c>
      <c r="W8" s="60"/>
      <c r="X8" s="61">
        <v>2</v>
      </c>
      <c r="Y8" s="61">
        <v>0.5</v>
      </c>
      <c r="Z8" s="60">
        <f t="shared" si="0"/>
        <v>0</v>
      </c>
    </row>
    <row r="9" spans="1:26" x14ac:dyDescent="0.25">
      <c r="A9" s="64" t="s">
        <v>27</v>
      </c>
      <c r="B9" s="62" t="s">
        <v>30</v>
      </c>
      <c r="C9" s="59">
        <v>45762</v>
      </c>
      <c r="D9" s="59">
        <v>45769</v>
      </c>
      <c r="E9" s="60">
        <v>20</v>
      </c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3">
        <v>4</v>
      </c>
      <c r="U9" s="63">
        <v>4</v>
      </c>
      <c r="V9" s="63">
        <v>2</v>
      </c>
      <c r="W9" s="63">
        <v>6</v>
      </c>
      <c r="X9" s="63">
        <v>4</v>
      </c>
      <c r="Y9" s="60"/>
      <c r="Z9" s="60">
        <f t="shared" si="0"/>
        <v>0</v>
      </c>
    </row>
    <row r="10" spans="1:26" x14ac:dyDescent="0.25">
      <c r="A10" s="79" t="s">
        <v>26</v>
      </c>
      <c r="B10" s="65" t="s">
        <v>28</v>
      </c>
      <c r="C10" s="59">
        <v>45763</v>
      </c>
      <c r="D10" s="59">
        <v>45767</v>
      </c>
      <c r="E10" s="60">
        <v>7.5</v>
      </c>
      <c r="F10" s="60"/>
      <c r="G10" s="60"/>
      <c r="H10" s="60"/>
      <c r="I10" s="60"/>
      <c r="J10" s="60"/>
      <c r="K10" s="60"/>
      <c r="L10" s="60"/>
      <c r="M10" s="60"/>
      <c r="N10" s="60"/>
      <c r="O10" s="61">
        <v>1</v>
      </c>
      <c r="P10" s="60"/>
      <c r="Q10" s="60"/>
      <c r="R10" s="60"/>
      <c r="S10" s="60"/>
      <c r="T10" s="60"/>
      <c r="U10" s="63">
        <v>2</v>
      </c>
      <c r="V10" s="63">
        <v>2</v>
      </c>
      <c r="W10" s="61">
        <f>0.5+2</f>
        <v>2.5</v>
      </c>
      <c r="X10" s="60"/>
      <c r="Y10" s="60"/>
      <c r="Z10" s="60">
        <f t="shared" si="0"/>
        <v>0</v>
      </c>
    </row>
    <row r="11" spans="1:26" x14ac:dyDescent="0.25">
      <c r="A11" s="80"/>
      <c r="B11" s="62" t="s">
        <v>49</v>
      </c>
      <c r="C11" s="59">
        <v>45765</v>
      </c>
      <c r="D11" s="59">
        <v>45770</v>
      </c>
      <c r="E11" s="60">
        <v>5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1">
        <v>1.5</v>
      </c>
      <c r="T11" s="61">
        <v>1</v>
      </c>
      <c r="U11" s="66">
        <v>1</v>
      </c>
      <c r="V11" s="61">
        <v>0.5</v>
      </c>
      <c r="W11" s="63">
        <v>1</v>
      </c>
      <c r="X11" s="60"/>
      <c r="Y11" s="60"/>
      <c r="Z11" s="60">
        <f t="shared" si="0"/>
        <v>0</v>
      </c>
    </row>
    <row r="12" spans="1:26" x14ac:dyDescent="0.25">
      <c r="A12" s="64" t="s">
        <v>33</v>
      </c>
      <c r="B12" s="62" t="s">
        <v>31</v>
      </c>
      <c r="C12" s="59">
        <v>45769</v>
      </c>
      <c r="D12" s="59">
        <v>45774</v>
      </c>
      <c r="E12" s="60">
        <v>11.5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1">
        <v>2</v>
      </c>
      <c r="U12" s="60"/>
      <c r="V12" s="61">
        <v>0.5</v>
      </c>
      <c r="W12" s="66">
        <v>1</v>
      </c>
      <c r="X12" s="66">
        <v>3</v>
      </c>
      <c r="Y12" s="66">
        <f>5</f>
        <v>5</v>
      </c>
      <c r="Z12" s="60">
        <f t="shared" si="0"/>
        <v>0</v>
      </c>
    </row>
    <row r="13" spans="1:26" x14ac:dyDescent="0.25">
      <c r="A13" s="64" t="s">
        <v>47</v>
      </c>
      <c r="B13" s="62" t="s">
        <v>48</v>
      </c>
      <c r="C13" s="59">
        <v>45770</v>
      </c>
      <c r="D13" s="59">
        <v>45774</v>
      </c>
      <c r="E13" s="60">
        <v>8</v>
      </c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1">
        <v>1</v>
      </c>
      <c r="Y13" s="61">
        <v>7</v>
      </c>
      <c r="Z13" s="60">
        <f t="shared" si="0"/>
        <v>0</v>
      </c>
    </row>
    <row r="14" spans="1:26" x14ac:dyDescent="0.25">
      <c r="D14" s="67" t="s">
        <v>36</v>
      </c>
      <c r="E14" s="68">
        <f>SUM(E4:E13)</f>
        <v>106.25</v>
      </c>
      <c r="F14" s="68">
        <f t="shared" ref="F14:Y14" si="1">SUM(F4:F13)</f>
        <v>4.5</v>
      </c>
      <c r="G14" s="68">
        <f t="shared" si="1"/>
        <v>0</v>
      </c>
      <c r="H14" s="68">
        <f t="shared" si="1"/>
        <v>0</v>
      </c>
      <c r="I14" s="68">
        <f t="shared" si="1"/>
        <v>0</v>
      </c>
      <c r="J14" s="68">
        <f t="shared" si="1"/>
        <v>0</v>
      </c>
      <c r="K14" s="68">
        <f t="shared" si="1"/>
        <v>4</v>
      </c>
      <c r="L14" s="68">
        <f t="shared" si="1"/>
        <v>5.5</v>
      </c>
      <c r="M14" s="68">
        <f t="shared" si="1"/>
        <v>7.5</v>
      </c>
      <c r="N14" s="68">
        <f t="shared" si="1"/>
        <v>1.25</v>
      </c>
      <c r="O14" s="68">
        <f t="shared" si="1"/>
        <v>4.5</v>
      </c>
      <c r="P14" s="68">
        <f t="shared" si="1"/>
        <v>11.5</v>
      </c>
      <c r="Q14" s="68">
        <f t="shared" si="1"/>
        <v>1.5</v>
      </c>
      <c r="R14" s="68">
        <f t="shared" si="1"/>
        <v>2</v>
      </c>
      <c r="S14" s="68">
        <f t="shared" si="1"/>
        <v>7</v>
      </c>
      <c r="T14" s="68">
        <f t="shared" si="1"/>
        <v>7</v>
      </c>
      <c r="U14" s="68">
        <f t="shared" si="1"/>
        <v>9</v>
      </c>
      <c r="V14" s="68">
        <f t="shared" si="1"/>
        <v>7</v>
      </c>
      <c r="W14" s="68">
        <f t="shared" si="1"/>
        <v>10.5</v>
      </c>
      <c r="X14" s="68">
        <f t="shared" si="1"/>
        <v>11</v>
      </c>
      <c r="Y14" s="68">
        <f t="shared" si="1"/>
        <v>12.5</v>
      </c>
      <c r="Z14" s="68">
        <f>SUM(Z4:Z12)</f>
        <v>0</v>
      </c>
    </row>
    <row r="15" spans="1:26" x14ac:dyDescent="0.25">
      <c r="A15" s="69"/>
      <c r="B15" s="54"/>
      <c r="D15" s="67" t="s">
        <v>37</v>
      </c>
      <c r="E15" s="68">
        <f>E14</f>
        <v>106.25</v>
      </c>
      <c r="F15" s="68">
        <f t="shared" ref="F15:Y15" si="2">E15-F14</f>
        <v>101.75</v>
      </c>
      <c r="G15" s="68">
        <f t="shared" si="2"/>
        <v>101.75</v>
      </c>
      <c r="H15" s="68">
        <f t="shared" si="2"/>
        <v>101.75</v>
      </c>
      <c r="I15" s="68">
        <f t="shared" si="2"/>
        <v>101.75</v>
      </c>
      <c r="J15" s="68">
        <f t="shared" si="2"/>
        <v>101.75</v>
      </c>
      <c r="K15" s="68">
        <f t="shared" si="2"/>
        <v>97.75</v>
      </c>
      <c r="L15" s="68">
        <f t="shared" si="2"/>
        <v>92.25</v>
      </c>
      <c r="M15" s="68">
        <f t="shared" si="2"/>
        <v>84.75</v>
      </c>
      <c r="N15" s="68">
        <f t="shared" si="2"/>
        <v>83.5</v>
      </c>
      <c r="O15" s="68">
        <f t="shared" si="2"/>
        <v>79</v>
      </c>
      <c r="P15" s="68">
        <f t="shared" si="2"/>
        <v>67.5</v>
      </c>
      <c r="Q15" s="68">
        <f t="shared" si="2"/>
        <v>66</v>
      </c>
      <c r="R15" s="68">
        <f t="shared" si="2"/>
        <v>64</v>
      </c>
      <c r="S15" s="68">
        <f t="shared" si="2"/>
        <v>57</v>
      </c>
      <c r="T15" s="68">
        <f t="shared" si="2"/>
        <v>50</v>
      </c>
      <c r="U15" s="68">
        <f t="shared" si="2"/>
        <v>41</v>
      </c>
      <c r="V15" s="68">
        <f t="shared" si="2"/>
        <v>34</v>
      </c>
      <c r="W15" s="68">
        <f t="shared" si="2"/>
        <v>23.5</v>
      </c>
      <c r="X15" s="68">
        <f t="shared" si="2"/>
        <v>12.5</v>
      </c>
      <c r="Y15" s="68">
        <f t="shared" si="2"/>
        <v>0</v>
      </c>
      <c r="Z15" s="70"/>
    </row>
    <row r="16" spans="1:26" x14ac:dyDescent="0.25">
      <c r="D16" s="67" t="s">
        <v>38</v>
      </c>
      <c r="E16" s="60">
        <f>E14</f>
        <v>106.25</v>
      </c>
      <c r="F16" s="60">
        <f t="shared" ref="F16:Y16" si="3">$E$16-F2*$E$16/COUNT($F$3:$Y$3)</f>
        <v>100.9375</v>
      </c>
      <c r="G16" s="60">
        <f t="shared" si="3"/>
        <v>95.625</v>
      </c>
      <c r="H16" s="60">
        <f t="shared" si="3"/>
        <v>90.3125</v>
      </c>
      <c r="I16" s="60">
        <f t="shared" si="3"/>
        <v>85</v>
      </c>
      <c r="J16" s="60">
        <f t="shared" si="3"/>
        <v>79.6875</v>
      </c>
      <c r="K16" s="60">
        <f t="shared" si="3"/>
        <v>74.375</v>
      </c>
      <c r="L16" s="60">
        <f t="shared" si="3"/>
        <v>69.0625</v>
      </c>
      <c r="M16" s="60">
        <f t="shared" si="3"/>
        <v>63.75</v>
      </c>
      <c r="N16" s="60">
        <f t="shared" si="3"/>
        <v>58.4375</v>
      </c>
      <c r="O16" s="60">
        <f t="shared" si="3"/>
        <v>53.125</v>
      </c>
      <c r="P16" s="60">
        <f t="shared" si="3"/>
        <v>47.8125</v>
      </c>
      <c r="Q16" s="60">
        <f t="shared" si="3"/>
        <v>42.5</v>
      </c>
      <c r="R16" s="60">
        <f t="shared" si="3"/>
        <v>37.1875</v>
      </c>
      <c r="S16" s="60">
        <f t="shared" si="3"/>
        <v>31.875</v>
      </c>
      <c r="T16" s="60">
        <f t="shared" si="3"/>
        <v>26.5625</v>
      </c>
      <c r="U16" s="60">
        <f t="shared" si="3"/>
        <v>21.25</v>
      </c>
      <c r="V16" s="60">
        <f t="shared" si="3"/>
        <v>15.9375</v>
      </c>
      <c r="W16" s="60">
        <f t="shared" si="3"/>
        <v>10.625</v>
      </c>
      <c r="X16" s="60">
        <f t="shared" si="3"/>
        <v>5.3125</v>
      </c>
      <c r="Y16" s="60">
        <f t="shared" si="3"/>
        <v>0</v>
      </c>
      <c r="Z16" s="70"/>
    </row>
    <row r="20" spans="1:40" ht="33" x14ac:dyDescent="0.25">
      <c r="A20" s="49" t="s">
        <v>51</v>
      </c>
    </row>
    <row r="21" spans="1:40" x14ac:dyDescent="0.25">
      <c r="F21" s="74">
        <v>1</v>
      </c>
      <c r="G21" s="74">
        <v>2</v>
      </c>
      <c r="H21" s="74">
        <v>3</v>
      </c>
      <c r="I21" s="74">
        <v>4</v>
      </c>
      <c r="J21" s="74">
        <v>5</v>
      </c>
      <c r="K21" s="74">
        <v>6</v>
      </c>
      <c r="L21" s="74">
        <v>7</v>
      </c>
      <c r="M21" s="74">
        <v>8</v>
      </c>
      <c r="N21" s="74">
        <v>9</v>
      </c>
      <c r="O21" s="74">
        <v>10</v>
      </c>
      <c r="P21" s="74">
        <v>11</v>
      </c>
      <c r="Q21" s="74">
        <v>12</v>
      </c>
      <c r="R21" s="74">
        <v>13</v>
      </c>
      <c r="S21" s="74">
        <v>14</v>
      </c>
      <c r="T21" s="74">
        <v>15</v>
      </c>
      <c r="U21" s="74">
        <v>16</v>
      </c>
      <c r="V21" s="74">
        <v>17</v>
      </c>
      <c r="W21" s="74">
        <v>18</v>
      </c>
      <c r="X21" s="74">
        <v>19</v>
      </c>
      <c r="Y21" s="74">
        <v>20</v>
      </c>
      <c r="Z21" s="74">
        <v>21</v>
      </c>
      <c r="AA21" s="74">
        <v>22</v>
      </c>
      <c r="AB21" s="74">
        <v>23</v>
      </c>
      <c r="AC21" s="74">
        <v>24</v>
      </c>
      <c r="AD21" s="74">
        <v>25</v>
      </c>
      <c r="AE21" s="74">
        <v>26</v>
      </c>
      <c r="AF21" s="74">
        <v>27</v>
      </c>
      <c r="AG21" s="74">
        <v>28</v>
      </c>
      <c r="AH21" s="74">
        <v>29</v>
      </c>
      <c r="AI21" s="74">
        <v>30</v>
      </c>
      <c r="AJ21" s="74">
        <v>31</v>
      </c>
      <c r="AK21" s="74">
        <v>32</v>
      </c>
      <c r="AL21" s="74">
        <v>33</v>
      </c>
      <c r="AM21" s="74">
        <v>34</v>
      </c>
    </row>
    <row r="22" spans="1:40" x14ac:dyDescent="0.25">
      <c r="A22" s="55" t="s">
        <v>13</v>
      </c>
      <c r="B22" s="55" t="s">
        <v>0</v>
      </c>
      <c r="C22" s="56" t="s">
        <v>2</v>
      </c>
      <c r="D22" s="56" t="s">
        <v>4</v>
      </c>
      <c r="E22" s="56" t="s">
        <v>34</v>
      </c>
      <c r="F22" s="57">
        <v>45775</v>
      </c>
      <c r="G22" s="57">
        <v>45776</v>
      </c>
      <c r="H22" s="57">
        <v>45777</v>
      </c>
      <c r="I22" s="57">
        <v>45778</v>
      </c>
      <c r="J22" s="57">
        <v>45779</v>
      </c>
      <c r="K22" s="57">
        <v>45780</v>
      </c>
      <c r="L22" s="57">
        <v>45781</v>
      </c>
      <c r="M22" s="57">
        <v>45782</v>
      </c>
      <c r="N22" s="57">
        <v>45783</v>
      </c>
      <c r="O22" s="57">
        <v>45784</v>
      </c>
      <c r="P22" s="57">
        <v>45785</v>
      </c>
      <c r="Q22" s="57">
        <v>45786</v>
      </c>
      <c r="R22" s="57">
        <v>45787</v>
      </c>
      <c r="S22" s="57">
        <v>45788</v>
      </c>
      <c r="T22" s="57">
        <v>45789</v>
      </c>
      <c r="U22" s="57">
        <v>45790</v>
      </c>
      <c r="V22" s="57">
        <v>45791</v>
      </c>
      <c r="W22" s="57">
        <v>45792</v>
      </c>
      <c r="X22" s="57">
        <v>45793</v>
      </c>
      <c r="Y22" s="57">
        <v>45794</v>
      </c>
      <c r="Z22" s="57">
        <v>45795</v>
      </c>
      <c r="AA22" s="57">
        <v>45796</v>
      </c>
      <c r="AB22" s="57">
        <v>45797</v>
      </c>
      <c r="AC22" s="57">
        <v>45798</v>
      </c>
      <c r="AD22" s="57">
        <v>45799</v>
      </c>
      <c r="AE22" s="57">
        <v>45800</v>
      </c>
      <c r="AF22" s="57">
        <v>45801</v>
      </c>
      <c r="AG22" s="57">
        <v>45802</v>
      </c>
      <c r="AH22" s="57">
        <v>45803</v>
      </c>
      <c r="AI22" s="57">
        <v>45804</v>
      </c>
      <c r="AJ22" s="57">
        <v>45805</v>
      </c>
      <c r="AK22" s="57">
        <v>45806</v>
      </c>
      <c r="AL22" s="57">
        <v>45807</v>
      </c>
      <c r="AM22" s="57">
        <v>45808</v>
      </c>
      <c r="AN22" s="56" t="s">
        <v>35</v>
      </c>
    </row>
    <row r="23" spans="1:40" x14ac:dyDescent="0.25">
      <c r="A23" s="71"/>
      <c r="B23" s="75" t="s">
        <v>52</v>
      </c>
      <c r="C23" s="59">
        <v>45775</v>
      </c>
      <c r="D23" s="59">
        <v>45775</v>
      </c>
      <c r="E23" s="60">
        <v>1</v>
      </c>
      <c r="F23" s="60"/>
      <c r="G23" s="60"/>
      <c r="H23" s="60"/>
      <c r="I23" s="60"/>
      <c r="J23" s="60"/>
      <c r="K23" s="60"/>
      <c r="L23" s="60"/>
      <c r="M23" s="60">
        <v>1</v>
      </c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>
        <f>E23-SUM(F23:AM23)</f>
        <v>0</v>
      </c>
    </row>
    <row r="24" spans="1:40" x14ac:dyDescent="0.25">
      <c r="A24" s="72"/>
      <c r="B24" s="75" t="s">
        <v>62</v>
      </c>
      <c r="C24" s="59">
        <v>45775</v>
      </c>
      <c r="D24" s="59">
        <v>45775</v>
      </c>
      <c r="E24" s="60">
        <v>1</v>
      </c>
      <c r="F24" s="60"/>
      <c r="G24" s="60"/>
      <c r="H24" s="60"/>
      <c r="I24" s="60"/>
      <c r="J24" s="60"/>
      <c r="K24" s="60"/>
      <c r="L24" s="60"/>
      <c r="M24" s="60">
        <v>1</v>
      </c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>
        <f t="shared" ref="AN24:AN36" si="4">E24-SUM(F24:AM24)</f>
        <v>0</v>
      </c>
    </row>
    <row r="25" spans="1:40" x14ac:dyDescent="0.25">
      <c r="A25" s="71" t="s">
        <v>32</v>
      </c>
      <c r="B25" s="75" t="s">
        <v>61</v>
      </c>
      <c r="C25" s="59">
        <v>45776</v>
      </c>
      <c r="D25" s="59">
        <v>45782</v>
      </c>
      <c r="E25" s="60">
        <v>5</v>
      </c>
      <c r="F25" s="60"/>
      <c r="G25" s="60"/>
      <c r="H25" s="60"/>
      <c r="I25" s="60"/>
      <c r="J25" s="60"/>
      <c r="K25" s="60"/>
      <c r="L25" s="60"/>
      <c r="M25" s="60"/>
      <c r="N25" s="60">
        <v>2.5</v>
      </c>
      <c r="O25" s="60">
        <v>1</v>
      </c>
      <c r="P25" s="60">
        <v>1.5</v>
      </c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>
        <f t="shared" si="4"/>
        <v>0</v>
      </c>
    </row>
    <row r="26" spans="1:40" x14ac:dyDescent="0.25">
      <c r="A26" s="73"/>
      <c r="B26" s="75" t="s">
        <v>53</v>
      </c>
      <c r="C26" s="59">
        <v>45783</v>
      </c>
      <c r="D26" s="59">
        <v>45794</v>
      </c>
      <c r="E26" s="60">
        <v>1</v>
      </c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>
        <v>1</v>
      </c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>
        <f t="shared" si="4"/>
        <v>0</v>
      </c>
    </row>
    <row r="27" spans="1:40" x14ac:dyDescent="0.25">
      <c r="A27" s="72"/>
      <c r="B27" s="75" t="s">
        <v>54</v>
      </c>
      <c r="C27" s="59">
        <v>45783</v>
      </c>
      <c r="D27" s="59">
        <v>45794</v>
      </c>
      <c r="E27" s="60">
        <v>2</v>
      </c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>
        <v>1</v>
      </c>
      <c r="U27" s="60">
        <v>1</v>
      </c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>
        <f t="shared" si="4"/>
        <v>0</v>
      </c>
    </row>
    <row r="28" spans="1:40" x14ac:dyDescent="0.25">
      <c r="A28" s="64" t="s">
        <v>27</v>
      </c>
      <c r="B28" s="75" t="s">
        <v>55</v>
      </c>
      <c r="C28" s="59">
        <v>45783</v>
      </c>
      <c r="D28" s="59">
        <v>45794</v>
      </c>
      <c r="E28" s="60">
        <v>5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>
        <v>1</v>
      </c>
      <c r="V28" s="60"/>
      <c r="W28" s="60">
        <v>1</v>
      </c>
      <c r="X28" s="60">
        <v>1.5</v>
      </c>
      <c r="Y28" s="60">
        <v>1.5</v>
      </c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>
        <f t="shared" si="4"/>
        <v>0</v>
      </c>
    </row>
    <row r="29" spans="1:40" x14ac:dyDescent="0.25">
      <c r="A29" s="71" t="s">
        <v>26</v>
      </c>
      <c r="B29" s="75" t="s">
        <v>56</v>
      </c>
      <c r="C29" s="59">
        <v>45783</v>
      </c>
      <c r="D29" s="59">
        <v>45794</v>
      </c>
      <c r="E29" s="60">
        <v>5</v>
      </c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>
        <v>0.5</v>
      </c>
      <c r="V29" s="60">
        <v>1.5</v>
      </c>
      <c r="W29" s="60">
        <v>1</v>
      </c>
      <c r="X29" s="60">
        <v>2</v>
      </c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>
        <f t="shared" si="4"/>
        <v>0</v>
      </c>
    </row>
    <row r="30" spans="1:40" x14ac:dyDescent="0.25">
      <c r="A30" s="72"/>
      <c r="B30" s="75" t="s">
        <v>57</v>
      </c>
      <c r="C30" s="59">
        <v>45795</v>
      </c>
      <c r="D30" s="59">
        <v>45804</v>
      </c>
      <c r="E30" s="60">
        <v>10</v>
      </c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>
        <v>1</v>
      </c>
      <c r="S30" s="60"/>
      <c r="T30" s="60">
        <v>3</v>
      </c>
      <c r="U30" s="60">
        <v>1</v>
      </c>
      <c r="V30" s="60">
        <v>2.5</v>
      </c>
      <c r="W30" s="60"/>
      <c r="X30" s="60"/>
      <c r="Y30" s="60"/>
      <c r="Z30" s="60">
        <v>2.5</v>
      </c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>
        <f t="shared" si="4"/>
        <v>0</v>
      </c>
    </row>
    <row r="31" spans="1:40" x14ac:dyDescent="0.25">
      <c r="A31" s="72"/>
      <c r="B31" s="75" t="s">
        <v>63</v>
      </c>
      <c r="C31" s="59">
        <v>45795</v>
      </c>
      <c r="D31" s="59">
        <v>45804</v>
      </c>
      <c r="E31" s="60">
        <v>5</v>
      </c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>
        <v>1</v>
      </c>
      <c r="T31" s="60"/>
      <c r="U31" s="60"/>
      <c r="V31" s="60">
        <v>1</v>
      </c>
      <c r="W31" s="60"/>
      <c r="X31" s="60"/>
      <c r="Y31" s="60"/>
      <c r="Z31" s="60"/>
      <c r="AA31" s="60"/>
      <c r="AB31" s="60">
        <v>1</v>
      </c>
      <c r="AC31" s="60"/>
      <c r="AD31" s="60"/>
      <c r="AE31" s="60"/>
      <c r="AF31" s="60">
        <v>2</v>
      </c>
      <c r="AG31" s="60"/>
      <c r="AH31" s="60"/>
      <c r="AI31" s="60"/>
      <c r="AJ31" s="60"/>
      <c r="AK31" s="60"/>
      <c r="AL31" s="60"/>
      <c r="AM31" s="60"/>
      <c r="AN31" s="60">
        <f t="shared" si="4"/>
        <v>0</v>
      </c>
    </row>
    <row r="32" spans="1:40" x14ac:dyDescent="0.25">
      <c r="A32" s="72"/>
      <c r="B32" s="75" t="s">
        <v>59</v>
      </c>
      <c r="C32" s="59">
        <v>45805</v>
      </c>
      <c r="D32" s="59">
        <v>45808</v>
      </c>
      <c r="E32" s="60">
        <v>5</v>
      </c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>
        <v>1</v>
      </c>
      <c r="AJ32" s="60">
        <v>1</v>
      </c>
      <c r="AK32" s="60">
        <v>1</v>
      </c>
      <c r="AL32" s="60">
        <v>2</v>
      </c>
      <c r="AM32" s="60"/>
      <c r="AN32" s="60">
        <f t="shared" si="4"/>
        <v>0</v>
      </c>
    </row>
    <row r="33" spans="1:40" x14ac:dyDescent="0.25">
      <c r="A33" s="72"/>
      <c r="B33" s="75" t="s">
        <v>58</v>
      </c>
      <c r="C33" s="59">
        <v>45789</v>
      </c>
      <c r="D33" s="59">
        <v>45804</v>
      </c>
      <c r="E33" s="60">
        <v>25</v>
      </c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>
        <v>2</v>
      </c>
      <c r="W33" s="60">
        <v>2</v>
      </c>
      <c r="X33" s="60">
        <v>1.5</v>
      </c>
      <c r="Y33" s="60">
        <v>1.5</v>
      </c>
      <c r="Z33" s="60">
        <v>3</v>
      </c>
      <c r="AA33" s="60">
        <v>1</v>
      </c>
      <c r="AB33" s="60">
        <v>2</v>
      </c>
      <c r="AC33" s="60">
        <v>2</v>
      </c>
      <c r="AD33" s="60">
        <v>2</v>
      </c>
      <c r="AE33" s="60">
        <v>2</v>
      </c>
      <c r="AF33" s="60">
        <v>2</v>
      </c>
      <c r="AG33" s="60">
        <v>1</v>
      </c>
      <c r="AH33" s="60">
        <v>1</v>
      </c>
      <c r="AI33" s="60">
        <v>2</v>
      </c>
      <c r="AJ33" s="60"/>
      <c r="AK33" s="60"/>
      <c r="AL33" s="60"/>
      <c r="AM33" s="60"/>
      <c r="AN33" s="60">
        <f t="shared" si="4"/>
        <v>0</v>
      </c>
    </row>
    <row r="34" spans="1:40" x14ac:dyDescent="0.25">
      <c r="A34" s="72"/>
      <c r="B34" s="82" t="s">
        <v>60</v>
      </c>
      <c r="C34" s="59">
        <v>45783</v>
      </c>
      <c r="D34" s="59">
        <v>45794</v>
      </c>
      <c r="E34" s="60">
        <v>5</v>
      </c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>
        <v>2</v>
      </c>
      <c r="Q34" s="60">
        <v>2</v>
      </c>
      <c r="R34" s="60">
        <v>1</v>
      </c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>
        <f t="shared" si="4"/>
        <v>0</v>
      </c>
    </row>
    <row r="35" spans="1:40" x14ac:dyDescent="0.25">
      <c r="A35" s="64" t="s">
        <v>33</v>
      </c>
      <c r="B35" s="75" t="s">
        <v>48</v>
      </c>
      <c r="C35" s="59">
        <v>45805</v>
      </c>
      <c r="D35" s="59">
        <v>45808</v>
      </c>
      <c r="E35" s="60">
        <v>5</v>
      </c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>
        <v>5</v>
      </c>
      <c r="AM35" s="60"/>
      <c r="AN35" s="60">
        <f t="shared" si="4"/>
        <v>0</v>
      </c>
    </row>
    <row r="36" spans="1:40" x14ac:dyDescent="0.25">
      <c r="A36" s="64" t="s">
        <v>47</v>
      </c>
      <c r="B36" s="75"/>
      <c r="C36" s="59"/>
      <c r="D36" s="59"/>
      <c r="E36" s="60">
        <v>0</v>
      </c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>
        <f t="shared" si="4"/>
        <v>0</v>
      </c>
    </row>
    <row r="37" spans="1:40" x14ac:dyDescent="0.25">
      <c r="D37" s="67" t="s">
        <v>36</v>
      </c>
      <c r="E37" s="60">
        <f>SUM(E23:E36)</f>
        <v>75</v>
      </c>
      <c r="F37" s="68">
        <f t="shared" ref="F37:AM37" si="5">SUM(F23:F36)</f>
        <v>0</v>
      </c>
      <c r="G37" s="68">
        <f t="shared" si="5"/>
        <v>0</v>
      </c>
      <c r="H37" s="68">
        <f t="shared" si="5"/>
        <v>0</v>
      </c>
      <c r="I37" s="68">
        <f t="shared" si="5"/>
        <v>0</v>
      </c>
      <c r="J37" s="68">
        <f t="shared" si="5"/>
        <v>0</v>
      </c>
      <c r="K37" s="68">
        <f t="shared" si="5"/>
        <v>0</v>
      </c>
      <c r="L37" s="68">
        <f t="shared" si="5"/>
        <v>0</v>
      </c>
      <c r="M37" s="68">
        <f t="shared" si="5"/>
        <v>2</v>
      </c>
      <c r="N37" s="68">
        <f t="shared" si="5"/>
        <v>2.5</v>
      </c>
      <c r="O37" s="68">
        <f t="shared" si="5"/>
        <v>1</v>
      </c>
      <c r="P37" s="68">
        <f t="shared" si="5"/>
        <v>3.5</v>
      </c>
      <c r="Q37" s="68">
        <f t="shared" si="5"/>
        <v>2</v>
      </c>
      <c r="R37" s="68">
        <f t="shared" si="5"/>
        <v>3</v>
      </c>
      <c r="S37" s="68">
        <f t="shared" si="5"/>
        <v>1</v>
      </c>
      <c r="T37" s="68">
        <f t="shared" si="5"/>
        <v>4</v>
      </c>
      <c r="U37" s="68">
        <f t="shared" si="5"/>
        <v>3.5</v>
      </c>
      <c r="V37" s="68">
        <f t="shared" si="5"/>
        <v>7</v>
      </c>
      <c r="W37" s="68">
        <f t="shared" si="5"/>
        <v>4</v>
      </c>
      <c r="X37" s="68">
        <f t="shared" si="5"/>
        <v>5</v>
      </c>
      <c r="Y37" s="68">
        <f t="shared" si="5"/>
        <v>3</v>
      </c>
      <c r="Z37" s="68">
        <f t="shared" si="5"/>
        <v>5.5</v>
      </c>
      <c r="AA37" s="68">
        <f t="shared" si="5"/>
        <v>1</v>
      </c>
      <c r="AB37" s="68">
        <f t="shared" si="5"/>
        <v>3</v>
      </c>
      <c r="AC37" s="68">
        <f t="shared" si="5"/>
        <v>2</v>
      </c>
      <c r="AD37" s="68">
        <f t="shared" si="5"/>
        <v>2</v>
      </c>
      <c r="AE37" s="68">
        <f t="shared" si="5"/>
        <v>2</v>
      </c>
      <c r="AF37" s="68">
        <f t="shared" si="5"/>
        <v>4</v>
      </c>
      <c r="AG37" s="68">
        <f t="shared" si="5"/>
        <v>1</v>
      </c>
      <c r="AH37" s="68">
        <f t="shared" si="5"/>
        <v>1</v>
      </c>
      <c r="AI37" s="68">
        <f t="shared" si="5"/>
        <v>3</v>
      </c>
      <c r="AJ37" s="68">
        <f t="shared" si="5"/>
        <v>1</v>
      </c>
      <c r="AK37" s="68">
        <f t="shared" si="5"/>
        <v>1</v>
      </c>
      <c r="AL37" s="68">
        <f t="shared" si="5"/>
        <v>7</v>
      </c>
      <c r="AM37" s="68">
        <f t="shared" si="5"/>
        <v>0</v>
      </c>
      <c r="AN37" s="68">
        <f>SUM(AN23:AN36)</f>
        <v>0</v>
      </c>
    </row>
    <row r="38" spans="1:40" x14ac:dyDescent="0.25">
      <c r="A38" s="69"/>
      <c r="B38" s="54"/>
      <c r="D38" s="67" t="s">
        <v>37</v>
      </c>
      <c r="E38" s="68">
        <f>E37</f>
        <v>75</v>
      </c>
      <c r="F38" s="68">
        <f>E38-F37</f>
        <v>75</v>
      </c>
      <c r="G38" s="68">
        <f t="shared" ref="G38:AM38" si="6">F38-G37</f>
        <v>75</v>
      </c>
      <c r="H38" s="68">
        <f t="shared" si="6"/>
        <v>75</v>
      </c>
      <c r="I38" s="68">
        <f t="shared" si="6"/>
        <v>75</v>
      </c>
      <c r="J38" s="68">
        <f t="shared" si="6"/>
        <v>75</v>
      </c>
      <c r="K38" s="68">
        <f t="shared" si="6"/>
        <v>75</v>
      </c>
      <c r="L38" s="68">
        <f t="shared" si="6"/>
        <v>75</v>
      </c>
      <c r="M38" s="68">
        <f t="shared" si="6"/>
        <v>73</v>
      </c>
      <c r="N38" s="68">
        <f t="shared" si="6"/>
        <v>70.5</v>
      </c>
      <c r="O38" s="68">
        <f t="shared" si="6"/>
        <v>69.5</v>
      </c>
      <c r="P38" s="68">
        <f t="shared" si="6"/>
        <v>66</v>
      </c>
      <c r="Q38" s="68">
        <f t="shared" si="6"/>
        <v>64</v>
      </c>
      <c r="R38" s="68">
        <f t="shared" si="6"/>
        <v>61</v>
      </c>
      <c r="S38" s="68">
        <f t="shared" si="6"/>
        <v>60</v>
      </c>
      <c r="T38" s="68">
        <f t="shared" si="6"/>
        <v>56</v>
      </c>
      <c r="U38" s="68">
        <f t="shared" si="6"/>
        <v>52.5</v>
      </c>
      <c r="V38" s="68">
        <f t="shared" si="6"/>
        <v>45.5</v>
      </c>
      <c r="W38" s="68">
        <f t="shared" si="6"/>
        <v>41.5</v>
      </c>
      <c r="X38" s="68">
        <f t="shared" si="6"/>
        <v>36.5</v>
      </c>
      <c r="Y38" s="68">
        <f t="shared" si="6"/>
        <v>33.5</v>
      </c>
      <c r="Z38" s="68">
        <f t="shared" si="6"/>
        <v>28</v>
      </c>
      <c r="AA38" s="68">
        <f t="shared" si="6"/>
        <v>27</v>
      </c>
      <c r="AB38" s="68">
        <f t="shared" si="6"/>
        <v>24</v>
      </c>
      <c r="AC38" s="68">
        <f t="shared" si="6"/>
        <v>22</v>
      </c>
      <c r="AD38" s="68">
        <f t="shared" si="6"/>
        <v>20</v>
      </c>
      <c r="AE38" s="68">
        <f t="shared" si="6"/>
        <v>18</v>
      </c>
      <c r="AF38" s="68">
        <f t="shared" si="6"/>
        <v>14</v>
      </c>
      <c r="AG38" s="68">
        <f t="shared" si="6"/>
        <v>13</v>
      </c>
      <c r="AH38" s="68">
        <f t="shared" si="6"/>
        <v>12</v>
      </c>
      <c r="AI38" s="68">
        <f t="shared" si="6"/>
        <v>9</v>
      </c>
      <c r="AJ38" s="68">
        <f t="shared" si="6"/>
        <v>8</v>
      </c>
      <c r="AK38" s="68">
        <f t="shared" si="6"/>
        <v>7</v>
      </c>
      <c r="AL38" s="68">
        <f t="shared" si="6"/>
        <v>0</v>
      </c>
      <c r="AM38" s="68">
        <f t="shared" si="6"/>
        <v>0</v>
      </c>
    </row>
    <row r="39" spans="1:40" x14ac:dyDescent="0.25">
      <c r="D39" s="67" t="s">
        <v>38</v>
      </c>
      <c r="E39" s="60">
        <f>E37</f>
        <v>75</v>
      </c>
      <c r="F39" s="60">
        <f>$E$39-F21*$E$39/COUNT($F$22:$AM$22)</f>
        <v>72.794117647058826</v>
      </c>
      <c r="G39" s="60">
        <f t="shared" ref="G39:AM39" si="7">$E$39-G21*$E$39/COUNT($F$22:$AM$22)</f>
        <v>70.588235294117652</v>
      </c>
      <c r="H39" s="60">
        <f t="shared" si="7"/>
        <v>68.382352941176464</v>
      </c>
      <c r="I39" s="60">
        <f t="shared" si="7"/>
        <v>66.17647058823529</v>
      </c>
      <c r="J39" s="60">
        <f t="shared" si="7"/>
        <v>63.970588235294116</v>
      </c>
      <c r="K39" s="60">
        <f t="shared" si="7"/>
        <v>61.764705882352942</v>
      </c>
      <c r="L39" s="60">
        <f t="shared" si="7"/>
        <v>59.558823529411768</v>
      </c>
      <c r="M39" s="60">
        <f t="shared" si="7"/>
        <v>57.352941176470587</v>
      </c>
      <c r="N39" s="60">
        <f t="shared" si="7"/>
        <v>55.147058823529413</v>
      </c>
      <c r="O39" s="60">
        <f t="shared" si="7"/>
        <v>52.941176470588232</v>
      </c>
      <c r="P39" s="60">
        <f t="shared" si="7"/>
        <v>50.735294117647058</v>
      </c>
      <c r="Q39" s="60">
        <f t="shared" si="7"/>
        <v>48.529411764705884</v>
      </c>
      <c r="R39" s="60">
        <f t="shared" si="7"/>
        <v>46.32352941176471</v>
      </c>
      <c r="S39" s="60">
        <f t="shared" si="7"/>
        <v>44.117647058823529</v>
      </c>
      <c r="T39" s="60">
        <f t="shared" si="7"/>
        <v>41.911764705882355</v>
      </c>
      <c r="U39" s="60">
        <f t="shared" si="7"/>
        <v>39.705882352941174</v>
      </c>
      <c r="V39" s="60">
        <f t="shared" si="7"/>
        <v>37.5</v>
      </c>
      <c r="W39" s="60">
        <f t="shared" si="7"/>
        <v>35.294117647058826</v>
      </c>
      <c r="X39" s="60">
        <f t="shared" si="7"/>
        <v>33.088235294117645</v>
      </c>
      <c r="Y39" s="60">
        <f t="shared" si="7"/>
        <v>30.882352941176471</v>
      </c>
      <c r="Z39" s="60">
        <f t="shared" si="7"/>
        <v>28.676470588235297</v>
      </c>
      <c r="AA39" s="60">
        <f t="shared" si="7"/>
        <v>26.470588235294116</v>
      </c>
      <c r="AB39" s="60">
        <f t="shared" si="7"/>
        <v>24.264705882352942</v>
      </c>
      <c r="AC39" s="60">
        <f t="shared" si="7"/>
        <v>22.058823529411768</v>
      </c>
      <c r="AD39" s="60">
        <f t="shared" si="7"/>
        <v>19.852941176470587</v>
      </c>
      <c r="AE39" s="60">
        <f t="shared" si="7"/>
        <v>17.647058823529413</v>
      </c>
      <c r="AF39" s="60">
        <f t="shared" si="7"/>
        <v>15.441176470588232</v>
      </c>
      <c r="AG39" s="60">
        <f t="shared" si="7"/>
        <v>13.235294117647058</v>
      </c>
      <c r="AH39" s="60">
        <f t="shared" si="7"/>
        <v>11.029411764705884</v>
      </c>
      <c r="AI39" s="60">
        <f t="shared" si="7"/>
        <v>8.8235294117647101</v>
      </c>
      <c r="AJ39" s="60">
        <f t="shared" si="7"/>
        <v>6.6176470588235361</v>
      </c>
      <c r="AK39" s="60">
        <f t="shared" si="7"/>
        <v>4.4117647058823479</v>
      </c>
      <c r="AL39" s="60">
        <f t="shared" si="7"/>
        <v>2.205882352941174</v>
      </c>
      <c r="AM39" s="60">
        <f t="shared" si="7"/>
        <v>0</v>
      </c>
    </row>
  </sheetData>
  <mergeCells count="3">
    <mergeCell ref="A4:A5"/>
    <mergeCell ref="A6:A8"/>
    <mergeCell ref="A10:A11"/>
  </mergeCells>
  <phoneticPr fontId="14" type="noConversion"/>
  <dataValidations count="1">
    <dataValidation type="list" allowBlank="1" sqref="E4:Z6 E16:Y16 F7:Z13 E39:AM39 E23:E37 F23:AN36" xr:uid="{71679858-1939-4B9F-A4D7-63892D4A7839}">
      <formula1>$G$3:$L$3</formula1>
    </dataValidation>
  </dataValidation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DD4A886-8857-478E-B93A-2CDB956918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'BURNDOWN CHART'!F39:AM39</xm:f>
              <xm:sqref>AP22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2025-05-29T18:44:22Z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