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Erick\USAT\2020\PryAdm\Docs\"/>
    </mc:Choice>
  </mc:AlternateContent>
  <bookViews>
    <workbookView xWindow="-105" yWindow="-105" windowWidth="23250" windowHeight="12570" activeTab="3"/>
  </bookViews>
  <sheets>
    <sheet name="DIAGRAMA DE COMPONENTES" sheetId="2" r:id="rId1"/>
    <sheet name="Backlog" sheetId="1" r:id="rId2"/>
    <sheet name="Hoja2" sheetId="11" state="hidden" r:id="rId3"/>
    <sheet name="Planificación" sheetId="3" r:id="rId4"/>
    <sheet name="Riesgos" sheetId="9" r:id="rId5"/>
    <sheet name="Directorio de carpetas" sheetId="5" r:id="rId6"/>
    <sheet name="Recursos" sheetId="4" r:id="rId7"/>
    <sheet name="Hoja1" sheetId="10" state="hidden" r:id="rId8"/>
  </sheets>
  <definedNames>
    <definedName name="_xlnm._FilterDatabase" localSheetId="1" hidden="1">Backlog!$A$1:$H$112</definedName>
    <definedName name="SegmentaciónDeDatos_RELEASE">#N/A</definedName>
    <definedName name="SegmentaciónDeDatos_SPRINT">#N/A</definedName>
  </definedNames>
  <calcPr calcId="152511"/>
  <pivotCaches>
    <pivotCache cacheId="10" r:id="rId9"/>
    <pivotCache cacheId="11" r:id="rId10"/>
    <pivotCache cacheId="12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3" l="1"/>
  <c r="G99" i="3"/>
  <c r="G98" i="3"/>
  <c r="G97" i="3"/>
  <c r="G94" i="3"/>
  <c r="G93" i="3"/>
  <c r="G92" i="3"/>
  <c r="G91" i="3"/>
  <c r="G90" i="3"/>
  <c r="G89" i="3"/>
  <c r="G76" i="3"/>
  <c r="G75" i="3"/>
  <c r="G74" i="3"/>
  <c r="G73" i="3"/>
  <c r="G72" i="3"/>
  <c r="G71" i="3"/>
  <c r="G70" i="3"/>
  <c r="G60" i="3"/>
  <c r="G59" i="3"/>
  <c r="G58" i="3"/>
  <c r="G57" i="3"/>
  <c r="G56" i="3"/>
  <c r="G55" i="3"/>
  <c r="G54" i="3"/>
  <c r="G53" i="3"/>
  <c r="G52" i="3"/>
  <c r="G39" i="3"/>
  <c r="G38" i="3"/>
  <c r="G37" i="3"/>
  <c r="G36" i="3"/>
  <c r="G35" i="3"/>
  <c r="G34" i="3"/>
  <c r="G33" i="3"/>
  <c r="G32" i="3"/>
  <c r="G31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AT2" i="3" l="1"/>
  <c r="AU2" i="3" s="1"/>
  <c r="F17" i="3" l="1"/>
  <c r="G17" i="3" s="1"/>
  <c r="F98" i="3" l="1"/>
  <c r="F99" i="3"/>
  <c r="F100" i="3"/>
  <c r="F84" i="3"/>
  <c r="G84" i="3" s="1"/>
  <c r="F85" i="3"/>
  <c r="G85" i="3" s="1"/>
  <c r="F86" i="3"/>
  <c r="G86" i="3" s="1"/>
  <c r="F87" i="3"/>
  <c r="G87" i="3" s="1"/>
  <c r="F88" i="3"/>
  <c r="G88" i="3" s="1"/>
  <c r="F44" i="3"/>
  <c r="G44" i="3" s="1"/>
  <c r="F21" i="3"/>
  <c r="O135" i="3" l="1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N135" i="3"/>
  <c r="F72" i="3"/>
  <c r="F67" i="3"/>
  <c r="G67" i="3" s="1"/>
  <c r="F68" i="3"/>
  <c r="G68" i="3" s="1"/>
  <c r="F69" i="3"/>
  <c r="G69" i="3" s="1"/>
  <c r="D115" i="1" l="1"/>
  <c r="C116" i="1"/>
  <c r="C115" i="1" s="1"/>
  <c r="E223" i="3"/>
  <c r="F223" i="3"/>
  <c r="G223" i="3"/>
  <c r="H223" i="3"/>
  <c r="I223" i="3"/>
  <c r="J223" i="3"/>
  <c r="K223" i="3"/>
  <c r="D223" i="3"/>
  <c r="D224" i="3" s="1"/>
  <c r="E224" i="3" l="1"/>
  <c r="F224" i="3" s="1"/>
  <c r="G224" i="3" s="1"/>
  <c r="H224" i="3" s="1"/>
  <c r="I224" i="3" s="1"/>
  <c r="J224" i="3" s="1"/>
  <c r="Q214" i="3"/>
  <c r="Q215" i="3"/>
  <c r="Q216" i="3"/>
  <c r="Q217" i="3"/>
  <c r="Q218" i="3"/>
  <c r="Q219" i="3"/>
  <c r="F70" i="3" l="1"/>
  <c r="F71" i="3"/>
  <c r="F73" i="3"/>
  <c r="F74" i="3"/>
  <c r="F75" i="3"/>
  <c r="F76" i="3"/>
  <c r="F51" i="3"/>
  <c r="G51" i="3" s="1"/>
  <c r="E134" i="3" l="1"/>
  <c r="F111" i="3"/>
  <c r="G111" i="3" s="1"/>
  <c r="F112" i="3"/>
  <c r="G112" i="3" s="1"/>
  <c r="F113" i="3"/>
  <c r="G113" i="3" s="1"/>
  <c r="F109" i="3"/>
  <c r="G109" i="3" s="1"/>
  <c r="F110" i="3"/>
  <c r="G110" i="3" s="1"/>
  <c r="F106" i="3"/>
  <c r="G106" i="3" s="1"/>
  <c r="F107" i="3"/>
  <c r="G107" i="3" s="1"/>
  <c r="F108" i="3"/>
  <c r="G108" i="3" s="1"/>
  <c r="F83" i="3"/>
  <c r="G83" i="3" s="1"/>
  <c r="R214" i="3"/>
  <c r="R215" i="3"/>
  <c r="R216" i="3"/>
  <c r="R217" i="3"/>
  <c r="R218" i="3"/>
  <c r="R219" i="3"/>
  <c r="Q220" i="3"/>
  <c r="R220" i="3" s="1"/>
  <c r="Q213" i="3"/>
  <c r="R213" i="3" s="1"/>
  <c r="F117" i="3"/>
  <c r="G117" i="3" s="1"/>
  <c r="F115" i="3"/>
  <c r="G115" i="3" s="1"/>
  <c r="F116" i="3"/>
  <c r="G116" i="3" s="1"/>
  <c r="F114" i="3"/>
  <c r="G114" i="3" s="1"/>
  <c r="O35" i="10"/>
  <c r="O36" i="10" s="1"/>
  <c r="F30" i="3"/>
  <c r="G30" i="3" s="1"/>
  <c r="F82" i="3"/>
  <c r="G82" i="3" s="1"/>
  <c r="F79" i="3"/>
  <c r="G79" i="3" s="1"/>
  <c r="F80" i="3"/>
  <c r="G80" i="3" s="1"/>
  <c r="G47" i="10" l="1"/>
  <c r="F47" i="3"/>
  <c r="G47" i="3" s="1"/>
  <c r="F38" i="3"/>
  <c r="F37" i="3"/>
  <c r="F27" i="3"/>
  <c r="G27" i="3" s="1"/>
  <c r="F24" i="3"/>
  <c r="G24" i="3" s="1"/>
  <c r="F23" i="3"/>
  <c r="G23" i="3" s="1"/>
  <c r="F101" i="3" l="1"/>
  <c r="G101" i="3" s="1"/>
  <c r="F102" i="3"/>
  <c r="G102" i="3" s="1"/>
  <c r="F103" i="3"/>
  <c r="G103" i="3" s="1"/>
  <c r="F104" i="3"/>
  <c r="G104" i="3" s="1"/>
  <c r="F105" i="3"/>
  <c r="G105" i="3" s="1"/>
  <c r="F7" i="3" l="1"/>
  <c r="G7" i="3" s="1"/>
  <c r="F8" i="3"/>
  <c r="F9" i="3"/>
  <c r="F10" i="3"/>
  <c r="F11" i="3"/>
  <c r="F12" i="3"/>
  <c r="F13" i="3"/>
  <c r="F14" i="3"/>
  <c r="F15" i="3"/>
  <c r="F16" i="3"/>
  <c r="F18" i="3"/>
  <c r="F19" i="3"/>
  <c r="F20" i="3"/>
  <c r="F22" i="3"/>
  <c r="F25" i="3"/>
  <c r="G25" i="3" s="1"/>
  <c r="F26" i="3"/>
  <c r="G26" i="3" s="1"/>
  <c r="F28" i="3"/>
  <c r="G28" i="3" s="1"/>
  <c r="F29" i="3"/>
  <c r="G29" i="3" s="1"/>
  <c r="F31" i="3"/>
  <c r="F32" i="3"/>
  <c r="F33" i="3"/>
  <c r="F34" i="3"/>
  <c r="F35" i="3"/>
  <c r="F36" i="3"/>
  <c r="F39" i="3"/>
  <c r="F40" i="3"/>
  <c r="G40" i="3" s="1"/>
  <c r="F41" i="3"/>
  <c r="G41" i="3" s="1"/>
  <c r="F42" i="3"/>
  <c r="G42" i="3" s="1"/>
  <c r="F43" i="3"/>
  <c r="G43" i="3" s="1"/>
  <c r="F45" i="3"/>
  <c r="G45" i="3" s="1"/>
  <c r="F46" i="3"/>
  <c r="G46" i="3" s="1"/>
  <c r="F48" i="3"/>
  <c r="G48" i="3" s="1"/>
  <c r="F49" i="3"/>
  <c r="G49" i="3" s="1"/>
  <c r="F50" i="3"/>
  <c r="G50" i="3" s="1"/>
  <c r="F52" i="3"/>
  <c r="F53" i="3"/>
  <c r="F54" i="3"/>
  <c r="F55" i="3"/>
  <c r="F56" i="3"/>
  <c r="F57" i="3"/>
  <c r="F58" i="3"/>
  <c r="F59" i="3"/>
  <c r="F60" i="3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77" i="3"/>
  <c r="G77" i="3" s="1"/>
  <c r="F78" i="3"/>
  <c r="G78" i="3" s="1"/>
  <c r="F81" i="3"/>
  <c r="G81" i="3" s="1"/>
  <c r="F89" i="3"/>
  <c r="F90" i="3"/>
  <c r="F91" i="3"/>
  <c r="F92" i="3"/>
  <c r="F93" i="3"/>
  <c r="F94" i="3"/>
  <c r="F95" i="3"/>
  <c r="G95" i="3" s="1"/>
  <c r="F96" i="3"/>
  <c r="G96" i="3" s="1"/>
  <c r="F97" i="3"/>
  <c r="AO135" i="3" l="1"/>
  <c r="AP135" i="3"/>
  <c r="AQ135" i="3"/>
  <c r="AR135" i="3"/>
  <c r="AS135" i="3"/>
  <c r="AT135" i="3"/>
  <c r="AU135" i="3"/>
  <c r="E135" i="3"/>
  <c r="G13" i="9" l="1"/>
  <c r="G10" i="9"/>
  <c r="G11" i="9"/>
  <c r="G12" i="9"/>
  <c r="G14" i="9"/>
  <c r="G15" i="9"/>
  <c r="G16" i="9"/>
  <c r="G17" i="9"/>
  <c r="G9" i="9"/>
  <c r="D49" i="4"/>
  <c r="E49" i="4" s="1"/>
  <c r="F49" i="4" s="1"/>
  <c r="C49" i="4"/>
  <c r="D48" i="4"/>
  <c r="E48" i="4" s="1"/>
  <c r="F48" i="4" s="1"/>
  <c r="C48" i="4"/>
  <c r="D6" i="5"/>
  <c r="D5" i="5"/>
  <c r="D4" i="5"/>
  <c r="E136" i="3" l="1"/>
  <c r="N136" i="3" s="1"/>
  <c r="N5" i="3"/>
  <c r="N4" i="3" l="1"/>
  <c r="O5" i="3" s="1"/>
  <c r="O4" i="3" s="1"/>
  <c r="P5" i="3" s="1"/>
  <c r="N138" i="3"/>
  <c r="O138" i="3" s="1"/>
  <c r="P138" i="3" s="1"/>
  <c r="Q138" i="3" s="1"/>
  <c r="R138" i="3" s="1"/>
  <c r="S138" i="3" s="1"/>
  <c r="T138" i="3" s="1"/>
  <c r="U138" i="3" s="1"/>
  <c r="V138" i="3" s="1"/>
  <c r="W138" i="3" s="1"/>
  <c r="X138" i="3" s="1"/>
  <c r="Y138" i="3" s="1"/>
  <c r="Z138" i="3" s="1"/>
  <c r="AA138" i="3" s="1"/>
  <c r="AB138" i="3" s="1"/>
  <c r="AC138" i="3" s="1"/>
  <c r="AD138" i="3" s="1"/>
  <c r="AE138" i="3" s="1"/>
  <c r="AF138" i="3" s="1"/>
  <c r="AG138" i="3" s="1"/>
  <c r="AH138" i="3" s="1"/>
  <c r="AI138" i="3" s="1"/>
  <c r="AJ138" i="3" s="1"/>
  <c r="AK138" i="3" s="1"/>
  <c r="AL138" i="3" s="1"/>
  <c r="AM138" i="3" s="1"/>
  <c r="AN138" i="3" s="1"/>
  <c r="AO138" i="3" s="1"/>
  <c r="AP138" i="3" s="1"/>
  <c r="AQ138" i="3" s="1"/>
  <c r="AR138" i="3" s="1"/>
  <c r="AS138" i="3" s="1"/>
  <c r="AT138" i="3" s="1"/>
  <c r="AU138" i="3" s="1"/>
  <c r="N137" i="3"/>
  <c r="O136" i="3" l="1"/>
  <c r="P136" i="3" s="1"/>
  <c r="Q136" i="3" s="1"/>
  <c r="R136" i="3" s="1"/>
  <c r="S136" i="3" s="1"/>
  <c r="T136" i="3" s="1"/>
  <c r="U136" i="3" s="1"/>
  <c r="V136" i="3" s="1"/>
  <c r="W136" i="3" s="1"/>
  <c r="X136" i="3" s="1"/>
  <c r="Y136" i="3" s="1"/>
  <c r="Z136" i="3" s="1"/>
  <c r="AA136" i="3" s="1"/>
  <c r="AB136" i="3" s="1"/>
  <c r="AC136" i="3" s="1"/>
  <c r="AD136" i="3" s="1"/>
  <c r="AE136" i="3" s="1"/>
  <c r="AF136" i="3" s="1"/>
  <c r="AG136" i="3" s="1"/>
  <c r="AH136" i="3" s="1"/>
  <c r="AI136" i="3" s="1"/>
  <c r="AJ136" i="3" s="1"/>
  <c r="AK136" i="3" s="1"/>
  <c r="AL136" i="3" s="1"/>
  <c r="AM136" i="3" s="1"/>
  <c r="AN136" i="3" s="1"/>
  <c r="AO136" i="3" s="1"/>
  <c r="AP136" i="3" s="1"/>
  <c r="AQ136" i="3" s="1"/>
  <c r="AR136" i="3" s="1"/>
  <c r="AS136" i="3" s="1"/>
  <c r="AT136" i="3" s="1"/>
  <c r="AU136" i="3" s="1"/>
  <c r="P4" i="3"/>
  <c r="Q5" i="3" s="1"/>
  <c r="O137" i="3" l="1"/>
  <c r="P137" i="3" s="1"/>
  <c r="Q137" i="3" s="1"/>
  <c r="R137" i="3" s="1"/>
  <c r="S137" i="3" s="1"/>
  <c r="T137" i="3" s="1"/>
  <c r="U137" i="3" s="1"/>
  <c r="V137" i="3" s="1"/>
  <c r="W137" i="3" s="1"/>
  <c r="X137" i="3" s="1"/>
  <c r="Y137" i="3" s="1"/>
  <c r="Z137" i="3" s="1"/>
  <c r="AA137" i="3" s="1"/>
  <c r="AB137" i="3" s="1"/>
  <c r="AC137" i="3" s="1"/>
  <c r="AD137" i="3" s="1"/>
  <c r="AE137" i="3" s="1"/>
  <c r="AF137" i="3" s="1"/>
  <c r="AG137" i="3" s="1"/>
  <c r="AH137" i="3" s="1"/>
  <c r="AI137" i="3" s="1"/>
  <c r="AJ137" i="3" s="1"/>
  <c r="AK137" i="3" s="1"/>
  <c r="AL137" i="3" s="1"/>
  <c r="AM137" i="3" s="1"/>
  <c r="AN137" i="3" s="1"/>
  <c r="AO137" i="3" s="1"/>
  <c r="AP137" i="3" s="1"/>
  <c r="AQ137" i="3" s="1"/>
  <c r="AR137" i="3" s="1"/>
  <c r="AS137" i="3" s="1"/>
  <c r="AT137" i="3" s="1"/>
  <c r="AU137" i="3" s="1"/>
  <c r="Q4" i="3"/>
  <c r="R5" i="3" s="1"/>
  <c r="R4" i="3" l="1"/>
  <c r="S5" i="3" s="1"/>
  <c r="S4" i="3" l="1"/>
  <c r="T5" i="3" s="1"/>
  <c r="T4" i="3" l="1"/>
  <c r="U5" i="3" s="1"/>
  <c r="U4" i="3" l="1"/>
  <c r="V5" i="3" s="1"/>
  <c r="V4" i="3" l="1"/>
  <c r="W5" i="3" s="1"/>
  <c r="W4" i="3" l="1"/>
  <c r="X5" i="3" s="1"/>
  <c r="X4" i="3" l="1"/>
  <c r="Y5" i="3" s="1"/>
  <c r="Y4" i="3" l="1"/>
  <c r="Z5" i="3" s="1"/>
  <c r="Z4" i="3" l="1"/>
  <c r="AA5" i="3" s="1"/>
  <c r="AA4" i="3" l="1"/>
  <c r="AB5" i="3" s="1"/>
  <c r="AB4" i="3" l="1"/>
  <c r="AC5" i="3" s="1"/>
  <c r="AC4" i="3" l="1"/>
  <c r="AD5" i="3" s="1"/>
  <c r="AD4" i="3" l="1"/>
  <c r="AE5" i="3" s="1"/>
  <c r="AE4" i="3" l="1"/>
  <c r="AF5" i="3" s="1"/>
  <c r="AF4" i="3" l="1"/>
  <c r="AG5" i="3" s="1"/>
  <c r="AG4" i="3" l="1"/>
  <c r="AH5" i="3" s="1"/>
  <c r="AH4" i="3" l="1"/>
  <c r="AI5" i="3" s="1"/>
  <c r="AI4" i="3" l="1"/>
  <c r="AJ5" i="3" s="1"/>
  <c r="AJ4" i="3" l="1"/>
  <c r="AK5" i="3" s="1"/>
  <c r="AK4" i="3" l="1"/>
  <c r="AL5" i="3" s="1"/>
  <c r="AL4" i="3" l="1"/>
  <c r="AM5" i="3" s="1"/>
  <c r="AM4" i="3" l="1"/>
  <c r="AN5" i="3" s="1"/>
  <c r="AN4" i="3" l="1"/>
  <c r="AO5" i="3" s="1"/>
  <c r="AO4" i="3" l="1"/>
  <c r="AP5" i="3" s="1"/>
  <c r="AP4" i="3" l="1"/>
  <c r="AQ5" i="3" s="1"/>
  <c r="AQ4" i="3" s="1"/>
  <c r="AR5" i="3" s="1"/>
  <c r="AR4" i="3" s="1"/>
  <c r="AS5" i="3" s="1"/>
  <c r="AS4" i="3" s="1"/>
  <c r="AT5" i="3" s="1"/>
  <c r="AT4" i="3" s="1"/>
  <c r="AU5" i="3" s="1"/>
  <c r="AU4" i="3" s="1"/>
  <c r="AV5" i="3" s="1"/>
  <c r="AV4" i="3" s="1"/>
  <c r="AW5" i="3" s="1"/>
  <c r="AW4" i="3" s="1"/>
  <c r="AX5" i="3" s="1"/>
  <c r="AX4" i="3" s="1"/>
  <c r="AY5" i="3" s="1"/>
  <c r="AY4" i="3" s="1"/>
  <c r="AZ5" i="3" s="1"/>
  <c r="AZ4" i="3" s="1"/>
  <c r="BA5" i="3" s="1"/>
  <c r="BA4" i="3" s="1"/>
  <c r="BB5" i="3" s="1"/>
  <c r="BB4" i="3" s="1"/>
  <c r="BC5" i="3" s="1"/>
  <c r="BC4" i="3" s="1"/>
  <c r="BD5" i="3" s="1"/>
  <c r="BD4" i="3" s="1"/>
  <c r="BE5" i="3" s="1"/>
  <c r="BE4" i="3" s="1"/>
  <c r="BF5" i="3" s="1"/>
  <c r="BF4" i="3" s="1"/>
  <c r="BG5" i="3" s="1"/>
  <c r="BG4" i="3" s="1"/>
  <c r="BH5" i="3" s="1"/>
  <c r="BH4" i="3" s="1"/>
  <c r="BI5" i="3" s="1"/>
  <c r="BI4" i="3" s="1"/>
  <c r="BJ5" i="3" s="1"/>
  <c r="BJ4" i="3" s="1"/>
  <c r="BK5" i="3" s="1"/>
  <c r="BK4" i="3" s="1"/>
  <c r="BL5" i="3" s="1"/>
  <c r="BL4" i="3" s="1"/>
  <c r="BM5" i="3" s="1"/>
  <c r="BM4" i="3" s="1"/>
  <c r="BN5" i="3" s="1"/>
  <c r="BN4" i="3" s="1"/>
  <c r="BO5" i="3" s="1"/>
  <c r="BO4" i="3" s="1"/>
  <c r="BP5" i="3" s="1"/>
  <c r="BP4" i="3" s="1"/>
  <c r="BQ5" i="3" s="1"/>
  <c r="BQ4" i="3" s="1"/>
  <c r="BR5" i="3" s="1"/>
  <c r="BR4" i="3" s="1"/>
  <c r="BS5" i="3" s="1"/>
  <c r="BS4" i="3" s="1"/>
  <c r="BT5" i="3" s="1"/>
  <c r="BT4" i="3" s="1"/>
  <c r="BU5" i="3" s="1"/>
  <c r="BU4" i="3" s="1"/>
  <c r="BV5" i="3" s="1"/>
  <c r="BV4" i="3" s="1"/>
  <c r="BW5" i="3" s="1"/>
  <c r="BW4" i="3" s="1"/>
  <c r="BX5" i="3" s="1"/>
  <c r="BX4" i="3" s="1"/>
  <c r="BY5" i="3" s="1"/>
  <c r="BY4" i="3" s="1"/>
  <c r="BZ5" i="3" s="1"/>
  <c r="BZ4" i="3" s="1"/>
  <c r="CA5" i="3" s="1"/>
  <c r="CA4" i="3" s="1"/>
  <c r="CB5" i="3" s="1"/>
  <c r="CB4" i="3" s="1"/>
  <c r="CC5" i="3" s="1"/>
  <c r="CC4" i="3" s="1"/>
  <c r="CD5" i="3" s="1"/>
  <c r="CD4" i="3" s="1"/>
  <c r="CE5" i="3" s="1"/>
  <c r="CE4" i="3" s="1"/>
  <c r="CF5" i="3" s="1"/>
  <c r="CF4" i="3" s="1"/>
  <c r="CG5" i="3" s="1"/>
  <c r="CG4" i="3" s="1"/>
  <c r="CH5" i="3" s="1"/>
  <c r="CH4" i="3" s="1"/>
  <c r="CI5" i="3" s="1"/>
  <c r="CI4" i="3" s="1"/>
</calcChain>
</file>

<file path=xl/sharedStrings.xml><?xml version="1.0" encoding="utf-8"?>
<sst xmlns="http://schemas.openxmlformats.org/spreadsheetml/2006/main" count="1199" uniqueCount="434">
  <si>
    <t>PROYECTO</t>
  </si>
  <si>
    <t>SISTEMA DE EVALUACIÓN Y ADMISIÓN</t>
  </si>
  <si>
    <t>SISTEMA DE INSCRIPCIÓN</t>
  </si>
  <si>
    <t>PLANIFICAR EVALUACIÓN</t>
  </si>
  <si>
    <t>DATA WAREHOUSE ADMISIÓN</t>
  </si>
  <si>
    <t>GESTIÓN DE BECAS</t>
  </si>
  <si>
    <t>SISTEMA DE GESTIÓN CURRICULAR</t>
  </si>
  <si>
    <t xml:space="preserve"> </t>
  </si>
  <si>
    <t>SISTEMA DE EVALUACIÓN</t>
  </si>
  <si>
    <t>TOMAR EVALUACIÓN</t>
  </si>
  <si>
    <t>PUBLICACIÓN DE RESULTADOS</t>
  </si>
  <si>
    <t>SEGUIMIENTO DE DEUDAS</t>
  </si>
  <si>
    <t>BANCO DE PREGUNTAS</t>
  </si>
  <si>
    <t>GENERADOR DE EVALUACIONES</t>
  </si>
  <si>
    <t>PROCESAMIENTO DE RESULTADOS</t>
  </si>
  <si>
    <t>SISTEMA DE NIVELACIÓN</t>
  </si>
  <si>
    <t>INSCRIPCIÓN</t>
  </si>
  <si>
    <t>EVALUACIÓN</t>
  </si>
  <si>
    <t>MATRÍCULA</t>
  </si>
  <si>
    <t xml:space="preserve">INTERESADO (PARA QUE SE INSCRIBA)
INSCRITO
POSTULANTE </t>
  </si>
  <si>
    <t>INGRESANTE</t>
  </si>
  <si>
    <t>PAGO
MATRICULADO(SEL ASIG)</t>
  </si>
  <si>
    <t>SEGUIMIENTO</t>
  </si>
  <si>
    <t>#</t>
  </si>
  <si>
    <t>COMPONENTE</t>
  </si>
  <si>
    <t>ENTREGABLE</t>
  </si>
  <si>
    <t>ACTOR</t>
  </si>
  <si>
    <t>CONSULTAS</t>
  </si>
  <si>
    <t>Respuestas</t>
  </si>
  <si>
    <t>REGLAS</t>
  </si>
  <si>
    <t>CONSIDERACIONES</t>
  </si>
  <si>
    <t>Formulario: Lista de áreas y competencias</t>
  </si>
  <si>
    <t>Formulario: Mantenimiento de áreas y competencias</t>
  </si>
  <si>
    <t>Formulario: Lista de subcompetencias e indicadores</t>
  </si>
  <si>
    <t>Formulario: Mantenimiento de subcompetencias e indicadores</t>
  </si>
  <si>
    <t>Formulario: Vista resumen de configuración de pesos</t>
  </si>
  <si>
    <t>Formulario: Mantenimiento de configuración de pesos</t>
  </si>
  <si>
    <t>Formulario: Lista de tipos de evaluación</t>
  </si>
  <si>
    <t>Formulario: Mantenimiento de tipos de evaluación</t>
  </si>
  <si>
    <t>Formulario: Lista de configuraciónes de cantidad de evaluaciones por evento</t>
  </si>
  <si>
    <t>Formulario: Mantenimiento de configuraciónes de cantidad de evaluaciones por evento</t>
  </si>
  <si>
    <t>Formulario: Configuración de vacantes por evento de admisión</t>
  </si>
  <si>
    <t>Formulario: Vacantes por modalidad de ingreso - Beca por primeros puestos</t>
  </si>
  <si>
    <t>Reporte: Estructura por tipo de evaluación</t>
  </si>
  <si>
    <t>Reporte: Matriz de competencias e indicadores</t>
  </si>
  <si>
    <t>Reporte: Perfil de ingreso de acuerdo a la carrera</t>
  </si>
  <si>
    <t>Formulario: Mantenimiento de parámetros de admisión</t>
  </si>
  <si>
    <t>Formulario: Listar Miembros de comité permanente de admisión</t>
  </si>
  <si>
    <t>Formulario: Mantenimiento de Miembros de comité permanente de admisión</t>
  </si>
  <si>
    <t>Formulario: Asignación de competencias para gestión de banco de preguntas</t>
  </si>
  <si>
    <t>Formulario: Vista resumen de banco de preguntas</t>
  </si>
  <si>
    <t>Formulario: Editor de texto</t>
  </si>
  <si>
    <t>Formulario: Registro de pregunta única</t>
  </si>
  <si>
    <t>Formulario: Registro de pregunta agrupada</t>
  </si>
  <si>
    <t>Proceso: Componente de encriptación de preguntas</t>
  </si>
  <si>
    <t>Formulario: Lista de evaluaciones</t>
  </si>
  <si>
    <t>Formulario: Mantenimiento de evaluaciones</t>
  </si>
  <si>
    <t>Formulario: Selección de preguntas por evaluación</t>
  </si>
  <si>
    <t>Formulario: Lista de preguntas para evaluaciòn</t>
  </si>
  <si>
    <t>Formulario: Registro de evaluación de preguntas</t>
  </si>
  <si>
    <t>JOB: Notificar días pendientes para realziar evaluación de preguntas</t>
  </si>
  <si>
    <t>Notificación: Formato de correo electrónico que notifica los días pendientes para evaluar preguntas</t>
  </si>
  <si>
    <t>Formulario: Adjuntar portada para evaluación</t>
  </si>
  <si>
    <t>Reporte: Evaluación en PDF</t>
  </si>
  <si>
    <t>Formulario: Registro de aulas y horarios del evento</t>
  </si>
  <si>
    <t>Formulario: Lista de programaciones de comunicación para evento de admisión</t>
  </si>
  <si>
    <t>Formulario: Mantenimiento de programaciones de comunicación para evento de admisión</t>
  </si>
  <si>
    <t>Reporte: Distribución de postulantes por aula</t>
  </si>
  <si>
    <t>Reporte: Programación de aforo por aula para evento de admisión</t>
  </si>
  <si>
    <t>Reporte: Programaciones de comunicación por evento de admisión</t>
  </si>
  <si>
    <t>Formulario: Registro de asistencia a evento de admisión</t>
  </si>
  <si>
    <t>Formulario: Listado de incidentes de evaluación de admisión</t>
  </si>
  <si>
    <t>Formulario: Mantenimiento de incidentes de evaluación de admisión</t>
  </si>
  <si>
    <t>Reporte: Asistencia a evento de admisión</t>
  </si>
  <si>
    <t>Reporte: Incidentes de evaluación de admisión</t>
  </si>
  <si>
    <t>Notificación: Indicación de aula donde debe rendir el examen</t>
  </si>
  <si>
    <t>Formulario: Lista de evaluaciones para carga de respuestas</t>
  </si>
  <si>
    <t>Formulario: Carga de respuestas de evaluación</t>
  </si>
  <si>
    <t>Formulario: Visualización de respuestas por postulante</t>
  </si>
  <si>
    <t>Formulario: Configuración de notas mínimas de ingreso</t>
  </si>
  <si>
    <t>Formulario: Procesamiento de resultados por evaluación</t>
  </si>
  <si>
    <t>Formulario: Asignación de responsable(s) de validación de resultados y configuración de cantidad de evaluaciones a revisar</t>
  </si>
  <si>
    <t>Formulario: Lista de evaluaciones para conformidad</t>
  </si>
  <si>
    <t>Formulario: Revisión de evaluaciones para conformidad</t>
  </si>
  <si>
    <t>Reporte: Resultados generales de evento de admisión</t>
  </si>
  <si>
    <t>Reporte: Cuadro de nota máximo y mínimo del evento de admisión</t>
  </si>
  <si>
    <t>Reporte: Conteo de evento de admisión</t>
  </si>
  <si>
    <t>Reporte: Diagnóstico de respuestas por postulante en evento de admisión</t>
  </si>
  <si>
    <t>Reporte: Ingresantes por modalidad</t>
  </si>
  <si>
    <t>Reporte: Consolidado de notas por escuela profesional</t>
  </si>
  <si>
    <t>Reporte: Consolidado de nivelación</t>
  </si>
  <si>
    <t>Formulario: Lista de accesitarios</t>
  </si>
  <si>
    <t>Formulario: Notificación de condición de accesitario</t>
  </si>
  <si>
    <t>Formulario: Generación de cargo para accesitario</t>
  </si>
  <si>
    <t>Notificación: Para los ACCESITARIOS del Examen de Admisión</t>
  </si>
  <si>
    <t>Notificación: Confirmación de INGRESO A LA USAT</t>
  </si>
  <si>
    <t>Formulario: Consulta de condición de ingreso - Tuproyectodevida</t>
  </si>
  <si>
    <t>Notificación: Correo para el NO INGRESANTE</t>
  </si>
  <si>
    <t>Notificación: Recordatorio a los que no pagan matricula</t>
  </si>
  <si>
    <t>Notificación: Confirmación de pago de matrícula</t>
  </si>
  <si>
    <t>Notificación:  Recordatorio que debe estudiar nivelación</t>
  </si>
  <si>
    <t>ETL: Modelo conceptual</t>
  </si>
  <si>
    <t>ETL: Análisis de los OLT</t>
  </si>
  <si>
    <t>ETL: Modelo lógico del datawarehouse</t>
  </si>
  <si>
    <t>ETL: Integración - Carga de datos (scripts)</t>
  </si>
  <si>
    <t>ETL: Integración -Implementación del ETL</t>
  </si>
  <si>
    <t>ETL: Integración -Pruebas del ETL</t>
  </si>
  <si>
    <t>Reporte: Matriculados de matriculados en el ciclo de estudio</t>
  </si>
  <si>
    <t>Reporte: SIRIES - MINEDU</t>
  </si>
  <si>
    <t>Reporte: Reporte general de todos los inscritos en un proceso de admisión</t>
  </si>
  <si>
    <t xml:space="preserve">Reporte: GESTIÓN DE DESEMPEÑO POR CARRERA - PROCESO DE ADMISIÓN </t>
  </si>
  <si>
    <t xml:space="preserve">Reporte: RESUMEN DEL NIVEL DE CUMPLIMIENTO DE LA COMPETENCIA POR CARRERA </t>
  </si>
  <si>
    <t>Reporte: Admisión por programa de estudios - postulante - ingresante</t>
  </si>
  <si>
    <t>Reporte: Conteo de postulantes, ingresantes y matriculados por ciclo</t>
  </si>
  <si>
    <t>Reporte: Porcentaje de postulante, ingresante y matriculado por tipo de colegio privado o público</t>
  </si>
  <si>
    <t>Reporte: Porcentaje de matriculados de colegios preferentes</t>
  </si>
  <si>
    <t>Reporte: Precedencia de colegio</t>
  </si>
  <si>
    <t>Reporte: Logro de meta en base a las vacantes programadas</t>
  </si>
  <si>
    <t>Reporte: Postulantes / Ingresantes / Matriculados por colegio</t>
  </si>
  <si>
    <t>Reporte: Desempeño por ciclo</t>
  </si>
  <si>
    <t>Indicador: Coste por lead (CPL)</t>
  </si>
  <si>
    <t>Indicador: Porcentaje de conversión de interesado objetivo a postulante  (%COP)</t>
  </si>
  <si>
    <t>Indicador: Porcentaje de conversión de interesado a postulante (%CIP)</t>
  </si>
  <si>
    <t>Indicador: Porcentaje de logro de metas de postulantes (%LMP)</t>
  </si>
  <si>
    <t>Indicadores: Porcentaje de conversión de postulante objetivo a ingresante (%CON)</t>
  </si>
  <si>
    <t>Reporte: Porcentaje de conversión de postulante a ingresante (%CPN)</t>
  </si>
  <si>
    <t>Reporte: Porcentaje de cumplimiento de perfil de ingreso (%PFI)</t>
  </si>
  <si>
    <t>Reporte: Porcentaje de logro de metas de ingresantes (%LMN)</t>
  </si>
  <si>
    <t>Reporte: Tasa de selectividad  (TSE)</t>
  </si>
  <si>
    <t>PUESTA EN MARCHA</t>
  </si>
  <si>
    <t>Pruebas Sprint 1</t>
  </si>
  <si>
    <t>Pruebas Sprint 2</t>
  </si>
  <si>
    <t>Pruebas Sprint 3</t>
  </si>
  <si>
    <t>Pruebas Sprint 4</t>
  </si>
  <si>
    <t>Pruebas Sprint 5</t>
  </si>
  <si>
    <t>Pruebas Sprint 6</t>
  </si>
  <si>
    <t>Pase a producción Release 1</t>
  </si>
  <si>
    <t>Pase a producción Release 2</t>
  </si>
  <si>
    <t>Pase a producción Release 3</t>
  </si>
  <si>
    <t>Manual de usuario</t>
  </si>
  <si>
    <t>Capacitación</t>
  </si>
  <si>
    <t>Entrega a mantenimiento</t>
  </si>
  <si>
    <t>Cierre del proyecto</t>
  </si>
  <si>
    <t>Avance de prototipos</t>
  </si>
  <si>
    <t>Pendientes de prototipo</t>
  </si>
  <si>
    <t>ID</t>
  </si>
  <si>
    <t>ESTIMADO</t>
  </si>
  <si>
    <t>AVANCE</t>
  </si>
  <si>
    <t>PENDIENTE</t>
  </si>
  <si>
    <t>SPRINT</t>
  </si>
  <si>
    <t>RELEASE</t>
  </si>
  <si>
    <t>FECHA FIN</t>
  </si>
  <si>
    <t>RESPONSABLE</t>
  </si>
  <si>
    <t>SPRINT 1</t>
  </si>
  <si>
    <t>RELEASE 1</t>
  </si>
  <si>
    <t>Andy Díaz</t>
  </si>
  <si>
    <t>SISTEMA DE SUSTENTACIÓN</t>
  </si>
  <si>
    <t>ANÁLISIS</t>
  </si>
  <si>
    <t>DISEÑO</t>
  </si>
  <si>
    <t>INICIO</t>
  </si>
  <si>
    <t>APROBACIÓN</t>
  </si>
  <si>
    <t>PLANIFICACIÓN</t>
  </si>
  <si>
    <t>33</t>
  </si>
  <si>
    <t>34</t>
  </si>
  <si>
    <t>DESARROLLO</t>
  </si>
  <si>
    <t>C/DISEÑO</t>
  </si>
  <si>
    <t>OBSERVACIÓN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</si>
  <si>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</si>
  <si>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</si>
  <si>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</si>
  <si>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</si>
  <si>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</si>
  <si>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</si>
  <si>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</si>
  <si>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</si>
  <si>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</si>
  <si>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</si>
  <si>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</si>
  <si>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</si>
  <si>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</si>
  <si>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</si>
  <si>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</si>
  <si>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</si>
  <si>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</si>
  <si>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</si>
  <si>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</si>
  <si>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</si>
  <si>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</si>
  <si>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</si>
  <si>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</si>
  <si>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</si>
  <si>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</si>
  <si>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</si>
  <si>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</si>
  <si>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</si>
  <si>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</si>
  <si>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</si>
  <si>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</si>
  <si>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</si>
  <si>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</si>
  <si>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</si>
  <si>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</si>
  <si>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</si>
  <si>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</si>
  <si>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</si>
  <si>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</si>
  <si>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</si>
  <si>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</si>
  <si>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</si>
  <si>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</si>
  <si>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</si>
  <si>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</si>
  <si>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</si>
  <si>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</si>
  <si>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</si>
  <si>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</si>
  <si>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</si>
  <si>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</si>
  <si>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</si>
  <si>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</si>
  <si>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</si>
  <si>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</si>
  <si>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</si>
  <si>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</si>
  <si>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</si>
  <si>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</si>
  <si>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</si>
  <si>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</si>
  <si>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</si>
  <si>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</si>
  <si>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</si>
  <si>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</si>
  <si>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</si>
  <si>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</si>
  <si>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Erick Nevado</t>
  </si>
  <si>
    <t>- Cambiar CICLO ACADÉMICO por SEMESTRE ACADÉMICO_x000D_
- La configuración del número de vacantes para premiación de becas por orden de mérito si deben ir en el proceso de Evaluación</t>
  </si>
  <si>
    <t>Coordinar con Equipo de sustentaciòn para reutilizar</t>
  </si>
  <si>
    <t>SPRINT 2</t>
  </si>
  <si>
    <t>En un grupo se puede dar más de una evaluación ?</t>
  </si>
  <si>
    <t>Plantilla SMS / email</t>
  </si>
  <si>
    <t>envío SMS / email</t>
  </si>
  <si>
    <t>consultar si es necesario</t>
  </si>
  <si>
    <t>SPRINT 3</t>
  </si>
  <si>
    <t>RELEASE 2</t>
  </si>
  <si>
    <t>SPRINT 6</t>
  </si>
  <si>
    <t>RELEASE 3</t>
  </si>
  <si>
    <t>SPRINT 4</t>
  </si>
  <si>
    <t>Erick Nevado/Andy Diaz/Carlo Senmache</t>
  </si>
  <si>
    <t>Cecilia Gastelo, Andy Diaz, Erick Nevado</t>
  </si>
  <si>
    <t>SPRINT 5</t>
  </si>
  <si>
    <t>Reporte: Gestión de desempeño por carrera - Proceso de admisión</t>
  </si>
  <si>
    <t xml:space="preserve">Reporte: Resumen del nivel de cumplimiento de la competencia por carrera </t>
  </si>
  <si>
    <t>Reporte: Coste por lead (CPL)</t>
  </si>
  <si>
    <t>Indicadores: Porcentaje de conversión de postulante a ingresante (%CPN)</t>
  </si>
  <si>
    <t>Indicadores: Porcentaje de cumplimiento de perfil de ingreso (%PFI)</t>
  </si>
  <si>
    <t>Indicadores: Porcentaje de logro de metas de ingresantes (%LMN)</t>
  </si>
  <si>
    <t>Indicadores: Tasa de selectividad  (TSE)</t>
  </si>
  <si>
    <t>Carlo Senmache, Andy Diaz, Erick Nevado</t>
  </si>
  <si>
    <t>SPRINT 7</t>
  </si>
  <si>
    <t>Cecilia Gastelo</t>
  </si>
  <si>
    <t>Hugo Saavedra</t>
  </si>
  <si>
    <t>Esfuerzo Total</t>
  </si>
  <si>
    <t>Número de días</t>
  </si>
  <si>
    <t>Esfuerzo diario</t>
  </si>
  <si>
    <t>Esfuerzo faltante estimado</t>
  </si>
  <si>
    <t>Esfuerzo faltante real</t>
  </si>
  <si>
    <t>(Todas)</t>
  </si>
  <si>
    <t>Etiquetas de fila</t>
  </si>
  <si>
    <t xml:space="preserve">AVANCE </t>
  </si>
  <si>
    <t xml:space="preserve">PENDIENTE </t>
  </si>
  <si>
    <t>Carlo Senmache</t>
  </si>
  <si>
    <t>Total general</t>
  </si>
  <si>
    <t>Suma de ESTIMADO</t>
  </si>
  <si>
    <t xml:space="preserve">  </t>
  </si>
  <si>
    <t>Días</t>
  </si>
  <si>
    <t>Días acumulados</t>
  </si>
  <si>
    <t>Funcional</t>
  </si>
  <si>
    <t>Reportes</t>
  </si>
  <si>
    <t>Semana</t>
  </si>
  <si>
    <t>RIESGOS DEL PROYECTO</t>
  </si>
  <si>
    <t>MUY BAJO</t>
  </si>
  <si>
    <t>BAJO</t>
  </si>
  <si>
    <t>MODERADO</t>
  </si>
  <si>
    <t>ALTO</t>
  </si>
  <si>
    <t>MUY ALTO</t>
  </si>
  <si>
    <t>N°</t>
  </si>
  <si>
    <t>ETAPA</t>
  </si>
  <si>
    <t>RIESGO</t>
  </si>
  <si>
    <t>EFECTO</t>
  </si>
  <si>
    <t>POSIBILIDAD</t>
  </si>
  <si>
    <t>IMPACTO</t>
  </si>
  <si>
    <t>SEVERIDAD</t>
  </si>
  <si>
    <t>EVENTOS OCURRIDOS</t>
  </si>
  <si>
    <t>Demora en el tiempo de respuesta de las consultas por parte del dueño del proceso</t>
  </si>
  <si>
    <t>Retrasaría la entrega del diseño del sistema y el inicio de la estapa de planificación y desarrollo</t>
  </si>
  <si>
    <t>Se envío consultas sobre el diseño a VRI el 28.05.2020, al cierre del 29.05 no tenemos respuesta, generando 1 día de retraso, se envío recordatorio 29.05.2020</t>
  </si>
  <si>
    <t>Demora en la  aprobación del diseño de las interfaces del sistema</t>
  </si>
  <si>
    <t>Solicitar una compresión del cronograma podría implicar asignar más personas al equipo</t>
  </si>
  <si>
    <t>Incremento del costo del proyecto y afectar a la ejecución de otro proyecto por compartir personal</t>
  </si>
  <si>
    <t>EJECUCIÓN</t>
  </si>
  <si>
    <t>Personal asignado al proyecto o un miembro de su hogar contraiga Covid-19</t>
  </si>
  <si>
    <t>Retrasaría la culminación del desarrollo de los entregables, retrasando la entrega del proyecto</t>
  </si>
  <si>
    <t>Personal asignado al proyecto presente inconvenientes técnicos (avería de computadora del domicilio o del equipo de la universidad al que se conectan, corte o probelmas de rendimiento del servicio de internet)</t>
  </si>
  <si>
    <t>Retrasaría el desarrollo de los entregables, retrasando la entrega del proyecto</t>
  </si>
  <si>
    <t>TODAS</t>
  </si>
  <si>
    <t>Cambios en el proceso de sustentación de tesis</t>
  </si>
  <si>
    <t>Necesidad de modificar el alcance y planificación del proyecto</t>
  </si>
  <si>
    <t>Demora en la validación de los entregables desarrollados por parte de los interesados</t>
  </si>
  <si>
    <t>Demora en el tiempo de entrega del proyecto</t>
  </si>
  <si>
    <t>Demora en la adquisición de las firmas digitales</t>
  </si>
  <si>
    <t>PERSONAL</t>
  </si>
  <si>
    <t>APPCODE</t>
  </si>
  <si>
    <t>BOOTSTRAP</t>
  </si>
  <si>
    <t>MISIONALES</t>
  </si>
  <si>
    <t>Clases, css, js</t>
  </si>
  <si>
    <t>GESTIÓN DEL EGRESADO</t>
  </si>
  <si>
    <t>SUSTENTACIÓN</t>
  </si>
  <si>
    <t>Clase sustentación (appCode)</t>
  </si>
  <si>
    <t>Formulario de registro de tesis</t>
  </si>
  <si>
    <t>aspx</t>
  </si>
  <si>
    <t>diseño</t>
  </si>
  <si>
    <t>asp.vb</t>
  </si>
  <si>
    <t>funciones y eventos</t>
  </si>
  <si>
    <t>Formulario de evaluación de jurados</t>
  </si>
  <si>
    <t>Formularios…</t>
  </si>
  <si>
    <t>COMUNICACIÓN INSTITUCIONAL</t>
  </si>
  <si>
    <t>COMUNICACIÓN INTERNA</t>
  </si>
  <si>
    <t>Clase envío correo (appCode)</t>
  </si>
  <si>
    <t>(de, para , asunto, contenido)</t>
  </si>
  <si>
    <t>Clase notificaciones de sustentación (appcode)</t>
  </si>
  <si>
    <t>Notificar sustentación a TodoUsat</t>
  </si>
  <si>
    <t>(de, para)</t>
  </si>
  <si>
    <t>Notificar sustentación a Jurados y tesistas</t>
  </si>
  <si>
    <t>GESTIÓN DE LA CALIDAD</t>
  </si>
  <si>
    <t>GESTIÓN DOCUMENTARIO</t>
  </si>
  <si>
    <t>Clase de generación de correlativos  (appCode)</t>
  </si>
  <si>
    <t>Generar correlativo</t>
  </si>
  <si>
    <t>(ACTA, SUST, FING, arrayParam []) : Correlativo</t>
  </si>
  <si>
    <t>Formulario de configuración de documentos</t>
  </si>
  <si>
    <t>Clase de generación de documentos (appCode)</t>
  </si>
  <si>
    <t>Emitir acta de sustentación</t>
  </si>
  <si>
    <t>Emitir resolución de sustentación</t>
  </si>
  <si>
    <t>(correlativo, arrayParam [])</t>
  </si>
  <si>
    <t>DE APOYO</t>
  </si>
  <si>
    <t>BIBLIOTECA</t>
  </si>
  <si>
    <t>REPOSITORIO DE INVESTIGACIÓN</t>
  </si>
  <si>
    <t>Clase de autorización de publicación  (appCode)</t>
  </si>
  <si>
    <t>Formulario de autorización de publicación</t>
  </si>
  <si>
    <t>Equipo del proyecto</t>
  </si>
  <si>
    <t>Análisis y diseño</t>
  </si>
  <si>
    <t>Henry Cano</t>
  </si>
  <si>
    <t>Analista Programador</t>
  </si>
  <si>
    <t>Jefe de desarrollo de sistemas</t>
  </si>
  <si>
    <t>Fátima Vásquez</t>
  </si>
  <si>
    <t>Analista de calidad de software</t>
  </si>
  <si>
    <t>Reemplazará a Fátima Vásquez durante su licencia por maternidad</t>
  </si>
  <si>
    <t>Yuriko Pérez</t>
  </si>
  <si>
    <t>Coordinador de desarrollo de sistemas</t>
  </si>
  <si>
    <t xml:space="preserve">Carlo Senmache </t>
  </si>
  <si>
    <t>Desarrollo</t>
  </si>
  <si>
    <t>Cantidad de entregables asignados</t>
  </si>
  <si>
    <t>Colaborador</t>
  </si>
  <si>
    <t>Componente</t>
  </si>
  <si>
    <t>Edgard Peña</t>
  </si>
  <si>
    <t>José Banda</t>
  </si>
  <si>
    <t>Osmar Lluén</t>
  </si>
  <si>
    <t>Coordinador DS</t>
  </si>
  <si>
    <t>SISTEMA DE COMUNICACIÓN INTERNA</t>
  </si>
  <si>
    <t>SISTEMA DE GESTIÓN DOCUMENTARIA</t>
  </si>
  <si>
    <t>SISTEMA DE REPOSITORIO DE INVESTIGACIÓN</t>
  </si>
  <si>
    <t>SISTEMA DE SUSTENTACIÓN DE TESIS</t>
  </si>
  <si>
    <t>TRÁMITE AMPLIACIÓN DE VIGENCIA</t>
  </si>
  <si>
    <t>TRÁMITE DE JUSTIFICACIÓN DE INASISTENCIA</t>
  </si>
  <si>
    <t>TRÁMITE DE SUSTENTACIÓN</t>
  </si>
  <si>
    <t>Disco Duro</t>
  </si>
  <si>
    <t>Archivos por proyecto</t>
  </si>
  <si>
    <t>Rol</t>
  </si>
  <si>
    <t>Cantidad</t>
  </si>
  <si>
    <t>Tamaño (MB)
Max</t>
  </si>
  <si>
    <t>Observación</t>
  </si>
  <si>
    <t>Proyectos</t>
  </si>
  <si>
    <t>Egresado</t>
  </si>
  <si>
    <t>Archivo de revisión</t>
  </si>
  <si>
    <t>Asesor</t>
  </si>
  <si>
    <t>Se eliminan al finalizar el proceso</t>
  </si>
  <si>
    <t>Archivo de respuesta</t>
  </si>
  <si>
    <t>Archivo de revisión (pre)</t>
  </si>
  <si>
    <t>Jurado</t>
  </si>
  <si>
    <t>Archivo de respuesta (pre)</t>
  </si>
  <si>
    <t>Biblioteca</t>
  </si>
  <si>
    <t>Resolución de sustentación</t>
  </si>
  <si>
    <t>Facultad</t>
  </si>
  <si>
    <t>Acta de sustentación</t>
  </si>
  <si>
    <t>Escuelas</t>
  </si>
  <si>
    <t>Archivo de revisión (post)</t>
  </si>
  <si>
    <t>Archivo de respuesta (post)</t>
  </si>
  <si>
    <t>Evidencia de autorización de publicación</t>
  </si>
  <si>
    <t>Sustentaciones en un año</t>
  </si>
  <si>
    <t>MB</t>
  </si>
  <si>
    <t>MB/año</t>
  </si>
  <si>
    <t>GB/año</t>
  </si>
  <si>
    <t>Archivos durante el proceso</t>
  </si>
  <si>
    <t>Archivos al finalizar el proceso</t>
  </si>
  <si>
    <t>Estado</t>
  </si>
  <si>
    <t>Pendientes</t>
  </si>
  <si>
    <t>Observadas</t>
  </si>
  <si>
    <t>Conformes</t>
  </si>
  <si>
    <t>Evaluación</t>
  </si>
  <si>
    <t>Pregunta</t>
  </si>
  <si>
    <t>Tipo</t>
  </si>
  <si>
    <t>Ver</t>
  </si>
  <si>
    <t>Test Dahc Junio</t>
  </si>
  <si>
    <t>Pregunta 1</t>
  </si>
  <si>
    <t>Simple</t>
  </si>
  <si>
    <t>ver</t>
  </si>
  <si>
    <t>Test Dahc Julio</t>
  </si>
  <si>
    <t>Pregunta 2</t>
  </si>
  <si>
    <t>Agrupada</t>
  </si>
  <si>
    <t>pregunta</t>
  </si>
  <si>
    <t>alternativa 1</t>
  </si>
  <si>
    <t>alternativa 2</t>
  </si>
  <si>
    <t>alternativa 3</t>
  </si>
  <si>
    <t>Respuesta correcta</t>
  </si>
  <si>
    <t>alternativa 4</t>
  </si>
  <si>
    <t>alternativa 5</t>
  </si>
  <si>
    <t>Conforme</t>
  </si>
  <si>
    <t>Observar</t>
  </si>
  <si>
    <t>Evento/Ceco</t>
  </si>
  <si>
    <t>Cargar archivo</t>
  </si>
  <si>
    <t>Datos de resumen de la carga</t>
  </si>
  <si>
    <t>Nro de alumnos</t>
  </si>
  <si>
    <t>Nro de respuestas</t>
  </si>
  <si>
    <t>Procesar</t>
  </si>
  <si>
    <t>Se tiene la 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</si>
</sst>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18" fillId="15" borderId="0" applyNumberFormat="0" applyBorder="0" applyAlignment="0" applyProtection="0"/>
  </cellStyleXfs>
  <cellXfs count="20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4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Fill="1"/>
    <xf numFmtId="14" fontId="0" fillId="0" borderId="0" xfId="0" applyNumberFormat="1" applyFill="1"/>
    <xf numFmtId="0" fontId="1" fillId="0" borderId="0" xfId="0" applyFont="1" applyFill="1"/>
    <xf numFmtId="0" fontId="5" fillId="0" borderId="0" xfId="0" applyFont="1"/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5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ont="1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4" fillId="0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164" fontId="1" fillId="2" borderId="1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/>
    <xf numFmtId="0" fontId="0" fillId="0" borderId="1" xfId="0" applyFill="1" applyBorder="1"/>
    <xf numFmtId="164" fontId="0" fillId="0" borderId="1" xfId="1" applyNumberFormat="1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2" fillId="0" borderId="0" xfId="0" applyFont="1" applyFill="1"/>
    <xf numFmtId="0" fontId="1" fillId="0" borderId="8" xfId="0" applyFont="1" applyBorder="1"/>
    <xf numFmtId="0" fontId="8" fillId="0" borderId="9" xfId="0" applyFont="1" applyBorder="1"/>
    <xf numFmtId="0" fontId="1" fillId="0" borderId="10" xfId="0" applyFont="1" applyBorder="1"/>
    <xf numFmtId="0" fontId="8" fillId="0" borderId="0" xfId="0" applyFont="1" applyBorder="1"/>
    <xf numFmtId="0" fontId="1" fillId="0" borderId="6" xfId="0" applyFont="1" applyBorder="1"/>
    <xf numFmtId="0" fontId="8" fillId="0" borderId="11" xfId="0" applyFont="1" applyBorder="1"/>
    <xf numFmtId="0" fontId="1" fillId="0" borderId="9" xfId="0" applyFont="1" applyBorder="1"/>
    <xf numFmtId="0" fontId="10" fillId="0" borderId="8" xfId="0" applyFont="1" applyBorder="1"/>
    <xf numFmtId="0" fontId="8" fillId="0" borderId="0" xfId="0" applyFont="1" applyFill="1" applyBorder="1"/>
    <xf numFmtId="0" fontId="1" fillId="0" borderId="8" xfId="0" applyFont="1" applyFill="1" applyBorder="1"/>
    <xf numFmtId="0" fontId="0" fillId="0" borderId="9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4" xfId="0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8" fillId="0" borderId="9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/>
    <xf numFmtId="0" fontId="9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9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4" borderId="5" xfId="0" applyFont="1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4" borderId="5" xfId="0" applyFill="1" applyBorder="1" applyAlignment="1">
      <alignment horizontal="left"/>
    </xf>
    <xf numFmtId="0" fontId="1" fillId="4" borderId="5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10" borderId="2" xfId="0" applyFont="1" applyFill="1" applyBorder="1"/>
    <xf numFmtId="0" fontId="15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/>
    <xf numFmtId="0" fontId="1" fillId="11" borderId="24" xfId="0" applyNumberFormat="1" applyFont="1" applyFill="1" applyBorder="1" applyAlignment="1">
      <alignment horizontal="center"/>
    </xf>
    <xf numFmtId="1" fontId="0" fillId="0" borderId="0" xfId="0" applyNumberFormat="1"/>
    <xf numFmtId="0" fontId="3" fillId="0" borderId="1" xfId="0" applyFont="1" applyFill="1" applyBorder="1" applyAlignment="1">
      <alignment horizontal="left" vertical="top" wrapText="1"/>
    </xf>
    <xf numFmtId="0" fontId="0" fillId="12" borderId="1" xfId="0" applyFont="1" applyFill="1" applyBorder="1" applyAlignment="1">
      <alignment horizontal="left" vertical="center" wrapText="1"/>
    </xf>
    <xf numFmtId="0" fontId="1" fillId="11" borderId="25" xfId="0" applyFont="1" applyFill="1" applyBorder="1"/>
    <xf numFmtId="0" fontId="1" fillId="11" borderId="0" xfId="0" applyFont="1" applyFill="1"/>
    <xf numFmtId="0" fontId="1" fillId="0" borderId="0" xfId="0" applyNumberFormat="1" applyFont="1" applyAlignment="1">
      <alignment horizontal="center"/>
    </xf>
    <xf numFmtId="1" fontId="0" fillId="0" borderId="0" xfId="0" applyNumberFormat="1" applyFill="1"/>
    <xf numFmtId="1" fontId="1" fillId="0" borderId="0" xfId="0" applyNumberFormat="1" applyFont="1" applyFill="1"/>
    <xf numFmtId="9" fontId="0" fillId="0" borderId="0" xfId="2" applyFont="1" applyAlignment="1">
      <alignment horizontal="left" vertical="center" wrapText="1"/>
    </xf>
    <xf numFmtId="0" fontId="0" fillId="13" borderId="1" xfId="0" applyFont="1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horizontal="left" vertical="center" wrapText="1"/>
    </xf>
    <xf numFmtId="9" fontId="1" fillId="0" borderId="0" xfId="2" applyFont="1" applyAlignment="1">
      <alignment horizontal="left" vertical="center" wrapText="1"/>
    </xf>
    <xf numFmtId="0" fontId="0" fillId="14" borderId="1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14" borderId="26" xfId="0" applyFill="1" applyBorder="1" applyAlignment="1">
      <alignment horizontal="left" vertical="center" wrapText="1"/>
    </xf>
    <xf numFmtId="0" fontId="0" fillId="14" borderId="26" xfId="0" applyFont="1" applyFill="1" applyBorder="1" applyAlignment="1">
      <alignment horizontal="left" vertical="center" wrapText="1"/>
    </xf>
    <xf numFmtId="0" fontId="0" fillId="14" borderId="26" xfId="0" applyFill="1" applyBorder="1" applyAlignment="1">
      <alignment vertical="center"/>
    </xf>
    <xf numFmtId="0" fontId="0" fillId="17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center" vertical="top" wrapText="1"/>
    </xf>
    <xf numFmtId="0" fontId="0" fillId="19" borderId="1" xfId="0" applyFill="1" applyBorder="1"/>
    <xf numFmtId="0" fontId="2" fillId="19" borderId="1" xfId="0" applyFont="1" applyFill="1" applyBorder="1"/>
    <xf numFmtId="0" fontId="3" fillId="20" borderId="1" xfId="0" applyFont="1" applyFill="1" applyBorder="1" applyAlignment="1">
      <alignment horizontal="center" vertical="top" wrapText="1"/>
    </xf>
    <xf numFmtId="0" fontId="0" fillId="20" borderId="1" xfId="0" applyFill="1" applyBorder="1"/>
    <xf numFmtId="0" fontId="2" fillId="22" borderId="1" xfId="0" applyFont="1" applyFill="1" applyBorder="1"/>
    <xf numFmtId="0" fontId="0" fillId="22" borderId="1" xfId="0" applyFill="1" applyBorder="1"/>
    <xf numFmtId="0" fontId="0" fillId="6" borderId="1" xfId="0" applyFill="1" applyBorder="1"/>
    <xf numFmtId="0" fontId="1" fillId="4" borderId="6" xfId="0" applyFont="1" applyFill="1" applyBorder="1"/>
    <xf numFmtId="0" fontId="0" fillId="0" borderId="27" xfId="0" applyFill="1" applyBorder="1"/>
    <xf numFmtId="0" fontId="0" fillId="0" borderId="27" xfId="0" applyFill="1" applyBorder="1" applyAlignment="1">
      <alignment wrapText="1"/>
    </xf>
    <xf numFmtId="0" fontId="0" fillId="0" borderId="8" xfId="0" applyFill="1" applyBorder="1"/>
    <xf numFmtId="0" fontId="0" fillId="4" borderId="28" xfId="0" applyFill="1" applyBorder="1" applyAlignment="1">
      <alignment horizontal="center"/>
    </xf>
    <xf numFmtId="16" fontId="0" fillId="4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21" borderId="1" xfId="0" applyFill="1" applyBorder="1"/>
    <xf numFmtId="0" fontId="0" fillId="16" borderId="1" xfId="0" applyFill="1" applyBorder="1"/>
    <xf numFmtId="0" fontId="3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 wrapText="1"/>
    </xf>
    <xf numFmtId="0" fontId="0" fillId="23" borderId="1" xfId="0" applyFont="1" applyFill="1" applyBorder="1" applyAlignment="1">
      <alignment horizontal="left"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wrapText="1"/>
    </xf>
  </cellXfs>
  <cellStyles count="14">
    <cellStyle name="Millares" xfId="1" builtinId="3"/>
    <cellStyle name="Neutral 2" xfId="13"/>
    <cellStyle name="Normal" xfId="0" builtinId="0"/>
    <cellStyle name="Normal 2" xfId="4"/>
    <cellStyle name="Normal 2 2" xfId="7"/>
    <cellStyle name="Normal 3" xfId="5"/>
    <cellStyle name="Normal 4" xfId="8"/>
    <cellStyle name="Normal 5" xfId="9"/>
    <cellStyle name="Normal 6" xfId="11"/>
    <cellStyle name="Normal 7" xfId="3"/>
    <cellStyle name="Porcentaje" xfId="2" builtinId="5"/>
    <cellStyle name="Porcentaje 2" xfId="6"/>
    <cellStyle name="Porcentaje 3" xfId="10"/>
    <cellStyle name="Porcentaje 4" xfId="12"/>
  </cellStyles>
  <dxfs count="7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wrapText="1"/>
    </dxf>
    <dxf>
      <alignment wrapText="1"/>
    </dxf>
    <dxf>
      <alignment wrapText="1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/>
    </dxf>
    <dxf>
      <alignment wrapText="1"/>
    </dxf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Avance</a:t>
            </a:r>
            <a:r>
              <a:rPr lang="es-PE" b="1" baseline="0"/>
              <a:t> del proyecto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v>Ejecutado</c:v>
          </c:tx>
          <c:spPr>
            <a:noFill/>
            <a:ln w="25400" cap="sq">
              <a:solidFill>
                <a:srgbClr val="FF0000"/>
              </a:solidFill>
              <a:round/>
            </a:ln>
            <a:effectLst>
              <a:outerShdw blurRad="50800" dist="165100" dir="7800000" algn="ctr" rotWithShape="0">
                <a:srgbClr val="FF0000"/>
              </a:outerShdw>
              <a:softEdge rad="0"/>
            </a:effectLst>
          </c:spPr>
          <c:val>
            <c:numRef>
              <c:f>Planificación!$N$138:$AU$138</c:f>
              <c:numCache>
                <c:formatCode>General</c:formatCode>
                <c:ptCount val="34"/>
                <c:pt idx="0">
                  <c:v>812</c:v>
                </c:pt>
                <c:pt idx="1">
                  <c:v>797</c:v>
                </c:pt>
                <c:pt idx="2">
                  <c:v>779</c:v>
                </c:pt>
                <c:pt idx="3">
                  <c:v>761</c:v>
                </c:pt>
                <c:pt idx="4">
                  <c:v>745</c:v>
                </c:pt>
                <c:pt idx="5">
                  <c:v>730</c:v>
                </c:pt>
                <c:pt idx="6">
                  <c:v>715</c:v>
                </c:pt>
                <c:pt idx="7">
                  <c:v>707</c:v>
                </c:pt>
                <c:pt idx="8">
                  <c:v>703</c:v>
                </c:pt>
                <c:pt idx="9">
                  <c:v>703</c:v>
                </c:pt>
                <c:pt idx="10">
                  <c:v>685</c:v>
                </c:pt>
                <c:pt idx="11">
                  <c:v>677</c:v>
                </c:pt>
                <c:pt idx="12">
                  <c:v>664</c:v>
                </c:pt>
                <c:pt idx="13">
                  <c:v>649</c:v>
                </c:pt>
                <c:pt idx="14">
                  <c:v>634</c:v>
                </c:pt>
                <c:pt idx="15">
                  <c:v>634</c:v>
                </c:pt>
                <c:pt idx="16">
                  <c:v>634</c:v>
                </c:pt>
                <c:pt idx="17">
                  <c:v>634</c:v>
                </c:pt>
                <c:pt idx="18">
                  <c:v>623</c:v>
                </c:pt>
                <c:pt idx="19">
                  <c:v>602</c:v>
                </c:pt>
                <c:pt idx="20">
                  <c:v>594</c:v>
                </c:pt>
                <c:pt idx="21">
                  <c:v>594</c:v>
                </c:pt>
                <c:pt idx="22">
                  <c:v>591</c:v>
                </c:pt>
                <c:pt idx="23">
                  <c:v>583</c:v>
                </c:pt>
                <c:pt idx="24">
                  <c:v>578</c:v>
                </c:pt>
                <c:pt idx="25">
                  <c:v>578</c:v>
                </c:pt>
                <c:pt idx="26">
                  <c:v>578</c:v>
                </c:pt>
                <c:pt idx="27">
                  <c:v>578</c:v>
                </c:pt>
                <c:pt idx="28">
                  <c:v>578</c:v>
                </c:pt>
                <c:pt idx="29">
                  <c:v>578</c:v>
                </c:pt>
                <c:pt idx="30">
                  <c:v>578</c:v>
                </c:pt>
                <c:pt idx="31">
                  <c:v>578</c:v>
                </c:pt>
                <c:pt idx="32">
                  <c:v>578</c:v>
                </c:pt>
                <c:pt idx="33">
                  <c:v>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0B-49B1-9B08-8BA54B18A288}"/>
            </c:ext>
          </c:extLst>
        </c:ser>
        <c:ser>
          <c:idx val="1"/>
          <c:order val="1"/>
          <c:tx>
            <c:v>Planificado</c:v>
          </c:tx>
          <c:spPr>
            <a:solidFill>
              <a:schemeClr val="accent1">
                <a:lumMod val="40000"/>
                <a:lumOff val="60000"/>
              </a:schemeClr>
            </a:solidFill>
            <a:ln w="31750" cmpd="sng">
              <a:solidFill>
                <a:srgbClr val="0070C0">
                  <a:alpha val="58000"/>
                </a:srgbClr>
              </a:solidFill>
              <a:prstDash val="solid"/>
            </a:ln>
            <a:effectLst/>
          </c:spPr>
          <c:val>
            <c:numRef>
              <c:f>Planificación!$N$137:$AU$137</c:f>
              <c:numCache>
                <c:formatCode>0</c:formatCode>
                <c:ptCount val="34"/>
                <c:pt idx="0">
                  <c:v>802.67647058823525</c:v>
                </c:pt>
                <c:pt idx="1">
                  <c:v>778.35294117647049</c:v>
                </c:pt>
                <c:pt idx="2">
                  <c:v>754.02941176470574</c:v>
                </c:pt>
                <c:pt idx="3">
                  <c:v>729.70588235294099</c:v>
                </c:pt>
                <c:pt idx="4">
                  <c:v>705.38235294117624</c:v>
                </c:pt>
                <c:pt idx="5">
                  <c:v>681.05882352941148</c:v>
                </c:pt>
                <c:pt idx="6">
                  <c:v>656.73529411764673</c:v>
                </c:pt>
                <c:pt idx="7">
                  <c:v>632.41176470588198</c:v>
                </c:pt>
                <c:pt idx="8">
                  <c:v>608.08823529411723</c:v>
                </c:pt>
                <c:pt idx="9">
                  <c:v>583.76470588235247</c:v>
                </c:pt>
                <c:pt idx="10">
                  <c:v>559.44117647058772</c:v>
                </c:pt>
                <c:pt idx="11">
                  <c:v>535.11764705882297</c:v>
                </c:pt>
                <c:pt idx="12">
                  <c:v>510.79411764705827</c:v>
                </c:pt>
                <c:pt idx="13">
                  <c:v>486.47058823529358</c:v>
                </c:pt>
                <c:pt idx="14">
                  <c:v>462.14705882352888</c:v>
                </c:pt>
                <c:pt idx="15">
                  <c:v>437.82352941176418</c:v>
                </c:pt>
                <c:pt idx="16">
                  <c:v>413.49999999999949</c:v>
                </c:pt>
                <c:pt idx="17">
                  <c:v>389.17647058823479</c:v>
                </c:pt>
                <c:pt idx="18">
                  <c:v>364.8529411764701</c:v>
                </c:pt>
                <c:pt idx="19">
                  <c:v>340.5294117647054</c:v>
                </c:pt>
                <c:pt idx="20">
                  <c:v>316.20588235294071</c:v>
                </c:pt>
                <c:pt idx="21">
                  <c:v>291.88235294117601</c:v>
                </c:pt>
                <c:pt idx="22">
                  <c:v>267.55882352941131</c:v>
                </c:pt>
                <c:pt idx="23">
                  <c:v>243.23529411764662</c:v>
                </c:pt>
                <c:pt idx="24">
                  <c:v>218.91176470588192</c:v>
                </c:pt>
                <c:pt idx="25">
                  <c:v>194.58823529411723</c:v>
                </c:pt>
                <c:pt idx="26">
                  <c:v>170.26470588235253</c:v>
                </c:pt>
                <c:pt idx="27">
                  <c:v>145.94117647058783</c:v>
                </c:pt>
                <c:pt idx="28">
                  <c:v>121.61764705882312</c:v>
                </c:pt>
                <c:pt idx="29">
                  <c:v>97.294117647058414</c:v>
                </c:pt>
                <c:pt idx="30">
                  <c:v>72.970588235293704</c:v>
                </c:pt>
                <c:pt idx="31">
                  <c:v>48.647058823528994</c:v>
                </c:pt>
                <c:pt idx="32">
                  <c:v>24.323529411764287</c:v>
                </c:pt>
                <c:pt idx="33">
                  <c:v>-4.1922021409845911E-13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0B-49B1-9B08-8BA54B18A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1988192"/>
        <c:axId val="-641990912"/>
      </c:areaChart>
      <c:catAx>
        <c:axId val="-641988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41990912"/>
        <c:crosses val="autoZero"/>
        <c:auto val="1"/>
        <c:lblAlgn val="ctr"/>
        <c:lblOffset val="100"/>
        <c:noMultiLvlLbl val="0"/>
      </c:catAx>
      <c:valAx>
        <c:axId val="-641990912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accent2">
                  <a:lumMod val="60000"/>
                  <a:lumOff val="40000"/>
                </a:schemeClr>
              </a:solidFill>
              <a:bevel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419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[BACKLOG V9 06 10 2020.xlsx]Planificación!TablaDinámica2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Avance</a:t>
            </a:r>
            <a:r>
              <a:rPr lang="es-PE" b="1" baseline="0"/>
              <a:t> del Equipo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Planificación!$D$166</c:f>
              <c:strCache>
                <c:ptCount val="1"/>
                <c:pt idx="0">
                  <c:v>AVANCE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Planificación!$C$167:$C$173</c:f>
              <c:strCache>
                <c:ptCount val="6"/>
                <c:pt idx="0">
                  <c:v>Cecilia Gastelo</c:v>
                </c:pt>
                <c:pt idx="1">
                  <c:v>Hugo Saavedra</c:v>
                </c:pt>
                <c:pt idx="2">
                  <c:v>Erick Nevado</c:v>
                </c:pt>
                <c:pt idx="3">
                  <c:v>Andy Díaz</c:v>
                </c:pt>
                <c:pt idx="4">
                  <c:v>Erick Nevado/Andy Diaz/Carlo Senmache</c:v>
                </c:pt>
                <c:pt idx="5">
                  <c:v>Carlo Senmache</c:v>
                </c:pt>
              </c:strCache>
            </c:strRef>
          </c:cat>
          <c:val>
            <c:numRef>
              <c:f>Planificación!$D$167:$D$173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F3-4BA2-97F8-9F88E2CC3FF3}"/>
            </c:ext>
          </c:extLst>
        </c:ser>
        <c:ser>
          <c:idx val="1"/>
          <c:order val="1"/>
          <c:tx>
            <c:strRef>
              <c:f>Planificación!$E$166</c:f>
              <c:strCache>
                <c:ptCount val="1"/>
                <c:pt idx="0">
                  <c:v>PENDIENTE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Planificación!$C$167:$C$173</c:f>
              <c:strCache>
                <c:ptCount val="6"/>
                <c:pt idx="0">
                  <c:v>Cecilia Gastelo</c:v>
                </c:pt>
                <c:pt idx="1">
                  <c:v>Hugo Saavedra</c:v>
                </c:pt>
                <c:pt idx="2">
                  <c:v>Erick Nevado</c:v>
                </c:pt>
                <c:pt idx="3">
                  <c:v>Andy Díaz</c:v>
                </c:pt>
                <c:pt idx="4">
                  <c:v>Erick Nevado/Andy Diaz/Carlo Senmache</c:v>
                </c:pt>
                <c:pt idx="5">
                  <c:v>Carlo Senmache</c:v>
                </c:pt>
              </c:strCache>
            </c:strRef>
          </c:cat>
          <c:val>
            <c:numRef>
              <c:f>Planificación!$E$167:$E$173</c:f>
              <c:numCache>
                <c:formatCode>General</c:formatCode>
                <c:ptCount val="6"/>
                <c:pt idx="0">
                  <c:v>56</c:v>
                </c:pt>
                <c:pt idx="1">
                  <c:v>12</c:v>
                </c:pt>
                <c:pt idx="2">
                  <c:v>271</c:v>
                </c:pt>
                <c:pt idx="3">
                  <c:v>279</c:v>
                </c:pt>
                <c:pt idx="4">
                  <c:v>147</c:v>
                </c:pt>
                <c:pt idx="5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F3-4BA2-97F8-9F88E2CC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41988736"/>
        <c:axId val="-641985472"/>
      </c:barChart>
      <c:catAx>
        <c:axId val="-6419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41985472"/>
        <c:crosses val="autoZero"/>
        <c:auto val="1"/>
        <c:lblAlgn val="ctr"/>
        <c:lblOffset val="100"/>
        <c:noMultiLvlLbl val="0"/>
      </c:catAx>
      <c:valAx>
        <c:axId val="-6419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419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54428</xdr:colOff>
      <xdr:row>4</xdr:row>
      <xdr:rowOff>751115</xdr:rowOff>
    </xdr:from>
    <xdr:to>
      <xdr:col>9</xdr:col>
      <xdr:colOff>10886</xdr:colOff>
      <xdr:row>6</xdr:row>
      <xdr:rowOff>446314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0395857" y="3635829"/>
          <a:ext cx="2035629" cy="1654628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1023257</xdr:colOff>
      <xdr:row>5</xdr:row>
      <xdr:rowOff>-1</xdr:rowOff>
    </xdr:from>
    <xdr:to>
      <xdr:col>5</xdr:col>
      <xdr:colOff>1023257</xdr:colOff>
      <xdr:row>5</xdr:row>
      <xdr:rowOff>979713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CxnSpPr/>
      </xdr:nvCxnSpPr>
      <xdr:spPr>
        <a:xfrm>
          <a:off x="5127171" y="3864428"/>
          <a:ext cx="0" cy="979714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21772</xdr:colOff>
      <xdr:row>3</xdr:row>
      <xdr:rowOff>500743</xdr:rowOff>
    </xdr:from>
    <xdr:to>
      <xdr:col>5</xdr:col>
      <xdr:colOff>974036</xdr:colOff>
      <xdr:row>4</xdr:row>
      <xdr:rowOff>6626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CxnSpPr/>
      </xdr:nvCxnSpPr>
      <xdr:spPr>
        <a:xfrm>
          <a:off x="2492829" y="2405743"/>
          <a:ext cx="2585121" cy="485597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21772</xdr:colOff>
      <xdr:row>6</xdr:row>
      <xdr:rowOff>467591</xdr:rowOff>
    </xdr:from>
    <xdr:to>
      <xdr:col>10</xdr:col>
      <xdr:colOff>2008909</xdr:colOff>
      <xdr:row>6</xdr:row>
      <xdr:rowOff>468087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CxnSpPr/>
      </xdr:nvCxnSpPr>
      <xdr:spPr>
        <a:xfrm flipV="1">
          <a:off x="14153408" y="5334000"/>
          <a:ext cx="1987137" cy="496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424543</xdr:rowOff>
    </xdr:from>
    <xdr:to>
      <xdr:col>7</xdr:col>
      <xdr:colOff>10886</xdr:colOff>
      <xdr:row>2</xdr:row>
      <xdr:rowOff>446314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CxnSpPr/>
      </xdr:nvCxnSpPr>
      <xdr:spPr>
        <a:xfrm flipV="1">
          <a:off x="6183086" y="1338943"/>
          <a:ext cx="2090057" cy="21771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1045029</xdr:colOff>
      <xdr:row>5</xdr:row>
      <xdr:rowOff>0</xdr:rowOff>
    </xdr:from>
    <xdr:to>
      <xdr:col>7</xdr:col>
      <xdr:colOff>1045029</xdr:colOff>
      <xdr:row>5</xdr:row>
      <xdr:rowOff>947057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CxnSpPr/>
      </xdr:nvCxnSpPr>
      <xdr:spPr>
        <a:xfrm flipV="1">
          <a:off x="9307286" y="3864429"/>
          <a:ext cx="0" cy="947057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10886</xdr:colOff>
      <xdr:row>6</xdr:row>
      <xdr:rowOff>489857</xdr:rowOff>
    </xdr:from>
    <xdr:to>
      <xdr:col>7</xdr:col>
      <xdr:colOff>0</xdr:colOff>
      <xdr:row>6</xdr:row>
      <xdr:rowOff>489858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CxnSpPr/>
      </xdr:nvCxnSpPr>
      <xdr:spPr>
        <a:xfrm flipV="1">
          <a:off x="6193972" y="5334000"/>
          <a:ext cx="2068285" cy="1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1066800</xdr:colOff>
      <xdr:row>5</xdr:row>
      <xdr:rowOff>10885</xdr:rowOff>
    </xdr:from>
    <xdr:to>
      <xdr:col>9</xdr:col>
      <xdr:colOff>1088572</xdr:colOff>
      <xdr:row>6</xdr:row>
      <xdr:rowOff>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CxnSpPr/>
      </xdr:nvCxnSpPr>
      <xdr:spPr>
        <a:xfrm flipH="1" flipV="1">
          <a:off x="13487400" y="3875314"/>
          <a:ext cx="21772" cy="968829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51955</xdr:colOff>
      <xdr:row>4</xdr:row>
      <xdr:rowOff>277091</xdr:rowOff>
    </xdr:from>
    <xdr:to>
      <xdr:col>11</xdr:col>
      <xdr:colOff>0</xdr:colOff>
      <xdr:row>4</xdr:row>
      <xdr:rowOff>294410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CxnSpPr/>
      </xdr:nvCxnSpPr>
      <xdr:spPr>
        <a:xfrm flipV="1">
          <a:off x="14183591" y="3169227"/>
          <a:ext cx="1974273" cy="17319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424543</xdr:rowOff>
    </xdr:from>
    <xdr:to>
      <xdr:col>9</xdr:col>
      <xdr:colOff>10886</xdr:colOff>
      <xdr:row>2</xdr:row>
      <xdr:rowOff>446314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CxnSpPr/>
      </xdr:nvCxnSpPr>
      <xdr:spPr>
        <a:xfrm flipV="1">
          <a:off x="6000750" y="1349829"/>
          <a:ext cx="2024743" cy="21771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1023260</xdr:colOff>
      <xdr:row>2</xdr:row>
      <xdr:rowOff>976992</xdr:rowOff>
    </xdr:from>
    <xdr:to>
      <xdr:col>9</xdr:col>
      <xdr:colOff>1045032</xdr:colOff>
      <xdr:row>3</xdr:row>
      <xdr:rowOff>952500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/>
      </xdr:nvCxnSpPr>
      <xdr:spPr>
        <a:xfrm flipH="1" flipV="1">
          <a:off x="13065581" y="1902278"/>
          <a:ext cx="21772" cy="968829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2005446</xdr:colOff>
      <xdr:row>2</xdr:row>
      <xdr:rowOff>398318</xdr:rowOff>
    </xdr:from>
    <xdr:to>
      <xdr:col>10</xdr:col>
      <xdr:colOff>1974273</xdr:colOff>
      <xdr:row>3</xdr:row>
      <xdr:rowOff>931719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xmlns="" id="{C5C5BCD6-FDD6-42FE-B812-164F37FF58A3}"/>
            </a:ext>
          </a:extLst>
        </xdr:cNvPr>
        <xdr:cNvCxnSpPr/>
      </xdr:nvCxnSpPr>
      <xdr:spPr>
        <a:xfrm flipV="1">
          <a:off x="14110855" y="1316182"/>
          <a:ext cx="1995054" cy="1520537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6</xdr:row>
      <xdr:rowOff>706891</xdr:rowOff>
    </xdr:from>
    <xdr:to>
      <xdr:col>9</xdr:col>
      <xdr:colOff>58511</xdr:colOff>
      <xdr:row>6</xdr:row>
      <xdr:rowOff>728662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xmlns="" id="{C88096E8-D4BD-40FC-832F-6505EB108DB9}"/>
            </a:ext>
          </a:extLst>
        </xdr:cNvPr>
        <xdr:cNvCxnSpPr/>
      </xdr:nvCxnSpPr>
      <xdr:spPr>
        <a:xfrm flipV="1">
          <a:off x="10096500" y="5540829"/>
          <a:ext cx="2034949" cy="21771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2586717</xdr:colOff>
      <xdr:row>139</xdr:row>
      <xdr:rowOff>151718</xdr:rowOff>
    </xdr:from>
    <xdr:to>
      <xdr:col>12</xdr:col>
      <xdr:colOff>523875</xdr:colOff>
      <xdr:row>160</xdr:row>
      <xdr:rowOff>13607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831317</xdr:colOff>
      <xdr:row>161</xdr:row>
      <xdr:rowOff>132869</xdr:rowOff>
    </xdr:from>
    <xdr:to>
      <xdr:col>10</xdr:col>
      <xdr:colOff>1203969</xdr:colOff>
      <xdr:row>172</xdr:row>
      <xdr:rowOff>1200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PRINT">
              <a:extLst>
                <a:ext uri="{FF2B5EF4-FFF2-40B4-BE49-F238E27FC236}">
                  <a16:creationId xmlns:a16="http://schemas.microsoft.com/office/drawing/2014/main" xmlns="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R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4044" y="48320710"/>
              <a:ext cx="1810170" cy="2486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77421</xdr:colOff>
      <xdr:row>162</xdr:row>
      <xdr:rowOff>16736</xdr:rowOff>
    </xdr:from>
    <xdr:to>
      <xdr:col>8</xdr:col>
      <xdr:colOff>327151</xdr:colOff>
      <xdr:row>172</xdr:row>
      <xdr:rowOff>64362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LEASE">
              <a:extLst>
                <a:ext uri="{FF2B5EF4-FFF2-40B4-BE49-F238E27FC236}">
                  <a16:creationId xmlns:a16="http://schemas.microsoft.com/office/drawing/2014/main" xmlns="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LE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9807" y="48392191"/>
              <a:ext cx="1814660" cy="2486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156481</xdr:colOff>
      <xdr:row>177</xdr:row>
      <xdr:rowOff>57149</xdr:rowOff>
    </xdr:from>
    <xdr:to>
      <xdr:col>8</xdr:col>
      <xdr:colOff>557893</xdr:colOff>
      <xdr:row>204</xdr:row>
      <xdr:rowOff>54429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304800</xdr:colOff>
      <xdr:row>9</xdr:row>
      <xdr:rowOff>304800</xdr:rowOff>
    </xdr:to>
    <xdr:sp macro="" textlink="">
      <xdr:nvSpPr>
        <xdr:cNvPr id="2050" name="AutoShape 2" descr="Estimación con Planning Poker. Técnica Ágil para planear y estimar ...">
          <a:extLst>
            <a:ext uri="{FF2B5EF4-FFF2-40B4-BE49-F238E27FC236}">
              <a16:creationId xmlns:a16="http://schemas.microsoft.com/office/drawing/2014/main" xmlns="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16649700" y="23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AT" refreshedDate="43983.389460648148" createdVersion="6" refreshedVersion="6" minRefreshableVersion="3" recordCount="75">
  <cacheSource type="worksheet">
    <worksheetSource name="Tabla1"/>
  </cacheSource>
  <cacheFields count="46">
    <cacheField name="ID" numFmtId="0">
      <sharedItems containsSemiMixedTypes="0" containsString="0" containsNumber="1" containsInteger="1" minValue="1" maxValue="75"/>
    </cacheField>
    <cacheField name="COMPONENTE" numFmtId="0">
      <sharedItems containsBlank="1" count="9">
        <s v="TRÁMITE AMPLIACIÓN DE VIGENCIA"/>
        <s v="SISTEMA DE SUSTENTACIÓN DE TESIS"/>
        <s v="TRÁMITE DE SUSTENTACIÓN"/>
        <s v="SISTEMA DE COMUNICACIÓN INTERNA"/>
        <s v="SISTEMA DE GESTIÓN DOCUMENTARIA"/>
        <s v="PUESTA EN MARCHA"/>
        <s v="TRÁMITE DE JUSTIFICACIÓN DE INASISTENCIA"/>
        <s v="SISTEMA DE REPOSITORIO DE INVESTIGACIÓN"/>
        <m u="1"/>
      </sharedItems>
    </cacheField>
    <cacheField name="ENTREGABLE" numFmtId="0">
      <sharedItems/>
    </cacheField>
    <cacheField name="ESTIMADO" numFmtId="0">
      <sharedItems containsString="0" containsBlank="1" containsNumber="1" containsInteger="1" minValue="2" maxValue="13"/>
    </cacheField>
    <cacheField name="AVANCE" numFmtId="0">
      <sharedItems containsSemiMixedTypes="0" containsString="0" containsNumber="1" containsInteger="1" minValue="0" maxValue="0"/>
    </cacheField>
    <cacheField name="PENDIENTE" numFmtId="0">
      <sharedItems containsSemiMixedTypes="0" containsString="0" containsNumber="1" containsInteger="1" minValue="0" maxValue="13"/>
    </cacheField>
    <cacheField name="SPRINT" numFmtId="0">
      <sharedItems/>
    </cacheField>
    <cacheField name="RELEASE" numFmtId="0">
      <sharedItems/>
    </cacheField>
    <cacheField name="FECHA FIN" numFmtId="14">
      <sharedItems containsNonDate="0" containsString="0" containsBlank="1"/>
    </cacheField>
    <cacheField name="RESPONSABLE" numFmtId="0">
      <sharedItems containsBlank="1" count="8">
        <s v="Edgard Peña"/>
        <s v="Henry Cano"/>
        <s v="José Banda"/>
        <s v="Osmar Lluén"/>
        <s v="Cecilia Gastelo"/>
        <s v="Hugo Saavedra"/>
        <s v="Coordinador DS"/>
        <m u="1"/>
      </sharedItems>
    </cacheField>
    <cacheField name="C/DISEÑO" numFmtId="0">
      <sharedItems containsNonDate="0" containsString="0" containsBlank="1"/>
    </cacheField>
    <cacheField name="OBSERVACIÓN" numFmtId="0">
      <sharedItems containsNonDate="0" containsString="0" containsBlank="1"/>
    </cacheField>
    <cacheField name="1" numFmtId="0">
      <sharedItems containsNonDate="0" containsString="0" containsBlank="1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6" numFmtId="0">
      <sharedItems containsNonDate="0" containsString="0" containsBlank="1"/>
    </cacheField>
    <cacheField name="7" numFmtId="0">
      <sharedItems containsNonDate="0" containsString="0" containsBlank="1"/>
    </cacheField>
    <cacheField name="8" numFmtId="0">
      <sharedItems containsNonDate="0" containsString="0" containsBlank="1"/>
    </cacheField>
    <cacheField name="9" numFmtId="0">
      <sharedItems containsNonDate="0" containsString="0" containsBlank="1"/>
    </cacheField>
    <cacheField name="10" numFmtId="0">
      <sharedItems containsNonDate="0" containsString="0" containsBlank="1"/>
    </cacheField>
    <cacheField name="11" numFmtId="0">
      <sharedItems containsNonDate="0" containsString="0" containsBlank="1"/>
    </cacheField>
    <cacheField name="12" numFmtId="0">
      <sharedItems containsNonDate="0" containsString="0" containsBlank="1"/>
    </cacheField>
    <cacheField name="13" numFmtId="0">
      <sharedItems containsNonDate="0" containsString="0" containsBlank="1"/>
    </cacheField>
    <cacheField name="14" numFmtId="0">
      <sharedItems containsNonDate="0" containsString="0" containsBlank="1"/>
    </cacheField>
    <cacheField name="15" numFmtId="0">
      <sharedItems containsNonDate="0" containsString="0" containsBlank="1"/>
    </cacheField>
    <cacheField name="16" numFmtId="0">
      <sharedItems containsNonDate="0" containsString="0" containsBlank="1"/>
    </cacheField>
    <cacheField name="17" numFmtId="0">
      <sharedItems containsNonDate="0" containsString="0" containsBlank="1"/>
    </cacheField>
    <cacheField name="18" numFmtId="0">
      <sharedItems containsNonDate="0" containsString="0" containsBlank="1"/>
    </cacheField>
    <cacheField name="19" numFmtId="0">
      <sharedItems containsNonDate="0" containsString="0" containsBlank="1"/>
    </cacheField>
    <cacheField name="20" numFmtId="0">
      <sharedItems containsNonDate="0" containsString="0" containsBlank="1"/>
    </cacheField>
    <cacheField name="21" numFmtId="0">
      <sharedItems containsNonDate="0" containsString="0" containsBlank="1"/>
    </cacheField>
    <cacheField name="22" numFmtId="0">
      <sharedItems containsNonDate="0" containsString="0" containsBlank="1"/>
    </cacheField>
    <cacheField name="23" numFmtId="0">
      <sharedItems containsNonDate="0" containsString="0" containsBlank="1"/>
    </cacheField>
    <cacheField name="24" numFmtId="0">
      <sharedItems containsNonDate="0" containsString="0" containsBlank="1"/>
    </cacheField>
    <cacheField name="25" numFmtId="0">
      <sharedItems containsNonDate="0" containsString="0" containsBlank="1"/>
    </cacheField>
    <cacheField name="26" numFmtId="0">
      <sharedItems containsNonDate="0" containsString="0" containsBlank="1"/>
    </cacheField>
    <cacheField name="27" numFmtId="0">
      <sharedItems containsNonDate="0" containsString="0" containsBlank="1"/>
    </cacheField>
    <cacheField name="28" numFmtId="0">
      <sharedItems containsNonDate="0" containsString="0" containsBlank="1"/>
    </cacheField>
    <cacheField name="29" numFmtId="0">
      <sharedItems containsNonDate="0" containsString="0" containsBlank="1"/>
    </cacheField>
    <cacheField name="30" numFmtId="0">
      <sharedItems containsNonDate="0" containsString="0" containsBlank="1"/>
    </cacheField>
    <cacheField name="31" numFmtId="0">
      <sharedItems containsNonDate="0" containsString="0" containsBlank="1"/>
    </cacheField>
    <cacheField name="32" numFmtId="0">
      <sharedItems containsNonDate="0" containsString="0" containsBlank="1"/>
    </cacheField>
    <cacheField name="33" numFmtId="0">
      <sharedItems containsNonDate="0" containsString="0" containsBlank="1"/>
    </cacheField>
    <cacheField name="3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4029.022528009256" createdVersion="6" refreshedVersion="6" minRefreshableVersion="3" recordCount="104">
  <cacheSource type="worksheet">
    <worksheetSource name="Tabla1[[COMPONENTE]:[RESPONSABLE]]"/>
  </cacheSource>
  <cacheFields count="9">
    <cacheField name="COMPONENTE" numFmtId="0">
      <sharedItems count="17">
        <s v="SISTEMA DE EVALUACIÓN"/>
        <s v="BANCO DE PREGUNTAS"/>
        <s v="GENERADOR DE EVALUACIONES"/>
        <s v="PLANIFICAR EVALUACIÓN"/>
        <s v="TOMAR EVALUACIÓN"/>
        <s v="PROCESAMIENTO DE RESULTADOS"/>
        <s v="PUBLICACIÓN DE RESULTADOS"/>
        <s v="DATA WAREHOUSE ADMISIÓN"/>
        <s v="PUESTA EN MARCHA"/>
        <s v="SISTEMA DE SUSTENTACIÓN DE TESIS" u="1"/>
        <s v="SISTEMA DE REPOSITORIO DE INVESTIGACIÓN" u="1"/>
        <s v="TRÁMITE DE SUSTENTACIÓN" u="1"/>
        <s v="PRUEBAS" u="1"/>
        <s v="SISTEMA DE GESTIÓN DOCUMENTARIA" u="1"/>
        <s v="TRÁMITE DE JUSTIFICACIÓN DE INASISTENCIA" u="1"/>
        <s v="SISTEMA DE COMUNICACIÓN INTERNA" u="1"/>
        <s v="TRÁMITE AMPLIACIÓN DE VIGENCIA" u="1"/>
      </sharedItems>
    </cacheField>
    <cacheField name="ENTREGABLE" numFmtId="0">
      <sharedItems/>
    </cacheField>
    <cacheField name="ESTIMADO" numFmtId="0">
      <sharedItems containsString="0" containsBlank="1" containsNumber="1" containsInteger="1" minValue="2" maxValue="21"/>
    </cacheField>
    <cacheField name="AVANCE" numFmtId="0">
      <sharedItems containsSemiMixedTypes="0" containsString="0" containsNumber="1" containsInteger="1" minValue="0" maxValue="0"/>
    </cacheField>
    <cacheField name="PENDIENTE" numFmtId="0">
      <sharedItems containsSemiMixedTypes="0" containsString="0" containsNumber="1" containsInteger="1" minValue="0" maxValue="21"/>
    </cacheField>
    <cacheField name="SPRINT" numFmtId="0">
      <sharedItems containsBlank="1" count="8">
        <s v="SPRINT 1"/>
        <s v="SPRINT 2"/>
        <s v="SPRINT 3"/>
        <s v="SPRINT 6"/>
        <s v="SPRINT 4"/>
        <s v="SPRINT 5"/>
        <s v="SPRINT 7"/>
        <m u="1"/>
      </sharedItems>
    </cacheField>
    <cacheField name="RELEASE" numFmtId="0">
      <sharedItems containsNonDate="0" containsBlank="1" count="4">
        <m/>
        <s v="RELEASE 3" u="1"/>
        <s v="RELEASE 2" u="1"/>
        <s v="RELEASE 1" u="1"/>
      </sharedItems>
    </cacheField>
    <cacheField name="FECHA FIN" numFmtId="14">
      <sharedItems containsNonDate="0" containsString="0" containsBlank="1" count="1">
        <m/>
      </sharedItems>
    </cacheField>
    <cacheField name="RESPONSABLE" numFmtId="0">
      <sharedItems containsBlank="1" count="12">
        <s v="Erick Nevado"/>
        <s v="Andy Díaz"/>
        <s v="Erick Nevado/Andy Diaz/Carlo Senmache"/>
        <s v="Cecilia Gastelo"/>
        <s v="Carlo Senmache"/>
        <s v="Hugo Saavedra"/>
        <m u="1"/>
        <s v="Coordinador DS" u="1"/>
        <s v="Edgard Peña" u="1"/>
        <s v="José Banda" u="1"/>
        <s v="Henry Cano" u="1"/>
        <s v="Osmar Lluén" u="1"/>
      </sharedItems>
    </cacheField>
  </cacheFields>
  <extLst>
    <ext xmlns:x14="http://schemas.microsoft.com/office/spreadsheetml/2009/9/main" uri="{725AE2AE-9491-48be-B2B4-4EB974FC3084}">
      <x14:pivotCacheDefinition pivotCacheId="146522211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AT" refreshedDate="44029.469060300929" createdVersion="6" refreshedVersion="6" minRefreshableVersion="3" recordCount="104">
  <cacheSource type="worksheet">
    <worksheetSource name="Tabla1[[ID]:[RESPONSABLE]]"/>
  </cacheSource>
  <cacheFields count="10">
    <cacheField name="ID" numFmtId="0">
      <sharedItems containsSemiMixedTypes="0" containsString="0" containsNumber="1" containsInteger="1" minValue="1" maxValue="108"/>
    </cacheField>
    <cacheField name="COMPONENTE" numFmtId="0">
      <sharedItems/>
    </cacheField>
    <cacheField name="ENTREGABLE" numFmtId="0">
      <sharedItems/>
    </cacheField>
    <cacheField name="ESTIMADO" numFmtId="0">
      <sharedItems containsString="0" containsBlank="1" containsNumber="1" containsInteger="1" minValue="2" maxValue="21"/>
    </cacheField>
    <cacheField name="AVANCE" numFmtId="0">
      <sharedItems containsSemiMixedTypes="0" containsString="0" containsNumber="1" containsInteger="1" minValue="0" maxValue="0"/>
    </cacheField>
    <cacheField name="PENDIENTE" numFmtId="0">
      <sharedItems containsSemiMixedTypes="0" containsString="0" containsNumber="1" containsInteger="1" minValue="0" maxValue="21"/>
    </cacheField>
    <cacheField name="SPRINT" numFmtId="0">
      <sharedItems containsBlank="1" count="8">
        <s v="SPRINT 1"/>
        <s v="SPRINT 2"/>
        <s v="SPRINT 3"/>
        <s v="SPRINT 6"/>
        <s v="SPRINT 4"/>
        <s v="SPRINT 5"/>
        <s v="SPRINT 7"/>
        <m u="1"/>
      </sharedItems>
    </cacheField>
    <cacheField name="RELEASE" numFmtId="0">
      <sharedItems/>
    </cacheField>
    <cacheField name="FECHA FIN" numFmtId="14">
      <sharedItems containsNonDate="0" containsString="0" containsBlank="1"/>
    </cacheField>
    <cacheField name="RESPONSABLE" numFmtId="0">
      <sharedItems count="8">
        <s v="Erick Nevado"/>
        <s v="Andy Díaz"/>
        <s v="Erick Nevado/Andy Diaz/Carlo Senmache"/>
        <s v="Cecilia Gastelo, Andy Diaz, Erick Nevado"/>
        <s v="Carlo Senmache, Andy Diaz, Erick Nevado"/>
        <s v="Cecilia Gastelo"/>
        <s v="Hugo Saavedra"/>
        <s v="Carlo Senmach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1"/>
    <x v="0"/>
    <s v="PROCESO: Configurar Trámite de extensión de vigencia de Tesis"/>
    <n v="5"/>
    <n v="0"/>
    <n v="5"/>
    <s v="SPRINT 1"/>
    <s v="RELEASE 1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0"/>
    <s v="NOTIFICACIÓN: Comunicar aprobación de extensión de vigencia"/>
    <n v="2"/>
    <n v="0"/>
    <n v="2"/>
    <s v="SPRINT 1"/>
    <s v="RELEASE 1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0"/>
    <s v="NOTIFICACIÓN: Comunicar desaprobación de extensión de vigencia"/>
    <n v="2"/>
    <n v="0"/>
    <n v="2"/>
    <s v="SPRINT 1"/>
    <s v="RELEASE 1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1"/>
    <s v="FORMULARIO: Actualizar informe final"/>
    <n v="8"/>
    <n v="0"/>
    <n v="8"/>
    <s v="SPRINT 1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1"/>
    <s v="FORMULARIO: Responder Observaciones de asesor y jurados"/>
    <n v="3"/>
    <n v="0"/>
    <n v="3"/>
    <s v="SPRINT 1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1"/>
    <s v="FORMULARIO: Consultar actualizaciones de informe"/>
    <n v="8"/>
    <n v="0"/>
    <n v="8"/>
    <s v="SPRINT 1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1"/>
    <s v="FORMULARIO: Registro de observaciones de tesis"/>
    <n v="3"/>
    <n v="0"/>
    <n v="3"/>
    <s v="SPRINT 1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"/>
    <x v="2"/>
    <s v="CLASE: Componente para realizar actualización del estado trámite"/>
    <n v="13"/>
    <n v="0"/>
    <n v="13"/>
    <s v="SPRINT 1"/>
    <s v="RELEASE 1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1"/>
    <s v="FORMULARIO: Consultar trámites de sustentación para confirmar jurados de sustentación"/>
    <n v="8"/>
    <n v="0"/>
    <n v="8"/>
    <s v="SPRINT 1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1"/>
    <s v="FORMULARIO: Actualizar jurados de sustentación"/>
    <n v="5"/>
    <n v="0"/>
    <n v="5"/>
    <s v="SPRINT 1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3"/>
    <s v="NOTIFICACIÓN: Correo electrónico  a jurados "/>
    <n v="3"/>
    <n v="0"/>
    <n v="3"/>
    <s v="SPRINT 1"/>
    <s v="RELEASE 1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2"/>
    <s v="PROCESO: Actualización de etapa de trámite : Aprobación de trámite virtual ETAPA 1"/>
    <n v="2"/>
    <n v="0"/>
    <n v="2"/>
    <s v="SPRINT 1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"/>
    <x v="4"/>
    <s v="PROCESO: Generación de resolución: Módulo de gestión de correlativos y documentos"/>
    <n v="8"/>
    <n v="0"/>
    <n v="8"/>
    <s v="SPRINT 1"/>
    <s v="RELEASE 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x v="3"/>
    <s v="NOTIFICACIÓN: Comunicar al alumno solicitante Y JURADOS la programación"/>
    <n v="3"/>
    <n v="0"/>
    <n v="3"/>
    <s v="SPRINT 1"/>
    <s v="RELEASE 1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x v="3"/>
    <s v="NOTIFICACIÓN: Comunicar a la comunidad universitaria la sustentación programada"/>
    <n v="3"/>
    <n v="0"/>
    <n v="3"/>
    <s v="SPRINT 1"/>
    <s v="RELEASE 1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x v="3"/>
    <s v="NOTIFICACIÓN: Enviar notificación 01 hora antes de la sustentación"/>
    <n v="3"/>
    <n v="0"/>
    <n v="3"/>
    <s v="SPRINT 1"/>
    <s v="RELEASE 1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"/>
    <x v="4"/>
    <s v="PROCESO: Generación de acta"/>
    <n v="8"/>
    <n v="0"/>
    <n v="8"/>
    <s v="SPRINT 1"/>
    <s v="RELEASE 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"/>
    <x v="3"/>
    <s v="NOTIFICACIÓN: Notificar aprobación de sustentación al egresado"/>
    <n v="3"/>
    <n v="0"/>
    <n v="3"/>
    <s v="SPRINT 1"/>
    <s v="RELEASE 1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"/>
    <x v="5"/>
    <s v="PRUEBAS SPRINT 1"/>
    <n v="8"/>
    <n v="0"/>
    <n v="8"/>
    <s v="SPRINT 1"/>
    <s v="RELEASE 1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2"/>
    <s v="PROCESO: Configurar trámite de sustentación de tesis"/>
    <n v="13"/>
    <n v="0"/>
    <n v="13"/>
    <s v="SPRINT 2"/>
    <s v="RELEASE 1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x v="1"/>
    <s v="FORMULARIO: Consultar Tesis"/>
    <n v="8"/>
    <n v="0"/>
    <n v="8"/>
    <s v="SPRINT 2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"/>
    <s v="FORMULARIO: Registrar observaciones de Tesis"/>
    <n v="3"/>
    <n v="0"/>
    <n v="3"/>
    <s v="SPRINT 2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2"/>
    <s v="PROCESO: Actualización de etapa de trámite : Aprobación de trámite virtual ETAPA 2"/>
    <n v="2"/>
    <n v="0"/>
    <n v="2"/>
    <s v="SPRINT 2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"/>
    <x v="1"/>
    <s v="FORMULARIO: Confirmar ambiente: Registro de reunión programar ambiente y fecha de sustentación"/>
    <n v="8"/>
    <n v="0"/>
    <n v="8"/>
    <s v="SPRINT 2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x v="1"/>
    <s v="FORMULARIO: Dar Conformidad a resolución de sustentación"/>
    <n v="5"/>
    <n v="0"/>
    <n v="5"/>
    <s v="SPRINT 2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"/>
    <x v="1"/>
    <s v="FORMULARIO: Descargar resolución y actualizar firma (ADJUNTAR)"/>
    <n v="5"/>
    <n v="0"/>
    <n v="5"/>
    <s v="SPRINT 2"/>
    <s v="RELEASE 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"/>
    <x v="6"/>
    <s v="PROCESO: Configurar trámite de justificación del egresado, por no poder presentarse a sustentación"/>
    <n v="5"/>
    <n v="0"/>
    <n v="5"/>
    <s v="SPRINT 2"/>
    <s v="RELEASE 1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x v="6"/>
    <s v="NOTIFICACIÓN: Comunicado a egresado sobre pérdida de derecho de sustentación por falta injustificada "/>
    <n v="2"/>
    <n v="0"/>
    <n v="2"/>
    <s v="SPRINT 2"/>
    <s v="RELEASE 1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x v="2"/>
    <s v="NOTIFICACIÓN: Mensaje de finalización del trámite"/>
    <n v="2"/>
    <n v="0"/>
    <n v="2"/>
    <s v="SPRINT 2"/>
    <s v="RELEASE 1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"/>
    <x v="5"/>
    <s v="PRUEBAS SPRINT 2"/>
    <n v="8"/>
    <n v="0"/>
    <n v="8"/>
    <s v="SPRINT 2"/>
    <s v="RELEASE 1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"/>
    <x v="5"/>
    <s v="VALIDACIÓN RELEASE 1"/>
    <n v="8"/>
    <n v="0"/>
    <n v="8"/>
    <s v="SPRINT 2"/>
    <s v="RELEASE 1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"/>
    <x v="5"/>
    <s v="Scripts de Pase a producción"/>
    <n v="4"/>
    <n v="0"/>
    <n v="4"/>
    <s v="SPRINT 2"/>
    <s v="RELEASE 1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"/>
    <x v="5"/>
    <s v="Pase a producción"/>
    <n v="4"/>
    <n v="0"/>
    <n v="4"/>
    <s v="SPRINT 2"/>
    <s v="RELEASE 1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x v="5"/>
    <s v="Marcha blanca (test en producción)"/>
    <n v="4"/>
    <n v="0"/>
    <n v="4"/>
    <s v="SPRINT 2"/>
    <s v="RELEASE 1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"/>
    <x v="2"/>
    <s v="PROCESO: Actualización de etapa de trámite : Aprobación de trámite virtual ETAPA 3"/>
    <n v="2"/>
    <n v="0"/>
    <n v="2"/>
    <s v="SPRINT 3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x v="3"/>
    <s v="PROCESO: JOB que realice el envío de las notificaciones"/>
    <n v="5"/>
    <n v="0"/>
    <n v="5"/>
    <s v="SPRINT 3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x v="1"/>
    <s v="FORMULARIO: Consultar programacion de tesis "/>
    <n v="8"/>
    <n v="0"/>
    <n v="8"/>
    <s v="SPRINT 3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"/>
    <x v="1"/>
    <s v="FORMULARIO: Botón de descargar resolución"/>
    <n v="3"/>
    <n v="0"/>
    <n v="3"/>
    <s v="SPRINT 3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"/>
    <x v="1"/>
    <s v="FORMULARIO: Botón de descargar acta de sustentación"/>
    <n v="3"/>
    <n v="0"/>
    <n v="3"/>
    <s v="SPRINT 3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x v="1"/>
    <s v="Formulario: Botón de dar conformidad"/>
    <n v="5"/>
    <n v="0"/>
    <n v="5"/>
    <s v="SPRINT 3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"/>
    <x v="1"/>
    <s v="PROCESO: Calificar y generar Acta de sustentación"/>
    <n v="5"/>
    <n v="0"/>
    <n v="5"/>
    <s v="SPRINT 3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"/>
    <x v="5"/>
    <s v="PRUEBAS SPRINT 3"/>
    <n v="8"/>
    <n v="0"/>
    <n v="8"/>
    <s v="SPRINT 3"/>
    <s v="RELEASE 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"/>
    <x v="1"/>
    <s v="FORMULARIO: Registro de reporte de incidente (en caso jurado no se pueda presentar)"/>
    <n v="8"/>
    <n v="0"/>
    <n v="8"/>
    <s v="SPRINT 4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"/>
    <x v="6"/>
    <s v="PROCESO: Actualización de etapa de trámite : Pérdida de derecho de sustentación"/>
    <n v="3"/>
    <n v="0"/>
    <n v="3"/>
    <s v="SPRINT 4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"/>
    <x v="1"/>
    <s v="FORMULARIO: Reprogramar sustentación de tesis"/>
    <n v="5"/>
    <n v="0"/>
    <n v="5"/>
    <s v="SPRINT 4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"/>
    <x v="1"/>
    <s v="FORMULARIO: Evaluar y registrar observaciones"/>
    <n v="8"/>
    <n v="0"/>
    <n v="8"/>
    <s v="SPRINT 4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x v="6"/>
    <s v="PROCESO: Actualización de etapa de trámite : Finalización de trámite en caso de desaprobación"/>
    <n v="2"/>
    <n v="0"/>
    <n v="2"/>
    <s v="SPRINT 4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x v="7"/>
    <s v="FORMULARIO: Autorizar publicación"/>
    <n v="5"/>
    <n v="0"/>
    <n v="5"/>
    <s v="SPRINT 4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"/>
    <x v="1"/>
    <s v="FORMULARIO: Conformidad de autorización de publicación"/>
    <n v="3"/>
    <n v="0"/>
    <n v="3"/>
    <s v="SPRINT 4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x v="2"/>
    <s v="PROCESO: Actualización de etapa de trámite : Finalización del trámite"/>
    <n v="2"/>
    <n v="0"/>
    <n v="2"/>
    <s v="SPRINT 4"/>
    <s v="RELEASE 2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"/>
    <x v="5"/>
    <s v="PRUEBAS SPRINT 4"/>
    <n v="8"/>
    <n v="0"/>
    <n v="8"/>
    <s v="SPRINT 4"/>
    <s v="RELEASE 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"/>
    <x v="5"/>
    <s v="VALIDACIÓN RELEASE 2"/>
    <m/>
    <n v="0"/>
    <n v="0"/>
    <s v="SPRINT 4"/>
    <s v="RELEASE 2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x v="5"/>
    <s v="Scripts de Pase a producción"/>
    <n v="4"/>
    <n v="0"/>
    <n v="4"/>
    <s v="SPRINT 4"/>
    <s v="RELEASE 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x v="5"/>
    <s v="Pase a producción"/>
    <n v="4"/>
    <n v="0"/>
    <n v="4"/>
    <s v="SPRINT 4"/>
    <s v="RELEASE 2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"/>
    <x v="5"/>
    <s v="Marcha blanca (test en producción)"/>
    <n v="4"/>
    <n v="0"/>
    <n v="4"/>
    <s v="SPRINT 4"/>
    <s v="RELEASE 2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"/>
    <x v="1"/>
    <s v="REPORTE: Reporte de sustentaciones (SCRIPT)"/>
    <n v="5"/>
    <n v="0"/>
    <n v="5"/>
    <s v="SPRINT 5"/>
    <s v="RELEASE 3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x v="1"/>
    <s v="REPORTE: Reporte de sustentaciones (RS)"/>
    <n v="3"/>
    <n v="0"/>
    <n v="3"/>
    <s v="SPRINT 5"/>
    <s v="RELEASE 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x v="1"/>
    <s v="REPORTE: Reporte De Asesores Con Tesis Sobresalientes Y Distinguidas (SCRIPT)"/>
    <n v="3"/>
    <n v="0"/>
    <n v="3"/>
    <s v="SPRINT 5"/>
    <s v="RELEASE 3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x v="1"/>
    <s v="REPORTE: Reporte De Asesores Con Tesis Sobresalientes Y Distinguidas (RS)"/>
    <n v="3"/>
    <n v="0"/>
    <n v="3"/>
    <s v="SPRINT 5"/>
    <s v="RELEASE 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"/>
    <x v="1"/>
    <s v="REPORTE: Indicador de gestión _x000a_Porcentaje de sustentaciones de pregrado por linea de investigación usat (%sli) (SCRIPT)_x000a_"/>
    <n v="8"/>
    <n v="0"/>
    <n v="8"/>
    <s v="SPRINT 5"/>
    <s v="RELEASE 3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x v="1"/>
    <s v="REPORTE: Indicador de gestión _x000a_Porcentaje de sustentaciones de pregrado por linea de investigación usat (%sli) (RS)_x000a_"/>
    <n v="8"/>
    <n v="0"/>
    <n v="8"/>
    <s v="SPRINT 5"/>
    <s v="RELEASE 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x v="1"/>
    <s v="REPORTE: Indicador de gestión _x000a_Porcentaje de tesis sustentadas con calificativo &quot;distinguido&quot; (%tcd)(SCRIPT)_x000a__x000a_"/>
    <n v="8"/>
    <n v="0"/>
    <n v="8"/>
    <s v="SPRINT 5"/>
    <s v="RELEASE 3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"/>
    <x v="1"/>
    <s v="REPORTE: Indicador de gestión _x000a_Porcentaje de tesis sustentadas con calificativo &quot;distinguido&quot; (%tcd)(RS)_x000a__x000a_"/>
    <n v="8"/>
    <n v="0"/>
    <n v="8"/>
    <s v="SPRINT 5"/>
    <s v="RELEASE 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x v="1"/>
    <s v="REPORTE: Indicador de gestión _x000a_Porcentaje de asesores con tesis calificadas como &quot;distinguido&quot; (%acd) (SCRIPT)_x000a_"/>
    <n v="8"/>
    <n v="0"/>
    <n v="8"/>
    <s v="SPRINT 5"/>
    <s v="RELEASE 3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x v="1"/>
    <s v="REPORTE: Indicador de gestión _x000a_Porcentaje de tesis sustentadas con calificativo &quot;distinguido&quot; (%tcd) (RS)_x000a__x000a_"/>
    <n v="8"/>
    <n v="0"/>
    <n v="8"/>
    <s v="SPRINT 5"/>
    <s v="RELEASE 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"/>
    <x v="5"/>
    <s v="PRUEBAS SPRINT 5"/>
    <n v="8"/>
    <n v="0"/>
    <n v="8"/>
    <s v="SPRINT 5"/>
    <s v="RELEASE 3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"/>
    <x v="5"/>
    <s v="Set de Pruebas integrales"/>
    <n v="2"/>
    <n v="0"/>
    <n v="2"/>
    <s v="SPRINT 6"/>
    <s v="RELEASE 3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"/>
    <x v="5"/>
    <s v="Scripts de Pase a producción"/>
    <n v="2"/>
    <n v="0"/>
    <n v="2"/>
    <s v="SPRINT 6"/>
    <s v="RELEASE 3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"/>
    <x v="5"/>
    <s v="Pase a producción"/>
    <n v="2"/>
    <n v="0"/>
    <n v="2"/>
    <s v="SPRINT 6"/>
    <s v="RELEASE 3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x v="5"/>
    <s v="Marcha blanca (test en producción)"/>
    <n v="4"/>
    <n v="0"/>
    <n v="4"/>
    <s v="SPRINT 6"/>
    <s v="RELEASE 3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x v="5"/>
    <s v="Capacitación: A docentes jurados y asesores de tesis"/>
    <n v="3"/>
    <n v="0"/>
    <n v="3"/>
    <s v="SPRINT 6"/>
    <s v="RELEASE 3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x v="5"/>
    <s v="Capacitación: A secretarias de facultades, secretarios académicos de facultades y decanos"/>
    <n v="3"/>
    <n v="0"/>
    <n v="3"/>
    <s v="SPRINT 6"/>
    <s v="RELEASE 3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"/>
    <x v="5"/>
    <s v="Capacitación: VRI"/>
    <n v="2"/>
    <n v="0"/>
    <n v="2"/>
    <s v="SPRINT 6"/>
    <s v="RELEASE 3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x v="5"/>
    <s v="Entrega a mantenimiento &amp; Helpdesk"/>
    <n v="8"/>
    <n v="0"/>
    <n v="8"/>
    <s v="SPRINT 6"/>
    <s v="RELEASE 3"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"/>
    <x v="5"/>
    <s v="Manual de usuario"/>
    <n v="4"/>
    <n v="0"/>
    <n v="4"/>
    <s v="SPRINT 6"/>
    <s v="RELEASE 3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s v="Formulario: Lista de áreas y competencias"/>
    <n v="3"/>
    <n v="0"/>
    <n v="3"/>
    <x v="0"/>
    <x v="0"/>
    <x v="0"/>
    <x v="0"/>
  </r>
  <r>
    <x v="0"/>
    <s v="Formulario: Mantenimiento de áreas y competencias"/>
    <n v="5"/>
    <n v="0"/>
    <n v="5"/>
    <x v="0"/>
    <x v="0"/>
    <x v="0"/>
    <x v="0"/>
  </r>
  <r>
    <x v="0"/>
    <s v="Formulario: Lista de subcompetencias e indicadores"/>
    <n v="3"/>
    <n v="0"/>
    <n v="3"/>
    <x v="0"/>
    <x v="0"/>
    <x v="0"/>
    <x v="0"/>
  </r>
  <r>
    <x v="0"/>
    <s v="Formulario: Mantenimiento de subcompetencias e indicadores"/>
    <n v="5"/>
    <n v="0"/>
    <n v="5"/>
    <x v="0"/>
    <x v="0"/>
    <x v="0"/>
    <x v="0"/>
  </r>
  <r>
    <x v="0"/>
    <s v="Formulario: Vista resumen de configuración de pesos"/>
    <n v="3"/>
    <n v="0"/>
    <n v="3"/>
    <x v="0"/>
    <x v="0"/>
    <x v="0"/>
    <x v="0"/>
  </r>
  <r>
    <x v="0"/>
    <s v="Formulario: Mantenimiento de configuración de pesos"/>
    <n v="8"/>
    <n v="0"/>
    <n v="8"/>
    <x v="0"/>
    <x v="0"/>
    <x v="0"/>
    <x v="0"/>
  </r>
  <r>
    <x v="0"/>
    <s v="Formulario: Lista de tipos de evaluación"/>
    <n v="3"/>
    <n v="0"/>
    <n v="3"/>
    <x v="0"/>
    <x v="0"/>
    <x v="0"/>
    <x v="0"/>
  </r>
  <r>
    <x v="0"/>
    <s v="Formulario: Mantenimiento de tipos de evaluación"/>
    <n v="5"/>
    <n v="0"/>
    <n v="5"/>
    <x v="0"/>
    <x v="0"/>
    <x v="0"/>
    <x v="0"/>
  </r>
  <r>
    <x v="0"/>
    <s v="Formulario: Lista de configuraciónes de cantidad de evaluaciones por evento"/>
    <n v="3"/>
    <n v="0"/>
    <n v="3"/>
    <x v="0"/>
    <x v="0"/>
    <x v="0"/>
    <x v="0"/>
  </r>
  <r>
    <x v="0"/>
    <s v="Formulario: Mantenimiento de configuraciónes de cantidad de evaluaciones por evento"/>
    <n v="5"/>
    <n v="0"/>
    <n v="5"/>
    <x v="0"/>
    <x v="0"/>
    <x v="0"/>
    <x v="0"/>
  </r>
  <r>
    <x v="0"/>
    <s v="Formulario: Configuración de vacantes por evento de admisión"/>
    <n v="8"/>
    <n v="0"/>
    <n v="8"/>
    <x v="0"/>
    <x v="0"/>
    <x v="0"/>
    <x v="0"/>
  </r>
  <r>
    <x v="0"/>
    <s v="Reporte: Estructura por tipo de evaluación"/>
    <n v="8"/>
    <n v="0"/>
    <n v="8"/>
    <x v="0"/>
    <x v="0"/>
    <x v="0"/>
    <x v="0"/>
  </r>
  <r>
    <x v="0"/>
    <s v="Reporte: Matriz de competencias e indicadores"/>
    <n v="8"/>
    <n v="0"/>
    <n v="8"/>
    <x v="0"/>
    <x v="0"/>
    <x v="0"/>
    <x v="0"/>
  </r>
  <r>
    <x v="0"/>
    <s v="Formulario: Mantenimiento de parámetros de admisión"/>
    <m/>
    <n v="0"/>
    <n v="0"/>
    <x v="0"/>
    <x v="0"/>
    <x v="0"/>
    <x v="0"/>
  </r>
  <r>
    <x v="1"/>
    <s v="Formulario: Listar Miembros de comité permanente de admisión"/>
    <n v="3"/>
    <n v="0"/>
    <n v="3"/>
    <x v="0"/>
    <x v="0"/>
    <x v="0"/>
    <x v="1"/>
  </r>
  <r>
    <x v="1"/>
    <s v="Formulario: Mantenimiento de Miembros de comité permanente de admisión"/>
    <n v="5"/>
    <n v="0"/>
    <n v="5"/>
    <x v="0"/>
    <x v="0"/>
    <x v="0"/>
    <x v="1"/>
  </r>
  <r>
    <x v="1"/>
    <s v="Formulario: Asignación de competencias para gestión de banco de preguntas"/>
    <n v="3"/>
    <n v="0"/>
    <n v="3"/>
    <x v="0"/>
    <x v="0"/>
    <x v="0"/>
    <x v="1"/>
  </r>
  <r>
    <x v="1"/>
    <s v="Formulario: Vista resumen de banco de preguntas"/>
    <n v="5"/>
    <n v="0"/>
    <n v="5"/>
    <x v="0"/>
    <x v="0"/>
    <x v="0"/>
    <x v="1"/>
  </r>
  <r>
    <x v="1"/>
    <s v="Formulario: Editor de texto"/>
    <n v="8"/>
    <n v="0"/>
    <n v="8"/>
    <x v="0"/>
    <x v="0"/>
    <x v="0"/>
    <x v="1"/>
  </r>
  <r>
    <x v="1"/>
    <s v="Formulario: Registro de pregunta única"/>
    <n v="8"/>
    <n v="0"/>
    <n v="8"/>
    <x v="0"/>
    <x v="0"/>
    <x v="0"/>
    <x v="1"/>
  </r>
  <r>
    <x v="1"/>
    <s v="Formulario: Registro de pregunta agrupada"/>
    <n v="8"/>
    <n v="0"/>
    <n v="8"/>
    <x v="0"/>
    <x v="0"/>
    <x v="0"/>
    <x v="1"/>
  </r>
  <r>
    <x v="1"/>
    <s v="Proceso: Componente de encriptación de preguntas"/>
    <n v="21"/>
    <n v="0"/>
    <n v="21"/>
    <x v="0"/>
    <x v="0"/>
    <x v="0"/>
    <x v="1"/>
  </r>
  <r>
    <x v="2"/>
    <s v="Formulario: Lista de evaluaciones"/>
    <n v="3"/>
    <n v="0"/>
    <n v="3"/>
    <x v="1"/>
    <x v="0"/>
    <x v="0"/>
    <x v="0"/>
  </r>
  <r>
    <x v="2"/>
    <s v="Formulario: Mantenimiento de evaluaciones"/>
    <n v="5"/>
    <n v="0"/>
    <n v="5"/>
    <x v="1"/>
    <x v="0"/>
    <x v="0"/>
    <x v="0"/>
  </r>
  <r>
    <x v="2"/>
    <s v="Formulario: Selección de preguntas por evaluación"/>
    <n v="8"/>
    <n v="0"/>
    <n v="8"/>
    <x v="1"/>
    <x v="0"/>
    <x v="0"/>
    <x v="0"/>
  </r>
  <r>
    <x v="2"/>
    <s v="Formulario: Lista de preguntas para evaluaciòn"/>
    <n v="5"/>
    <n v="0"/>
    <n v="5"/>
    <x v="1"/>
    <x v="0"/>
    <x v="0"/>
    <x v="0"/>
  </r>
  <r>
    <x v="2"/>
    <s v="Formulario: Registro de evaluación de preguntas"/>
    <n v="8"/>
    <n v="0"/>
    <n v="8"/>
    <x v="1"/>
    <x v="0"/>
    <x v="0"/>
    <x v="0"/>
  </r>
  <r>
    <x v="2"/>
    <s v="JOB: Notificar días pendientes para realziar evaluación de preguntas"/>
    <n v="5"/>
    <n v="0"/>
    <n v="5"/>
    <x v="1"/>
    <x v="0"/>
    <x v="0"/>
    <x v="0"/>
  </r>
  <r>
    <x v="2"/>
    <s v="Notificación: Formato de correo electrónico que notifica los días pendientes para evaluar preguntas"/>
    <n v="2"/>
    <n v="0"/>
    <n v="2"/>
    <x v="1"/>
    <x v="0"/>
    <x v="0"/>
    <x v="0"/>
  </r>
  <r>
    <x v="2"/>
    <s v="Formulario: Adjuntar portada para evaluación"/>
    <n v="5"/>
    <n v="0"/>
    <n v="5"/>
    <x v="1"/>
    <x v="0"/>
    <x v="0"/>
    <x v="0"/>
  </r>
  <r>
    <x v="2"/>
    <s v="Reporte: Evaluación en PDF"/>
    <n v="21"/>
    <n v="0"/>
    <n v="21"/>
    <x v="1"/>
    <x v="0"/>
    <x v="0"/>
    <x v="0"/>
  </r>
  <r>
    <x v="3"/>
    <s v="Formulario: Registro de aulas y horarios del evento"/>
    <n v="8"/>
    <n v="0"/>
    <n v="8"/>
    <x v="1"/>
    <x v="0"/>
    <x v="0"/>
    <x v="1"/>
  </r>
  <r>
    <x v="3"/>
    <s v="Formulario: Lista de programaciones de comunicación para evento de admisión"/>
    <n v="3"/>
    <n v="0"/>
    <n v="3"/>
    <x v="1"/>
    <x v="0"/>
    <x v="0"/>
    <x v="1"/>
  </r>
  <r>
    <x v="3"/>
    <s v="Formulario: Mantenimiento de programaciones de comunicación para evento de admisión"/>
    <n v="5"/>
    <n v="0"/>
    <n v="5"/>
    <x v="1"/>
    <x v="0"/>
    <x v="0"/>
    <x v="1"/>
  </r>
  <r>
    <x v="3"/>
    <s v="Reporte: Distribución de postulantes por aula"/>
    <n v="5"/>
    <n v="0"/>
    <n v="5"/>
    <x v="1"/>
    <x v="0"/>
    <x v="0"/>
    <x v="1"/>
  </r>
  <r>
    <x v="3"/>
    <s v="Reporte: Programaciones de comunicación por evento de admisión"/>
    <n v="5"/>
    <n v="0"/>
    <n v="5"/>
    <x v="1"/>
    <x v="0"/>
    <x v="0"/>
    <x v="1"/>
  </r>
  <r>
    <x v="3"/>
    <s v="Reporte: Disponibilidad de aulas por evento"/>
    <n v="5"/>
    <n v="0"/>
    <n v="5"/>
    <x v="1"/>
    <x v="0"/>
    <x v="0"/>
    <x v="1"/>
  </r>
  <r>
    <x v="4"/>
    <s v="Formulario: Registro de asistencia a evento de admisión"/>
    <n v="8"/>
    <n v="0"/>
    <n v="8"/>
    <x v="1"/>
    <x v="0"/>
    <x v="0"/>
    <x v="1"/>
  </r>
  <r>
    <x v="4"/>
    <s v="Formulario: Listado de incidentes de evaluación de admisión"/>
    <n v="3"/>
    <n v="0"/>
    <n v="3"/>
    <x v="1"/>
    <x v="0"/>
    <x v="0"/>
    <x v="1"/>
  </r>
  <r>
    <x v="4"/>
    <s v="Formulario: Mantenimiento de incidentes de evaluación de admisión"/>
    <n v="5"/>
    <n v="0"/>
    <n v="5"/>
    <x v="1"/>
    <x v="0"/>
    <x v="0"/>
    <x v="1"/>
  </r>
  <r>
    <x v="4"/>
    <s v="Reporte: Asistencia a evento de admisión"/>
    <n v="5"/>
    <n v="0"/>
    <n v="5"/>
    <x v="1"/>
    <x v="0"/>
    <x v="0"/>
    <x v="1"/>
  </r>
  <r>
    <x v="4"/>
    <s v="Reporte: Incidentes de evaluación de admisión"/>
    <n v="3"/>
    <n v="0"/>
    <n v="3"/>
    <x v="1"/>
    <x v="0"/>
    <x v="0"/>
    <x v="1"/>
  </r>
  <r>
    <x v="4"/>
    <s v="Notificación: Indicación de aula donde debe rendir el examen"/>
    <n v="3"/>
    <n v="0"/>
    <n v="3"/>
    <x v="1"/>
    <x v="0"/>
    <x v="0"/>
    <x v="1"/>
  </r>
  <r>
    <x v="5"/>
    <s v="Formulario: Lista de evaluaciones para carga de respuestas"/>
    <n v="5"/>
    <n v="0"/>
    <n v="5"/>
    <x v="2"/>
    <x v="0"/>
    <x v="0"/>
    <x v="0"/>
  </r>
  <r>
    <x v="5"/>
    <s v="Formulario: Carga de respuestas de evaluación"/>
    <n v="5"/>
    <n v="0"/>
    <n v="5"/>
    <x v="2"/>
    <x v="0"/>
    <x v="0"/>
    <x v="0"/>
  </r>
  <r>
    <x v="5"/>
    <s v="Formulario: Visualización de respuestas por postulante"/>
    <n v="8"/>
    <n v="0"/>
    <n v="8"/>
    <x v="2"/>
    <x v="0"/>
    <x v="0"/>
    <x v="0"/>
  </r>
  <r>
    <x v="5"/>
    <s v="Formulario: Configuración de notas mínimas de ingreso"/>
    <n v="8"/>
    <n v="0"/>
    <n v="8"/>
    <x v="2"/>
    <x v="0"/>
    <x v="0"/>
    <x v="0"/>
  </r>
  <r>
    <x v="5"/>
    <s v="Formulario: Procesamiento de resultados por evaluación"/>
    <n v="13"/>
    <n v="0"/>
    <n v="13"/>
    <x v="2"/>
    <x v="0"/>
    <x v="0"/>
    <x v="0"/>
  </r>
  <r>
    <x v="5"/>
    <s v="Formulario: Asignación de responsable(s) de validación de resultados y configuración de cantidad de evaluaciones a revisar"/>
    <n v="13"/>
    <n v="0"/>
    <n v="13"/>
    <x v="2"/>
    <x v="0"/>
    <x v="0"/>
    <x v="0"/>
  </r>
  <r>
    <x v="5"/>
    <s v="Formulario: Lista de evaluaciones para conformidad"/>
    <n v="3"/>
    <n v="0"/>
    <n v="3"/>
    <x v="2"/>
    <x v="0"/>
    <x v="0"/>
    <x v="0"/>
  </r>
  <r>
    <x v="5"/>
    <s v="Formulario: Revisión de evaluaciones para conformidad"/>
    <n v="5"/>
    <n v="0"/>
    <n v="5"/>
    <x v="2"/>
    <x v="0"/>
    <x v="0"/>
    <x v="0"/>
  </r>
  <r>
    <x v="5"/>
    <s v="Reporte: Resultados generales de evento de admisión"/>
    <n v="8"/>
    <n v="0"/>
    <n v="8"/>
    <x v="2"/>
    <x v="0"/>
    <x v="0"/>
    <x v="0"/>
  </r>
  <r>
    <x v="5"/>
    <s v="Reporte: Evaluación de evento de admisión"/>
    <n v="8"/>
    <n v="0"/>
    <n v="8"/>
    <x v="2"/>
    <x v="0"/>
    <x v="0"/>
    <x v="1"/>
  </r>
  <r>
    <x v="5"/>
    <s v="Reporte: Conteo de evento de admisión"/>
    <n v="8"/>
    <n v="0"/>
    <n v="8"/>
    <x v="2"/>
    <x v="0"/>
    <x v="0"/>
    <x v="1"/>
  </r>
  <r>
    <x v="5"/>
    <s v="Reporte: Consolidado de evaluación"/>
    <n v="8"/>
    <n v="0"/>
    <n v="8"/>
    <x v="2"/>
    <x v="0"/>
    <x v="0"/>
    <x v="1"/>
  </r>
  <r>
    <x v="5"/>
    <s v="Reporte: Hoja de respuestas por evaluación"/>
    <n v="8"/>
    <n v="0"/>
    <n v="8"/>
    <x v="2"/>
    <x v="0"/>
    <x v="0"/>
    <x v="1"/>
  </r>
  <r>
    <x v="5"/>
    <s v="Reporte: Consolidado general de respuestas por postulante y evento de admisión"/>
    <n v="8"/>
    <n v="0"/>
    <n v="8"/>
    <x v="2"/>
    <x v="0"/>
    <x v="0"/>
    <x v="1"/>
  </r>
  <r>
    <x v="6"/>
    <s v="Reporte: Ingresantes por modalidad"/>
    <n v="8"/>
    <n v="0"/>
    <n v="8"/>
    <x v="2"/>
    <x v="0"/>
    <x v="0"/>
    <x v="1"/>
  </r>
  <r>
    <x v="6"/>
    <s v="Reporte: Consolidado de notas por escuela profesional"/>
    <n v="8"/>
    <n v="0"/>
    <n v="8"/>
    <x v="2"/>
    <x v="0"/>
    <x v="0"/>
    <x v="1"/>
  </r>
  <r>
    <x v="6"/>
    <s v="Reporte: Consolidado de nivelación"/>
    <n v="8"/>
    <n v="0"/>
    <n v="8"/>
    <x v="2"/>
    <x v="0"/>
    <x v="0"/>
    <x v="1"/>
  </r>
  <r>
    <x v="6"/>
    <s v="Notificación: Confirmación de INGRESO A LA USAT"/>
    <n v="3"/>
    <n v="0"/>
    <n v="3"/>
    <x v="3"/>
    <x v="0"/>
    <x v="0"/>
    <x v="0"/>
  </r>
  <r>
    <x v="6"/>
    <s v="Notificación: Para los ACCESITARIOS del Examen de Admisión"/>
    <n v="3"/>
    <n v="0"/>
    <n v="3"/>
    <x v="3"/>
    <x v="0"/>
    <x v="0"/>
    <x v="0"/>
  </r>
  <r>
    <x v="6"/>
    <s v="Notificación: Correo para el NO INGRESANTE"/>
    <n v="3"/>
    <n v="0"/>
    <n v="3"/>
    <x v="3"/>
    <x v="0"/>
    <x v="0"/>
    <x v="0"/>
  </r>
  <r>
    <x v="6"/>
    <s v="Notificación: Recordatorio a los que no pagan matricula"/>
    <n v="3"/>
    <n v="0"/>
    <n v="3"/>
    <x v="3"/>
    <x v="0"/>
    <x v="0"/>
    <x v="0"/>
  </r>
  <r>
    <x v="6"/>
    <s v="Notificación: Confirmación de pago de matrícula"/>
    <n v="3"/>
    <n v="0"/>
    <n v="3"/>
    <x v="3"/>
    <x v="0"/>
    <x v="0"/>
    <x v="0"/>
  </r>
  <r>
    <x v="6"/>
    <s v="Notificación:  Recordatorio que debe estudiar nivelación"/>
    <n v="3"/>
    <n v="0"/>
    <n v="3"/>
    <x v="3"/>
    <x v="0"/>
    <x v="0"/>
    <x v="0"/>
  </r>
  <r>
    <x v="7"/>
    <s v="ETL: Modelo conceptual"/>
    <n v="21"/>
    <n v="0"/>
    <n v="21"/>
    <x v="4"/>
    <x v="0"/>
    <x v="0"/>
    <x v="2"/>
  </r>
  <r>
    <x v="7"/>
    <s v="ETL: Análisis de los OLT"/>
    <n v="21"/>
    <n v="0"/>
    <n v="21"/>
    <x v="4"/>
    <x v="0"/>
    <x v="0"/>
    <x v="2"/>
  </r>
  <r>
    <x v="7"/>
    <s v="ETL: Modelo lógico del datawarehouse"/>
    <n v="21"/>
    <n v="0"/>
    <n v="21"/>
    <x v="4"/>
    <x v="0"/>
    <x v="0"/>
    <x v="2"/>
  </r>
  <r>
    <x v="7"/>
    <s v="ETL: Integración - Carga de datos (scripts)"/>
    <n v="21"/>
    <n v="0"/>
    <n v="21"/>
    <x v="4"/>
    <x v="0"/>
    <x v="0"/>
    <x v="2"/>
  </r>
  <r>
    <x v="7"/>
    <s v="ETL: Integración -Implementación del ETL"/>
    <n v="21"/>
    <n v="0"/>
    <n v="21"/>
    <x v="4"/>
    <x v="0"/>
    <x v="0"/>
    <x v="2"/>
  </r>
  <r>
    <x v="7"/>
    <s v="ETL: Integración -Pruebas del ETL"/>
    <n v="21"/>
    <n v="0"/>
    <n v="21"/>
    <x v="4"/>
    <x v="0"/>
    <x v="0"/>
    <x v="2"/>
  </r>
  <r>
    <x v="7"/>
    <s v="Reporte: Admisión por programa de estudios"/>
    <n v="8"/>
    <n v="0"/>
    <n v="8"/>
    <x v="5"/>
    <x v="0"/>
    <x v="0"/>
    <x v="0"/>
  </r>
  <r>
    <x v="7"/>
    <s v="Reporte: Admisión por modalidad de ingreso"/>
    <n v="8"/>
    <n v="0"/>
    <n v="8"/>
    <x v="5"/>
    <x v="0"/>
    <x v="0"/>
    <x v="0"/>
  </r>
  <r>
    <x v="7"/>
    <s v="Reporte: Resultados por ciclo de ingreso"/>
    <n v="8"/>
    <n v="0"/>
    <n v="8"/>
    <x v="5"/>
    <x v="0"/>
    <x v="0"/>
    <x v="0"/>
  </r>
  <r>
    <x v="7"/>
    <s v="Reporte: Conteo de postulantes por ciclo de ingreso"/>
    <n v="8"/>
    <n v="0"/>
    <n v="8"/>
    <x v="5"/>
    <x v="0"/>
    <x v="0"/>
    <x v="0"/>
  </r>
  <r>
    <x v="7"/>
    <s v="Reporte: Postulantes por tipo de colegio"/>
    <n v="8"/>
    <n v="0"/>
    <n v="8"/>
    <x v="5"/>
    <x v="0"/>
    <x v="0"/>
    <x v="0"/>
  </r>
  <r>
    <x v="7"/>
    <s v="Reporte: Postulantes con beneficio"/>
    <n v="8"/>
    <n v="0"/>
    <n v="8"/>
    <x v="5"/>
    <x v="0"/>
    <x v="0"/>
    <x v="0"/>
  </r>
  <r>
    <x v="7"/>
    <s v="Reporte: Precedencia de colegio"/>
    <n v="8"/>
    <n v="0"/>
    <n v="8"/>
    <x v="5"/>
    <x v="0"/>
    <x v="0"/>
    <x v="1"/>
  </r>
  <r>
    <x v="7"/>
    <s v="Reporte: Tasa de selección de ingreso"/>
    <n v="8"/>
    <n v="0"/>
    <n v="8"/>
    <x v="5"/>
    <x v="0"/>
    <x v="0"/>
    <x v="1"/>
  </r>
  <r>
    <x v="7"/>
    <s v="Reporte: Logro de meta"/>
    <n v="8"/>
    <n v="0"/>
    <n v="8"/>
    <x v="5"/>
    <x v="0"/>
    <x v="0"/>
    <x v="1"/>
  </r>
  <r>
    <x v="7"/>
    <s v="Reporte: Postulantes / Ingresantes / Matriculados por colegio"/>
    <n v="8"/>
    <n v="0"/>
    <n v="8"/>
    <x v="5"/>
    <x v="0"/>
    <x v="0"/>
    <x v="1"/>
  </r>
  <r>
    <x v="7"/>
    <s v="Reporte: Desempeño por ciclo"/>
    <n v="8"/>
    <n v="0"/>
    <n v="8"/>
    <x v="5"/>
    <x v="0"/>
    <x v="0"/>
    <x v="1"/>
  </r>
  <r>
    <x v="7"/>
    <s v="Reporte: Coste por lead (CPL)"/>
    <n v="8"/>
    <n v="0"/>
    <n v="8"/>
    <x v="3"/>
    <x v="0"/>
    <x v="0"/>
    <x v="0"/>
  </r>
  <r>
    <x v="7"/>
    <s v="Indicadores: Porcentaje de conversión de postulante objetivo a ingresante (%CON)"/>
    <n v="8"/>
    <n v="0"/>
    <n v="8"/>
    <x v="3"/>
    <x v="0"/>
    <x v="0"/>
    <x v="1"/>
  </r>
  <r>
    <x v="7"/>
    <s v="Indicadores: Porcentaje de conversión de postulante a ingresante (%CPN)"/>
    <n v="8"/>
    <n v="0"/>
    <n v="8"/>
    <x v="3"/>
    <x v="0"/>
    <x v="0"/>
    <x v="1"/>
  </r>
  <r>
    <x v="7"/>
    <s v="Indicadores: Porcentaje de cumplimiento de perfil de ingreso (%PFI)"/>
    <n v="8"/>
    <n v="0"/>
    <n v="8"/>
    <x v="3"/>
    <x v="0"/>
    <x v="0"/>
    <x v="1"/>
  </r>
  <r>
    <x v="7"/>
    <s v="Indicadores: Porcentaje de logro de metas de ingresantes (%LMN)"/>
    <n v="8"/>
    <n v="0"/>
    <n v="8"/>
    <x v="3"/>
    <x v="0"/>
    <x v="0"/>
    <x v="1"/>
  </r>
  <r>
    <x v="7"/>
    <s v="Indicadores: Tasa de selectividad  (TSE)"/>
    <n v="8"/>
    <n v="0"/>
    <n v="8"/>
    <x v="3"/>
    <x v="0"/>
    <x v="0"/>
    <x v="1"/>
  </r>
  <r>
    <x v="7"/>
    <s v="Reporte: Desempeño general"/>
    <n v="8"/>
    <n v="0"/>
    <n v="8"/>
    <x v="5"/>
    <x v="0"/>
    <x v="0"/>
    <x v="1"/>
  </r>
  <r>
    <x v="7"/>
    <s v="Reporte: Gestión de desempeño por programa de estudio"/>
    <n v="8"/>
    <n v="0"/>
    <n v="8"/>
    <x v="5"/>
    <x v="0"/>
    <x v="0"/>
    <x v="1"/>
  </r>
  <r>
    <x v="8"/>
    <s v="Pruebas Sprint 1"/>
    <n v="8"/>
    <n v="0"/>
    <n v="8"/>
    <x v="6"/>
    <x v="0"/>
    <x v="0"/>
    <x v="3"/>
  </r>
  <r>
    <x v="8"/>
    <s v="Pruebas Sprint 2"/>
    <n v="8"/>
    <n v="0"/>
    <n v="8"/>
    <x v="6"/>
    <x v="0"/>
    <x v="0"/>
    <x v="3"/>
  </r>
  <r>
    <x v="8"/>
    <s v="Pruebas Sprint 3"/>
    <n v="8"/>
    <n v="0"/>
    <n v="8"/>
    <x v="6"/>
    <x v="0"/>
    <x v="0"/>
    <x v="3"/>
  </r>
  <r>
    <x v="8"/>
    <s v="Pruebas Sprint 4"/>
    <n v="8"/>
    <n v="0"/>
    <n v="8"/>
    <x v="6"/>
    <x v="0"/>
    <x v="0"/>
    <x v="3"/>
  </r>
  <r>
    <x v="8"/>
    <s v="Pruebas Sprint 5"/>
    <n v="8"/>
    <n v="0"/>
    <n v="8"/>
    <x v="6"/>
    <x v="0"/>
    <x v="0"/>
    <x v="3"/>
  </r>
  <r>
    <x v="8"/>
    <s v="Pruebas Sprint 6"/>
    <n v="8"/>
    <n v="0"/>
    <n v="8"/>
    <x v="6"/>
    <x v="0"/>
    <x v="0"/>
    <x v="3"/>
  </r>
  <r>
    <x v="8"/>
    <s v="Pase a producción Release 1"/>
    <n v="8"/>
    <n v="0"/>
    <n v="8"/>
    <x v="6"/>
    <x v="0"/>
    <x v="0"/>
    <x v="4"/>
  </r>
  <r>
    <x v="8"/>
    <s v="Pase a producción Release 2"/>
    <n v="8"/>
    <n v="0"/>
    <n v="8"/>
    <x v="6"/>
    <x v="0"/>
    <x v="0"/>
    <x v="4"/>
  </r>
  <r>
    <x v="8"/>
    <s v="Pase a producción Release 3"/>
    <n v="8"/>
    <n v="0"/>
    <n v="8"/>
    <x v="6"/>
    <x v="0"/>
    <x v="0"/>
    <x v="4"/>
  </r>
  <r>
    <x v="8"/>
    <s v="Manual de usuario"/>
    <n v="8"/>
    <n v="0"/>
    <n v="8"/>
    <x v="6"/>
    <x v="0"/>
    <x v="0"/>
    <x v="3"/>
  </r>
  <r>
    <x v="8"/>
    <s v="Capacitación"/>
    <n v="21"/>
    <n v="0"/>
    <n v="21"/>
    <x v="6"/>
    <x v="0"/>
    <x v="0"/>
    <x v="2"/>
  </r>
  <r>
    <x v="8"/>
    <s v="Entrega a mantenimiento"/>
    <n v="8"/>
    <n v="0"/>
    <n v="8"/>
    <x v="6"/>
    <x v="0"/>
    <x v="0"/>
    <x v="5"/>
  </r>
  <r>
    <x v="8"/>
    <s v="Cierre del proyecto"/>
    <n v="4"/>
    <n v="0"/>
    <n v="4"/>
    <x v="6"/>
    <x v="0"/>
    <x v="0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"/>
    <s v="SISTEMA DE EVALUACIÓN"/>
    <s v="Formulario: Lista de áreas y competencias"/>
    <n v="3"/>
    <n v="0"/>
    <n v="3"/>
    <x v="0"/>
    <s v="RELEASE 1"/>
    <m/>
    <x v="0"/>
  </r>
  <r>
    <n v="2"/>
    <s v="SISTEMA DE EVALUACIÓN"/>
    <s v="Formulario: Mantenimiento de áreas y competencias"/>
    <n v="5"/>
    <n v="0"/>
    <n v="5"/>
    <x v="0"/>
    <s v="RELEASE 1"/>
    <m/>
    <x v="0"/>
  </r>
  <r>
    <n v="3"/>
    <s v="SISTEMA DE EVALUACIÓN"/>
    <s v="Formulario: Lista de subcompetencias e indicadores"/>
    <n v="3"/>
    <n v="0"/>
    <n v="3"/>
    <x v="0"/>
    <s v="RELEASE 1"/>
    <m/>
    <x v="0"/>
  </r>
  <r>
    <n v="4"/>
    <s v="SISTEMA DE EVALUACIÓN"/>
    <s v="Formulario: Mantenimiento de subcompetencias e indicadores"/>
    <n v="5"/>
    <n v="0"/>
    <n v="5"/>
    <x v="0"/>
    <s v="RELEASE 1"/>
    <m/>
    <x v="0"/>
  </r>
  <r>
    <n v="5"/>
    <s v="SISTEMA DE EVALUACIÓN"/>
    <s v="Formulario: Vista resumen de configuración de pesos"/>
    <n v="3"/>
    <n v="0"/>
    <n v="3"/>
    <x v="0"/>
    <s v="RELEASE 1"/>
    <m/>
    <x v="0"/>
  </r>
  <r>
    <n v="6"/>
    <s v="SISTEMA DE EVALUACIÓN"/>
    <s v="Formulario: Mantenimiento de configuración de pesos"/>
    <n v="8"/>
    <n v="0"/>
    <n v="8"/>
    <x v="0"/>
    <s v="RELEASE 1"/>
    <m/>
    <x v="0"/>
  </r>
  <r>
    <n v="7"/>
    <s v="SISTEMA DE EVALUACIÓN"/>
    <s v="Formulario: Lista de tipos de evaluación"/>
    <n v="3"/>
    <n v="0"/>
    <n v="3"/>
    <x v="0"/>
    <s v="RELEASE 1"/>
    <m/>
    <x v="0"/>
  </r>
  <r>
    <n v="8"/>
    <s v="SISTEMA DE EVALUACIÓN"/>
    <s v="Formulario: Mantenimiento de tipos de evaluación"/>
    <n v="5"/>
    <n v="0"/>
    <n v="5"/>
    <x v="0"/>
    <s v="RELEASE 1"/>
    <m/>
    <x v="0"/>
  </r>
  <r>
    <n v="9"/>
    <s v="SISTEMA DE EVALUACIÓN"/>
    <s v="Formulario: Lista de configuraciónes de cantidad de evaluaciones por evento"/>
    <n v="3"/>
    <n v="0"/>
    <n v="3"/>
    <x v="0"/>
    <s v="RELEASE 1"/>
    <m/>
    <x v="0"/>
  </r>
  <r>
    <n v="10"/>
    <s v="SISTEMA DE EVALUACIÓN"/>
    <s v="Formulario: Mantenimiento de configuraciónes de cantidad de evaluaciones por evento"/>
    <n v="5"/>
    <n v="0"/>
    <n v="5"/>
    <x v="0"/>
    <s v="RELEASE 1"/>
    <m/>
    <x v="0"/>
  </r>
  <r>
    <n v="11"/>
    <s v="SISTEMA DE EVALUACIÓN"/>
    <s v="Formulario: Configuración de vacantes por evento de admisión"/>
    <n v="8"/>
    <n v="0"/>
    <n v="8"/>
    <x v="0"/>
    <s v="RELEASE 1"/>
    <m/>
    <x v="0"/>
  </r>
  <r>
    <n v="12"/>
    <s v="SISTEMA DE EVALUACIÓN"/>
    <s v="Reporte: Estructura por tipo de evaluación"/>
    <n v="8"/>
    <n v="0"/>
    <n v="8"/>
    <x v="0"/>
    <s v="RELEASE 1"/>
    <m/>
    <x v="0"/>
  </r>
  <r>
    <n v="13"/>
    <s v="SISTEMA DE EVALUACIÓN"/>
    <s v="Reporte: Matriz de competencias e indicadores"/>
    <n v="8"/>
    <n v="0"/>
    <n v="8"/>
    <x v="0"/>
    <s v="RELEASE 1"/>
    <m/>
    <x v="0"/>
  </r>
  <r>
    <n v="14"/>
    <s v="SISTEMA DE EVALUACIÓN"/>
    <s v="Formulario: Mantenimiento de parámetros de admisión"/>
    <m/>
    <n v="0"/>
    <n v="0"/>
    <x v="0"/>
    <s v="RELEASE 1"/>
    <m/>
    <x v="0"/>
  </r>
  <r>
    <n v="15"/>
    <s v="BANCO DE PREGUNTAS"/>
    <s v="Formulario: Listar Miembros de comité permanente de admisión"/>
    <n v="3"/>
    <n v="0"/>
    <n v="3"/>
    <x v="0"/>
    <s v="RELEASE 1"/>
    <m/>
    <x v="1"/>
  </r>
  <r>
    <n v="16"/>
    <s v="BANCO DE PREGUNTAS"/>
    <s v="Formulario: Mantenimiento de Miembros de comité permanente de admisión"/>
    <n v="5"/>
    <n v="0"/>
    <n v="5"/>
    <x v="0"/>
    <s v="RELEASE 1"/>
    <m/>
    <x v="1"/>
  </r>
  <r>
    <n v="17"/>
    <s v="BANCO DE PREGUNTAS"/>
    <s v="Formulario: Asignación de competencias para gestión de banco de preguntas"/>
    <n v="3"/>
    <n v="0"/>
    <n v="3"/>
    <x v="0"/>
    <s v="RELEASE 1"/>
    <m/>
    <x v="1"/>
  </r>
  <r>
    <n v="18"/>
    <s v="BANCO DE PREGUNTAS"/>
    <s v="Formulario: Vista resumen de banco de preguntas"/>
    <n v="5"/>
    <n v="0"/>
    <n v="5"/>
    <x v="0"/>
    <s v="RELEASE 1"/>
    <m/>
    <x v="1"/>
  </r>
  <r>
    <n v="19"/>
    <s v="BANCO DE PREGUNTAS"/>
    <s v="Formulario: Editor de texto"/>
    <n v="8"/>
    <n v="0"/>
    <n v="8"/>
    <x v="0"/>
    <s v="RELEASE 1"/>
    <m/>
    <x v="1"/>
  </r>
  <r>
    <n v="20"/>
    <s v="BANCO DE PREGUNTAS"/>
    <s v="Formulario: Registro de pregunta única"/>
    <n v="8"/>
    <n v="0"/>
    <n v="8"/>
    <x v="0"/>
    <s v="RELEASE 1"/>
    <m/>
    <x v="1"/>
  </r>
  <r>
    <n v="21"/>
    <s v="BANCO DE PREGUNTAS"/>
    <s v="Formulario: Registro de pregunta agrupada"/>
    <n v="8"/>
    <n v="0"/>
    <n v="8"/>
    <x v="0"/>
    <s v="RELEASE 1"/>
    <m/>
    <x v="1"/>
  </r>
  <r>
    <n v="22"/>
    <s v="BANCO DE PREGUNTAS"/>
    <s v="Proceso: Componente de encriptación de preguntas"/>
    <n v="21"/>
    <n v="0"/>
    <n v="21"/>
    <x v="0"/>
    <s v="RELEASE 1"/>
    <m/>
    <x v="1"/>
  </r>
  <r>
    <n v="23"/>
    <s v="GENERADOR DE EVALUACIONES"/>
    <s v="Formulario: Lista de evaluaciones"/>
    <n v="3"/>
    <n v="0"/>
    <n v="3"/>
    <x v="1"/>
    <s v="RELEASE 1"/>
    <m/>
    <x v="0"/>
  </r>
  <r>
    <n v="24"/>
    <s v="GENERADOR DE EVALUACIONES"/>
    <s v="Formulario: Mantenimiento de evaluaciones"/>
    <n v="5"/>
    <n v="0"/>
    <n v="5"/>
    <x v="1"/>
    <s v="RELEASE 1"/>
    <m/>
    <x v="0"/>
  </r>
  <r>
    <n v="25"/>
    <s v="GENERADOR DE EVALUACIONES"/>
    <s v="Formulario: Selección de preguntas por evaluación"/>
    <n v="8"/>
    <n v="0"/>
    <n v="8"/>
    <x v="1"/>
    <s v="RELEASE 1"/>
    <m/>
    <x v="0"/>
  </r>
  <r>
    <n v="26"/>
    <s v="GENERADOR DE EVALUACIONES"/>
    <s v="Formulario: Lista de preguntas para evaluaciòn"/>
    <n v="5"/>
    <n v="0"/>
    <n v="5"/>
    <x v="1"/>
    <s v="RELEASE 1"/>
    <m/>
    <x v="0"/>
  </r>
  <r>
    <n v="27"/>
    <s v="GENERADOR DE EVALUACIONES"/>
    <s v="Formulario: Registro de evaluación de preguntas"/>
    <n v="8"/>
    <n v="0"/>
    <n v="8"/>
    <x v="1"/>
    <s v="RELEASE 1"/>
    <m/>
    <x v="0"/>
  </r>
  <r>
    <n v="28"/>
    <s v="GENERADOR DE EVALUACIONES"/>
    <s v="JOB: Notificar días pendientes para realziar evaluación de preguntas"/>
    <n v="5"/>
    <n v="0"/>
    <n v="5"/>
    <x v="1"/>
    <s v="RELEASE 1"/>
    <m/>
    <x v="0"/>
  </r>
  <r>
    <n v="29"/>
    <s v="GENERADOR DE EVALUACIONES"/>
    <s v="Notificación: Formato de correo electrónico que notifica los días pendientes para evaluar preguntas"/>
    <n v="2"/>
    <n v="0"/>
    <n v="2"/>
    <x v="1"/>
    <s v="RELEASE 1"/>
    <m/>
    <x v="0"/>
  </r>
  <r>
    <n v="30"/>
    <s v="GENERADOR DE EVALUACIONES"/>
    <s v="Formulario: Adjuntar portada para evaluación"/>
    <n v="5"/>
    <n v="0"/>
    <n v="5"/>
    <x v="1"/>
    <s v="RELEASE 1"/>
    <m/>
    <x v="0"/>
  </r>
  <r>
    <n v="31"/>
    <s v="GENERADOR DE EVALUACIONES"/>
    <s v="Reporte: Evaluación en PDF"/>
    <n v="21"/>
    <n v="0"/>
    <n v="21"/>
    <x v="1"/>
    <s v="RELEASE 1"/>
    <m/>
    <x v="0"/>
  </r>
  <r>
    <n v="32"/>
    <s v="PLANIFICAR EVALUACIÓN"/>
    <s v="Formulario: Registro de aulas y horarios del evento"/>
    <n v="8"/>
    <n v="0"/>
    <n v="8"/>
    <x v="1"/>
    <s v="RELEASE 1"/>
    <m/>
    <x v="1"/>
  </r>
  <r>
    <n v="33"/>
    <s v="PLANIFICAR EVALUACIÓN"/>
    <s v="Formulario: Lista de programaciones de comunicación para evento de admisión"/>
    <n v="3"/>
    <n v="0"/>
    <n v="3"/>
    <x v="1"/>
    <s v="RELEASE 1"/>
    <m/>
    <x v="1"/>
  </r>
  <r>
    <n v="34"/>
    <s v="PLANIFICAR EVALUACIÓN"/>
    <s v="Formulario: Mantenimiento de programaciones de comunicación para evento de admisión"/>
    <n v="5"/>
    <n v="0"/>
    <n v="5"/>
    <x v="1"/>
    <s v="RELEASE 1"/>
    <m/>
    <x v="1"/>
  </r>
  <r>
    <n v="35"/>
    <s v="PLANIFICAR EVALUACIÓN"/>
    <s v="Reporte: Distribución de postulantes por aula"/>
    <n v="5"/>
    <n v="0"/>
    <n v="5"/>
    <x v="1"/>
    <s v="RELEASE 1"/>
    <m/>
    <x v="1"/>
  </r>
  <r>
    <n v="36"/>
    <s v="PLANIFICAR EVALUACIÓN"/>
    <s v="Reporte: Programaciones de comunicación por evento de admisión"/>
    <n v="5"/>
    <n v="0"/>
    <n v="5"/>
    <x v="1"/>
    <s v="RELEASE 1"/>
    <m/>
    <x v="1"/>
  </r>
  <r>
    <n v="37"/>
    <s v="PLANIFICAR EVALUACIÓN"/>
    <s v="Reporte: Disponibilidad de aulas por evento"/>
    <n v="5"/>
    <n v="0"/>
    <n v="5"/>
    <x v="1"/>
    <s v="RELEASE 1"/>
    <m/>
    <x v="1"/>
  </r>
  <r>
    <n v="38"/>
    <s v="TOMAR EVALUACIÓN"/>
    <s v="Formulario: Registro de asistencia a evento de admisión"/>
    <n v="8"/>
    <n v="0"/>
    <n v="8"/>
    <x v="1"/>
    <s v="RELEASE 1"/>
    <m/>
    <x v="1"/>
  </r>
  <r>
    <n v="39"/>
    <s v="TOMAR EVALUACIÓN"/>
    <s v="Formulario: Listado de incidentes de evaluación de admisión"/>
    <n v="3"/>
    <n v="0"/>
    <n v="3"/>
    <x v="1"/>
    <s v="RELEASE 1"/>
    <m/>
    <x v="1"/>
  </r>
  <r>
    <n v="40"/>
    <s v="TOMAR EVALUACIÓN"/>
    <s v="Formulario: Mantenimiento de incidentes de evaluación de admisión"/>
    <n v="5"/>
    <n v="0"/>
    <n v="5"/>
    <x v="1"/>
    <s v="RELEASE 1"/>
    <m/>
    <x v="1"/>
  </r>
  <r>
    <n v="41"/>
    <s v="TOMAR EVALUACIÓN"/>
    <s v="Reporte: Asistencia a evento de admisión"/>
    <n v="5"/>
    <n v="0"/>
    <n v="5"/>
    <x v="1"/>
    <s v="RELEASE 1"/>
    <m/>
    <x v="1"/>
  </r>
  <r>
    <n v="42"/>
    <s v="TOMAR EVALUACIÓN"/>
    <s v="Reporte: Incidentes de evaluación de admisión"/>
    <n v="3"/>
    <n v="0"/>
    <n v="3"/>
    <x v="1"/>
    <s v="RELEASE 1"/>
    <m/>
    <x v="1"/>
  </r>
  <r>
    <n v="43"/>
    <s v="TOMAR EVALUACIÓN"/>
    <s v="Notificación: Indicación de aula donde debe rendir el examen"/>
    <n v="3"/>
    <n v="0"/>
    <n v="3"/>
    <x v="1"/>
    <s v="RELEASE 1"/>
    <m/>
    <x v="1"/>
  </r>
  <r>
    <n v="44"/>
    <s v="PROCESAMIENTO DE RESULTADOS"/>
    <s v="Formulario: Lista de evaluaciones para carga de respuestas"/>
    <n v="5"/>
    <n v="0"/>
    <n v="5"/>
    <x v="2"/>
    <s v="RELEASE 2"/>
    <m/>
    <x v="0"/>
  </r>
  <r>
    <n v="45"/>
    <s v="PROCESAMIENTO DE RESULTADOS"/>
    <s v="Formulario: Carga de respuestas de evaluación"/>
    <n v="5"/>
    <n v="0"/>
    <n v="5"/>
    <x v="2"/>
    <s v="RELEASE 2"/>
    <m/>
    <x v="0"/>
  </r>
  <r>
    <n v="46"/>
    <s v="PROCESAMIENTO DE RESULTADOS"/>
    <s v="Formulario: Visualización de respuestas por postulante"/>
    <n v="8"/>
    <n v="0"/>
    <n v="8"/>
    <x v="2"/>
    <s v="RELEASE 2"/>
    <m/>
    <x v="0"/>
  </r>
  <r>
    <n v="47"/>
    <s v="PROCESAMIENTO DE RESULTADOS"/>
    <s v="Formulario: Configuración de notas mínimas de ingreso"/>
    <n v="8"/>
    <n v="0"/>
    <n v="8"/>
    <x v="2"/>
    <s v="RELEASE 2"/>
    <m/>
    <x v="0"/>
  </r>
  <r>
    <n v="48"/>
    <s v="PROCESAMIENTO DE RESULTADOS"/>
    <s v="Formulario: Procesamiento de resultados por evaluación"/>
    <n v="13"/>
    <n v="0"/>
    <n v="13"/>
    <x v="2"/>
    <s v="RELEASE 2"/>
    <m/>
    <x v="0"/>
  </r>
  <r>
    <n v="49"/>
    <s v="PROCESAMIENTO DE RESULTADOS"/>
    <s v="Formulario: Asignación de responsable(s) de validación de resultados y configuración de cantidad de evaluaciones a revisar"/>
    <n v="13"/>
    <n v="0"/>
    <n v="13"/>
    <x v="2"/>
    <s v="RELEASE 2"/>
    <m/>
    <x v="0"/>
  </r>
  <r>
    <n v="50"/>
    <s v="PROCESAMIENTO DE RESULTADOS"/>
    <s v="Formulario: Lista de evaluaciones para conformidad"/>
    <n v="3"/>
    <n v="0"/>
    <n v="3"/>
    <x v="2"/>
    <s v="RELEASE 2"/>
    <m/>
    <x v="0"/>
  </r>
  <r>
    <n v="51"/>
    <s v="PROCESAMIENTO DE RESULTADOS"/>
    <s v="Formulario: Revisión de evaluaciones para conformidad"/>
    <n v="5"/>
    <n v="0"/>
    <n v="5"/>
    <x v="2"/>
    <s v="RELEASE 2"/>
    <m/>
    <x v="0"/>
  </r>
  <r>
    <n v="52"/>
    <s v="PROCESAMIENTO DE RESULTADOS"/>
    <s v="Reporte: Resultados generales de evento de admisión"/>
    <n v="8"/>
    <n v="0"/>
    <n v="8"/>
    <x v="2"/>
    <s v="RELEASE 2"/>
    <m/>
    <x v="0"/>
  </r>
  <r>
    <n v="53"/>
    <s v="PROCESAMIENTO DE RESULTADOS"/>
    <s v="Reporte: Evaluación de evento de admisión"/>
    <n v="8"/>
    <n v="0"/>
    <n v="8"/>
    <x v="2"/>
    <s v="RELEASE 2"/>
    <m/>
    <x v="1"/>
  </r>
  <r>
    <n v="54"/>
    <s v="PROCESAMIENTO DE RESULTADOS"/>
    <s v="Reporte: Conteo de evento de admisión"/>
    <n v="8"/>
    <n v="0"/>
    <n v="8"/>
    <x v="2"/>
    <s v="RELEASE 2"/>
    <m/>
    <x v="1"/>
  </r>
  <r>
    <n v="55"/>
    <s v="PROCESAMIENTO DE RESULTADOS"/>
    <s v="Reporte: Consolidado de evaluación"/>
    <n v="8"/>
    <n v="0"/>
    <n v="8"/>
    <x v="2"/>
    <s v="RELEASE 2"/>
    <m/>
    <x v="1"/>
  </r>
  <r>
    <n v="56"/>
    <s v="PROCESAMIENTO DE RESULTADOS"/>
    <s v="Reporte: Hoja de respuestas por evaluación"/>
    <n v="8"/>
    <n v="0"/>
    <n v="8"/>
    <x v="2"/>
    <s v="RELEASE 2"/>
    <m/>
    <x v="1"/>
  </r>
  <r>
    <n v="57"/>
    <s v="PROCESAMIENTO DE RESULTADOS"/>
    <s v="Reporte: Consolidado general de respuestas por postulante y evento de admisión"/>
    <n v="8"/>
    <n v="0"/>
    <n v="8"/>
    <x v="2"/>
    <s v="RELEASE 2"/>
    <m/>
    <x v="1"/>
  </r>
  <r>
    <n v="58"/>
    <s v="PUBLICACIÓN DE RESULTADOS"/>
    <s v="Reporte: Ingresantes por modalidad"/>
    <n v="8"/>
    <n v="0"/>
    <n v="8"/>
    <x v="2"/>
    <s v="RELEASE 2"/>
    <m/>
    <x v="1"/>
  </r>
  <r>
    <n v="59"/>
    <s v="PUBLICACIÓN DE RESULTADOS"/>
    <s v="Reporte: Consolidado de notas por escuela profesional"/>
    <n v="8"/>
    <n v="0"/>
    <n v="8"/>
    <x v="2"/>
    <s v="RELEASE 2"/>
    <m/>
    <x v="1"/>
  </r>
  <r>
    <n v="60"/>
    <s v="PUBLICACIÓN DE RESULTADOS"/>
    <s v="Reporte: Consolidado de nivelación"/>
    <n v="8"/>
    <n v="0"/>
    <n v="8"/>
    <x v="2"/>
    <s v="RELEASE 2"/>
    <m/>
    <x v="1"/>
  </r>
  <r>
    <n v="61"/>
    <s v="PUBLICACIÓN DE RESULTADOS"/>
    <s v="Notificación: Confirmación de INGRESO A LA USAT"/>
    <n v="3"/>
    <n v="0"/>
    <n v="3"/>
    <x v="3"/>
    <s v="RELEASE 3"/>
    <m/>
    <x v="0"/>
  </r>
  <r>
    <n v="62"/>
    <s v="PUBLICACIÓN DE RESULTADOS"/>
    <s v="Notificación: Para los ACCESITARIOS del Examen de Admisión"/>
    <n v="3"/>
    <n v="0"/>
    <n v="3"/>
    <x v="3"/>
    <s v="RELEASE 3"/>
    <m/>
    <x v="0"/>
  </r>
  <r>
    <n v="63"/>
    <s v="PUBLICACIÓN DE RESULTADOS"/>
    <s v="Notificación: Correo para el NO INGRESANTE"/>
    <n v="3"/>
    <n v="0"/>
    <n v="3"/>
    <x v="3"/>
    <s v="RELEASE 3"/>
    <m/>
    <x v="0"/>
  </r>
  <r>
    <n v="64"/>
    <s v="PUBLICACIÓN DE RESULTADOS"/>
    <s v="Notificación: Recordatorio a los que no pagan matricula"/>
    <n v="3"/>
    <n v="0"/>
    <n v="3"/>
    <x v="3"/>
    <s v="RELEASE 3"/>
    <m/>
    <x v="0"/>
  </r>
  <r>
    <n v="65"/>
    <s v="PUBLICACIÓN DE RESULTADOS"/>
    <s v="Notificación: Confirmación de pago de matrícula"/>
    <n v="3"/>
    <n v="0"/>
    <n v="3"/>
    <x v="3"/>
    <s v="RELEASE 3"/>
    <m/>
    <x v="0"/>
  </r>
  <r>
    <n v="66"/>
    <s v="PUBLICACIÓN DE RESULTADOS"/>
    <s v="Notificación:  Recordatorio que debe estudiar nivelación"/>
    <n v="3"/>
    <n v="0"/>
    <n v="3"/>
    <x v="3"/>
    <s v="RELEASE 3"/>
    <m/>
    <x v="0"/>
  </r>
  <r>
    <n v="67"/>
    <s v="DATA WAREHOUSE ADMISIÓN"/>
    <s v="ETL: Modelo conceptual"/>
    <n v="21"/>
    <n v="0"/>
    <n v="21"/>
    <x v="4"/>
    <s v="RELEASE 2"/>
    <m/>
    <x v="2"/>
  </r>
  <r>
    <n v="68"/>
    <s v="DATA WAREHOUSE ADMISIÓN"/>
    <s v="ETL: Análisis de los OLT"/>
    <n v="21"/>
    <n v="0"/>
    <n v="21"/>
    <x v="4"/>
    <s v="RELEASE 2"/>
    <m/>
    <x v="2"/>
  </r>
  <r>
    <n v="69"/>
    <s v="DATA WAREHOUSE ADMISIÓN"/>
    <s v="ETL: Modelo lógico del datawarehouse"/>
    <n v="21"/>
    <n v="0"/>
    <n v="21"/>
    <x v="4"/>
    <s v="RELEASE 2"/>
    <m/>
    <x v="2"/>
  </r>
  <r>
    <n v="70"/>
    <s v="DATA WAREHOUSE ADMISIÓN"/>
    <s v="ETL: Integración - Carga de datos (scripts)"/>
    <n v="21"/>
    <n v="0"/>
    <n v="21"/>
    <x v="4"/>
    <s v="RELEASE 2"/>
    <m/>
    <x v="2"/>
  </r>
  <r>
    <n v="71"/>
    <s v="DATA WAREHOUSE ADMISIÓN"/>
    <s v="ETL: Integración -Implementación del ETL"/>
    <n v="21"/>
    <n v="0"/>
    <n v="21"/>
    <x v="4"/>
    <s v="RELEASE 2"/>
    <m/>
    <x v="2"/>
  </r>
  <r>
    <n v="72"/>
    <s v="DATA WAREHOUSE ADMISIÓN"/>
    <s v="ETL: Integración -Pruebas del ETL"/>
    <n v="21"/>
    <n v="0"/>
    <n v="21"/>
    <x v="4"/>
    <s v="RELEASE 2"/>
    <m/>
    <x v="2"/>
  </r>
  <r>
    <n v="73"/>
    <s v="DATA WAREHOUSE ADMISIÓN"/>
    <s v="Reporte: Admisión por programa de estudios"/>
    <n v="8"/>
    <n v="0"/>
    <n v="8"/>
    <x v="5"/>
    <s v="RELEASE 3"/>
    <m/>
    <x v="0"/>
  </r>
  <r>
    <n v="74"/>
    <s v="DATA WAREHOUSE ADMISIÓN"/>
    <s v="Reporte: Admisión por modalidad de ingreso"/>
    <n v="8"/>
    <n v="0"/>
    <n v="8"/>
    <x v="5"/>
    <s v="RELEASE 3"/>
    <m/>
    <x v="0"/>
  </r>
  <r>
    <n v="75"/>
    <s v="DATA WAREHOUSE ADMISIÓN"/>
    <s v="Reporte: Resultados por ciclo de ingreso"/>
    <n v="8"/>
    <n v="0"/>
    <n v="8"/>
    <x v="5"/>
    <s v="RELEASE 3"/>
    <m/>
    <x v="0"/>
  </r>
  <r>
    <n v="76"/>
    <s v="DATA WAREHOUSE ADMISIÓN"/>
    <s v="Reporte: Conteo de postulantes por ciclo de ingreso"/>
    <n v="8"/>
    <n v="0"/>
    <n v="8"/>
    <x v="5"/>
    <s v="RELEASE 3"/>
    <m/>
    <x v="0"/>
  </r>
  <r>
    <n v="77"/>
    <s v="DATA WAREHOUSE ADMISIÓN"/>
    <s v="Reporte: Postulantes por tipo de colegio"/>
    <n v="8"/>
    <n v="0"/>
    <n v="8"/>
    <x v="5"/>
    <s v="RELEASE 3"/>
    <m/>
    <x v="0"/>
  </r>
  <r>
    <n v="78"/>
    <s v="DATA WAREHOUSE ADMISIÓN"/>
    <s v="Reporte: Postulantes con beneficio"/>
    <n v="8"/>
    <n v="0"/>
    <n v="8"/>
    <x v="5"/>
    <s v="RELEASE 3"/>
    <m/>
    <x v="0"/>
  </r>
  <r>
    <n v="79"/>
    <s v="DATA WAREHOUSE ADMISIÓN"/>
    <s v="Reporte: Precedencia de colegio"/>
    <n v="8"/>
    <n v="0"/>
    <n v="8"/>
    <x v="5"/>
    <s v="RELEASE 3"/>
    <m/>
    <x v="1"/>
  </r>
  <r>
    <n v="80"/>
    <s v="DATA WAREHOUSE ADMISIÓN"/>
    <s v="Reporte: Tasa de selección de ingreso"/>
    <n v="8"/>
    <n v="0"/>
    <n v="8"/>
    <x v="5"/>
    <s v="RELEASE 3"/>
    <m/>
    <x v="1"/>
  </r>
  <r>
    <n v="81"/>
    <s v="DATA WAREHOUSE ADMISIÓN"/>
    <s v="Reporte: Logro de meta"/>
    <n v="8"/>
    <n v="0"/>
    <n v="8"/>
    <x v="5"/>
    <s v="RELEASE 3"/>
    <m/>
    <x v="1"/>
  </r>
  <r>
    <n v="82"/>
    <s v="DATA WAREHOUSE ADMISIÓN"/>
    <s v="Reporte: Postulantes / Ingresantes / Matriculados por colegio"/>
    <n v="8"/>
    <n v="0"/>
    <n v="8"/>
    <x v="5"/>
    <s v="RELEASE 3"/>
    <m/>
    <x v="1"/>
  </r>
  <r>
    <n v="83"/>
    <s v="DATA WAREHOUSE ADMISIÓN"/>
    <s v="Reporte: Desempeño por ciclo"/>
    <n v="8"/>
    <n v="0"/>
    <n v="8"/>
    <x v="5"/>
    <s v="RELEASE 3"/>
    <m/>
    <x v="1"/>
  </r>
  <r>
    <n v="84"/>
    <s v="DATA WAREHOUSE ADMISIÓN"/>
    <s v="Reporte: Coste por lead (CPL)"/>
    <n v="8"/>
    <n v="0"/>
    <n v="8"/>
    <x v="3"/>
    <s v="RELEASE 3"/>
    <m/>
    <x v="0"/>
  </r>
  <r>
    <n v="89"/>
    <s v="DATA WAREHOUSE ADMISIÓN"/>
    <s v="Indicadores: Porcentaje de conversión de postulante objetivo a ingresante (%CON)"/>
    <n v="8"/>
    <n v="0"/>
    <n v="8"/>
    <x v="3"/>
    <s v="RELEASE 3"/>
    <m/>
    <x v="1"/>
  </r>
  <r>
    <n v="90"/>
    <s v="DATA WAREHOUSE ADMISIÓN"/>
    <s v="Indicadores: Porcentaje de conversión de postulante a ingresante (%CPN)"/>
    <n v="8"/>
    <n v="0"/>
    <n v="8"/>
    <x v="3"/>
    <s v="RELEASE 3"/>
    <m/>
    <x v="1"/>
  </r>
  <r>
    <n v="91"/>
    <s v="DATA WAREHOUSE ADMISIÓN"/>
    <s v="Indicadores: Porcentaje de cumplimiento de perfil de ingreso (%PFI)"/>
    <n v="8"/>
    <n v="0"/>
    <n v="8"/>
    <x v="3"/>
    <s v="RELEASE 3"/>
    <m/>
    <x v="1"/>
  </r>
  <r>
    <n v="92"/>
    <s v="DATA WAREHOUSE ADMISIÓN"/>
    <s v="Indicadores: Porcentaje de logro de metas de ingresantes (%LMN)"/>
    <n v="8"/>
    <n v="0"/>
    <n v="8"/>
    <x v="3"/>
    <s v="RELEASE 3"/>
    <m/>
    <x v="1"/>
  </r>
  <r>
    <n v="93"/>
    <s v="DATA WAREHOUSE ADMISIÓN"/>
    <s v="Indicadores: Tasa de selectividad  (TSE)"/>
    <n v="8"/>
    <n v="0"/>
    <n v="8"/>
    <x v="3"/>
    <s v="RELEASE 3"/>
    <m/>
    <x v="1"/>
  </r>
  <r>
    <n v="94"/>
    <s v="DATA WAREHOUSE ADMISIÓN"/>
    <s v="Reporte: Desempeño general"/>
    <n v="8"/>
    <n v="0"/>
    <n v="8"/>
    <x v="5"/>
    <s v="RELEASE 3"/>
    <m/>
    <x v="1"/>
  </r>
  <r>
    <n v="95"/>
    <s v="DATA WAREHOUSE ADMISIÓN"/>
    <s v="Reporte: Gestión de desempeño por programa de estudio"/>
    <n v="8"/>
    <n v="0"/>
    <n v="8"/>
    <x v="5"/>
    <s v="RELEASE 3"/>
    <m/>
    <x v="1"/>
  </r>
  <r>
    <n v="96"/>
    <s v="PUESTA EN MARCHA"/>
    <s v="Pruebas Sprint 1"/>
    <n v="8"/>
    <n v="0"/>
    <n v="8"/>
    <x v="0"/>
    <s v="RELEASE 4"/>
    <m/>
    <x v="3"/>
  </r>
  <r>
    <n v="97"/>
    <s v="PUESTA EN MARCHA"/>
    <s v="Pruebas Sprint 2"/>
    <n v="8"/>
    <n v="0"/>
    <n v="8"/>
    <x v="1"/>
    <s v="RELEASE 4"/>
    <m/>
    <x v="3"/>
  </r>
  <r>
    <n v="98"/>
    <s v="PUESTA EN MARCHA"/>
    <s v="Pruebas Sprint 3"/>
    <n v="8"/>
    <n v="0"/>
    <n v="8"/>
    <x v="2"/>
    <s v="RELEASE 4"/>
    <m/>
    <x v="3"/>
  </r>
  <r>
    <n v="99"/>
    <s v="PUESTA EN MARCHA"/>
    <s v="Pruebas Sprint 4"/>
    <n v="8"/>
    <n v="0"/>
    <n v="8"/>
    <x v="4"/>
    <s v="RELEASE 4"/>
    <m/>
    <x v="3"/>
  </r>
  <r>
    <n v="100"/>
    <s v="PUESTA EN MARCHA"/>
    <s v="Pruebas Sprint 5"/>
    <n v="8"/>
    <n v="0"/>
    <n v="8"/>
    <x v="5"/>
    <s v="RELEASE 4"/>
    <m/>
    <x v="3"/>
  </r>
  <r>
    <n v="101"/>
    <s v="PUESTA EN MARCHA"/>
    <s v="Pruebas Sprint 6"/>
    <n v="8"/>
    <n v="0"/>
    <n v="8"/>
    <x v="3"/>
    <s v="RELEASE 4"/>
    <m/>
    <x v="3"/>
  </r>
  <r>
    <n v="102"/>
    <s v="PUESTA EN MARCHA"/>
    <s v="Pase a producción Release 1"/>
    <n v="8"/>
    <n v="0"/>
    <n v="8"/>
    <x v="1"/>
    <s v="RELEASE 4"/>
    <m/>
    <x v="4"/>
  </r>
  <r>
    <n v="103"/>
    <s v="PUESTA EN MARCHA"/>
    <s v="Pase a producción Release 2"/>
    <n v="8"/>
    <n v="0"/>
    <n v="8"/>
    <x v="4"/>
    <s v="RELEASE 4"/>
    <m/>
    <x v="4"/>
  </r>
  <r>
    <n v="104"/>
    <s v="PUESTA EN MARCHA"/>
    <s v="Pase a producción Release 3"/>
    <n v="8"/>
    <n v="0"/>
    <n v="8"/>
    <x v="3"/>
    <s v="RELEASE 4"/>
    <m/>
    <x v="4"/>
  </r>
  <r>
    <n v="105"/>
    <s v="PUESTA EN MARCHA"/>
    <s v="Manual de usuario"/>
    <n v="8"/>
    <n v="0"/>
    <n v="8"/>
    <x v="6"/>
    <s v="RELEASE 4"/>
    <m/>
    <x v="5"/>
  </r>
  <r>
    <n v="106"/>
    <s v="PUESTA EN MARCHA"/>
    <s v="Capacitación"/>
    <n v="21"/>
    <n v="0"/>
    <n v="21"/>
    <x v="6"/>
    <s v="RELEASE 4"/>
    <m/>
    <x v="2"/>
  </r>
  <r>
    <n v="107"/>
    <s v="PUESTA EN MARCHA"/>
    <s v="Entrega a mantenimiento"/>
    <n v="8"/>
    <n v="0"/>
    <n v="8"/>
    <x v="6"/>
    <s v="RELEASE 4"/>
    <m/>
    <x v="6"/>
  </r>
  <r>
    <n v="108"/>
    <s v="PUESTA EN MARCHA"/>
    <s v="Cierre del proyecto"/>
    <n v="4"/>
    <n v="0"/>
    <n v="4"/>
    <x v="6"/>
    <s v="RELEASE 4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C166:E173" firstHeaderRow="0" firstDataRow="1" firstDataCol="1" rowPageCount="2" colPageCount="1"/>
  <pivotFields count="9">
    <pivotField axis="axisPage" showAll="0">
      <items count="18">
        <item x="8"/>
        <item m="1" x="15"/>
        <item m="1" x="13"/>
        <item m="1" x="10"/>
        <item m="1" x="9"/>
        <item m="1" x="16"/>
        <item m="1" x="14"/>
        <item m="1" x="11"/>
        <item m="1" x="12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dataField="1" showAll="0"/>
    <pivotField showAll="0">
      <items count="9">
        <item x="0"/>
        <item x="1"/>
        <item x="2"/>
        <item x="4"/>
        <item x="5"/>
        <item x="3"/>
        <item x="6"/>
        <item m="1" x="7"/>
        <item t="default"/>
      </items>
    </pivotField>
    <pivotField showAll="0">
      <items count="5">
        <item m="1" x="3"/>
        <item m="1" x="2"/>
        <item m="1" x="1"/>
        <item x="0"/>
        <item t="default"/>
      </items>
    </pivotField>
    <pivotField axis="axisPage" showAll="0">
      <items count="2">
        <item x="0"/>
        <item t="default"/>
      </items>
    </pivotField>
    <pivotField axis="axisRow" multipleItemSelectionAllowed="1" showAll="0">
      <items count="13">
        <item x="3"/>
        <item m="1" x="7"/>
        <item m="1" x="8"/>
        <item m="1" x="10"/>
        <item x="5"/>
        <item m="1" x="9"/>
        <item m="1" x="11"/>
        <item x="0"/>
        <item x="1"/>
        <item x="2"/>
        <item m="1" x="6"/>
        <item x="4"/>
        <item t="default"/>
      </items>
    </pivotField>
  </pivotFields>
  <rowFields count="1">
    <field x="8"/>
  </rowFields>
  <rowItems count="7">
    <i>
      <x/>
    </i>
    <i>
      <x v="4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7" hier="-1"/>
  </pageFields>
  <dataFields count="2">
    <dataField name="AVANCE " fld="3" baseField="0" baseItem="0"/>
    <dataField name="PENDIENTE " fld="4" baseField="0" baseItem="0"/>
  </dataFields>
  <formats count="3">
    <format dxfId="74">
      <pivotArea field="8" type="button" dataOnly="0" labelOnly="1" outline="0" axis="axisRow" fieldPosition="0"/>
    </format>
    <format dxfId="73">
      <pivotArea dataOnly="0" labelOnly="1" fieldPosition="0">
        <references count="1">
          <reference field="8" count="0"/>
        </references>
      </pivotArea>
    </format>
    <format dxfId="72">
      <pivotArea dataOnly="0" labelOnly="1" grandRow="1" outline="0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  ">
  <location ref="C211:K220" firstHeaderRow="1" firstDataRow="2" firstDataCol="1"/>
  <pivotFields count="10">
    <pivotField showAll="0"/>
    <pivotField showAll="0"/>
    <pivotField showAll="0"/>
    <pivotField dataField="1" showAll="0"/>
    <pivotField showAll="0"/>
    <pivotField showAll="0"/>
    <pivotField axis="axisCol" showAll="0">
      <items count="9">
        <item x="0"/>
        <item x="1"/>
        <item x="2"/>
        <item x="4"/>
        <item x="5"/>
        <item x="3"/>
        <item x="6"/>
        <item m="1" x="7"/>
        <item t="default"/>
      </items>
    </pivotField>
    <pivotField showAll="0"/>
    <pivotField showAll="0"/>
    <pivotField axis="axisRow" showAll="0">
      <items count="9">
        <item x="1"/>
        <item m="1" x="7"/>
        <item x="5"/>
        <item x="0"/>
        <item x="2"/>
        <item x="6"/>
        <item x="3"/>
        <item x="4"/>
        <item t="default"/>
      </items>
    </pivotField>
  </pivotFields>
  <rowFields count="1">
    <field x="9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ESTIMADO" fld="3" baseField="0" baseItem="0"/>
  </dataFields>
  <formats count="1">
    <format dxfId="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omponente" colHeaderCaption="Colaborador">
  <location ref="B16:J26" firstHeaderRow="1" firstDataRow="2" firstDataCol="1"/>
  <pivotFields count="46">
    <pivotField showAll="0"/>
    <pivotField axis="axisRow" showAll="0">
      <items count="10">
        <item x="3"/>
        <item x="4"/>
        <item x="7"/>
        <item x="1"/>
        <item x="0"/>
        <item x="6"/>
        <item x="2"/>
        <item m="1" x="8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0"/>
        <item x="1"/>
        <item x="2"/>
        <item x="3"/>
        <item m="1" x="7"/>
        <item x="4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antidad de entregables asignados" fld="2" subtotal="count" baseField="0" baseItem="0"/>
  </dataFields>
  <formats count="6">
    <format dxfId="15">
      <pivotArea field="9" type="button" dataOnly="0" labelOnly="1" outline="0" axis="axisCol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dataOnly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PRINT" sourceName="SPRINT">
  <pivotTables>
    <pivotTable tabId="3" name="TablaDinámica2"/>
  </pivotTables>
  <data>
    <tabular pivotCacheId="1465222113">
      <items count="8">
        <i x="0" s="1"/>
        <i x="1" s="1"/>
        <i x="2" s="1"/>
        <i x="4" s="1"/>
        <i x="5" s="1"/>
        <i x="3" s="1"/>
        <i x="6" s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LEASE" sourceName="RELEASE">
  <pivotTables>
    <pivotTable tabId="3" name="TablaDinámica2"/>
  </pivotTables>
  <data>
    <tabular pivotCacheId="1465222113">
      <items count="4">
        <i x="0" s="1"/>
        <i x="3" s="1" nd="1"/>
        <i x="2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PRINT" cache="SegmentaciónDeDatos_SPRINT" caption="SPRINT" startItem="2" rowHeight="241300"/>
  <slicer name="RELEASE" cache="SegmentaciónDeDatos_RELEASE" caption="RELEASE" rowHeight="241300"/>
</slicers>
</file>

<file path=xl/tables/table1.xml><?xml version="1.0" encoding="utf-8"?>
<table xmlns="http://schemas.openxmlformats.org/spreadsheetml/2006/main" id="3" name="Tabla3" displayName="Tabla3" ref="A1:J9" totalsRowShown="0">
  <autoFilter ref="A1:J9"/>
  <tableColumns count="10">
    <tableColumn id="1" name="ID"/>
    <tableColumn id="2" name="COMPONENTE"/>
    <tableColumn id="3" name="ENTREGABLE"/>
    <tableColumn id="4" name="ESTIMADO"/>
    <tableColumn id="5" name="AVANCE"/>
    <tableColumn id="6" name="PENDIENTE"/>
    <tableColumn id="7" name="SPRINT"/>
    <tableColumn id="8" name="RELEASE"/>
    <tableColumn id="9" name="FECHA FIN"/>
    <tableColumn id="10" name="RESPONSA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6:BA117" totalsRowShown="0" headerRowDxfId="71" headerRowBorderDxfId="70" tableBorderDxfId="69" totalsRowBorderDxfId="68">
  <autoFilter ref="B6:BA117">
    <filterColumn colId="9">
      <filters>
        <filter val="Erick Nevado"/>
      </filters>
    </filterColumn>
  </autoFilter>
  <tableColumns count="52">
    <tableColumn id="1" name="ID" dataDxfId="67"/>
    <tableColumn id="2" name="COMPONENTE" dataDxfId="66"/>
    <tableColumn id="3" name="ENTREGABLE" dataDxfId="65"/>
    <tableColumn id="4" name="ESTIMADO" dataDxfId="64"/>
    <tableColumn id="5" name="AVANCE" dataDxfId="63">
      <calculatedColumnFormula>SUM(N7:AU7)</calculatedColumnFormula>
    </tableColumn>
    <tableColumn id="6" name="PENDIENTE" dataDxfId="62">
      <calculatedColumnFormula>E7-F7</calculatedColumnFormula>
    </tableColumn>
    <tableColumn id="7" name="SPRINT" dataDxfId="61"/>
    <tableColumn id="8" name="RELEASE" dataDxfId="60"/>
    <tableColumn id="42" name="FECHA FIN" dataDxfId="59"/>
    <tableColumn id="9" name="RESPONSABLE" dataDxfId="58"/>
    <tableColumn id="10" name="C/DISEÑO" dataDxfId="57"/>
    <tableColumn id="11" name="OBSERVACIÓN" dataDxfId="56"/>
    <tableColumn id="12" name="1" dataDxfId="55"/>
    <tableColumn id="13" name="2" dataDxfId="54"/>
    <tableColumn id="14" name="3" dataDxfId="53"/>
    <tableColumn id="15" name="4" dataDxfId="52"/>
    <tableColumn id="16" name="5" dataDxfId="51"/>
    <tableColumn id="44" name="6" dataDxfId="50"/>
    <tableColumn id="17" name="7" dataDxfId="49"/>
    <tableColumn id="18" name="8" dataDxfId="48"/>
    <tableColumn id="19" name="9" dataDxfId="47"/>
    <tableColumn id="20" name="10" dataDxfId="46"/>
    <tableColumn id="21" name="11" dataDxfId="45"/>
    <tableColumn id="45" name="12" dataDxfId="44"/>
    <tableColumn id="46" name="13" dataDxfId="43"/>
    <tableColumn id="22" name="14" dataDxfId="42"/>
    <tableColumn id="23" name="15" dataDxfId="41"/>
    <tableColumn id="24" name="16" dataDxfId="40"/>
    <tableColumn id="25" name="17" dataDxfId="39"/>
    <tableColumn id="26" name="18" dataDxfId="38"/>
    <tableColumn id="47" name="19" dataDxfId="37"/>
    <tableColumn id="27" name="20" dataDxfId="36"/>
    <tableColumn id="28" name="21" dataDxfId="35"/>
    <tableColumn id="29" name="22" dataDxfId="34"/>
    <tableColumn id="30" name="23" dataDxfId="33"/>
    <tableColumn id="31" name="24" dataDxfId="32"/>
    <tableColumn id="49" name="25" dataDxfId="31"/>
    <tableColumn id="48" name="26" dataDxfId="30"/>
    <tableColumn id="32" name="27" dataDxfId="29"/>
    <tableColumn id="33" name="28" dataDxfId="28"/>
    <tableColumn id="34" name="29" dataDxfId="27"/>
    <tableColumn id="35" name="30" dataDxfId="26"/>
    <tableColumn id="36" name="31" dataDxfId="25"/>
    <tableColumn id="50" name="32" dataDxfId="24"/>
    <tableColumn id="37" name="33" dataDxfId="23"/>
    <tableColumn id="38" name="34" dataDxfId="22"/>
    <tableColumn id="39" name="35" dataDxfId="21"/>
    <tableColumn id="40" name="36" dataDxfId="20"/>
    <tableColumn id="41" name="37" dataDxfId="19"/>
    <tableColumn id="43" name="38" dataDxfId="18"/>
    <tableColumn id="51" name="39" dataDxfId="17"/>
    <tableColumn id="52" name="40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E10:H12" totalsRowShown="0">
  <autoFilter ref="E10:H12"/>
  <tableColumns count="4">
    <tableColumn id="1" name="Evaluación"/>
    <tableColumn id="2" name="Pregunta"/>
    <tableColumn id="6" name="Tipo"/>
    <tableColumn id="3" name="V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showGridLines="0" zoomScale="40" zoomScaleNormal="40" workbookViewId="0">
      <selection activeCell="H7" sqref="H7"/>
    </sheetView>
  </sheetViews>
  <sheetFormatPr baseColWidth="10" defaultColWidth="11.42578125" defaultRowHeight="15" x14ac:dyDescent="0.25"/>
  <cols>
    <col min="2" max="2" width="24.7109375" customWidth="1"/>
    <col min="4" max="5" width="6.140625" style="8" customWidth="1"/>
    <col min="6" max="17" width="30.28515625" style="8" customWidth="1"/>
  </cols>
  <sheetData>
    <row r="1" spans="2:14" ht="23.25" x14ac:dyDescent="0.35">
      <c r="G1" s="11" t="s">
        <v>0</v>
      </c>
      <c r="H1" s="12" t="s">
        <v>1</v>
      </c>
    </row>
    <row r="2" spans="2:14" ht="48.75" customHeight="1" thickBot="1" x14ac:dyDescent="0.3"/>
    <row r="3" spans="2:14" ht="78" customHeight="1" thickBot="1" x14ac:dyDescent="0.3">
      <c r="F3" s="10" t="s">
        <v>2</v>
      </c>
      <c r="H3" s="206" t="s">
        <v>3</v>
      </c>
      <c r="J3" s="13" t="s">
        <v>4</v>
      </c>
      <c r="L3" s="10" t="s">
        <v>5</v>
      </c>
    </row>
    <row r="4" spans="2:14" ht="77.25" customHeight="1" thickBot="1" x14ac:dyDescent="0.3">
      <c r="B4" s="10" t="s">
        <v>6</v>
      </c>
      <c r="I4" s="9"/>
      <c r="J4" s="9"/>
      <c r="K4" s="9"/>
      <c r="L4" s="9"/>
      <c r="M4" s="9" t="s">
        <v>7</v>
      </c>
      <c r="N4" s="9"/>
    </row>
    <row r="5" spans="2:14" ht="77.25" customHeight="1" thickBot="1" x14ac:dyDescent="0.3">
      <c r="F5" s="206" t="s">
        <v>8</v>
      </c>
      <c r="H5" s="206" t="s">
        <v>9</v>
      </c>
      <c r="I5" s="9"/>
      <c r="J5" s="206" t="s">
        <v>10</v>
      </c>
      <c r="K5" s="9"/>
      <c r="L5" s="10" t="s">
        <v>11</v>
      </c>
      <c r="M5" s="9"/>
      <c r="N5" s="9"/>
    </row>
    <row r="6" spans="2:14" ht="77.25" customHeight="1" thickBot="1" x14ac:dyDescent="0.3">
      <c r="H6" s="9"/>
      <c r="I6" s="9"/>
      <c r="J6" s="9"/>
      <c r="K6" s="9"/>
      <c r="L6" s="9"/>
      <c r="M6" s="9"/>
      <c r="N6" s="9"/>
    </row>
    <row r="7" spans="2:14" ht="77.25" customHeight="1" thickBot="1" x14ac:dyDescent="0.3">
      <c r="F7" s="206" t="s">
        <v>12</v>
      </c>
      <c r="H7" s="206" t="s">
        <v>13</v>
      </c>
      <c r="I7" s="9"/>
      <c r="J7" s="206" t="s">
        <v>14</v>
      </c>
      <c r="K7" s="9"/>
      <c r="L7" s="10" t="s">
        <v>15</v>
      </c>
      <c r="M7" s="9"/>
      <c r="N7" s="9"/>
    </row>
    <row r="8" spans="2:14" ht="77.25" customHeight="1" thickBot="1" x14ac:dyDescent="0.3">
      <c r="H8" s="9"/>
      <c r="I8" s="9"/>
      <c r="J8" s="9"/>
      <c r="K8" s="9"/>
      <c r="L8" s="9"/>
      <c r="M8" s="9"/>
      <c r="N8" s="9"/>
    </row>
    <row r="9" spans="2:14" ht="77.25" customHeight="1" thickBot="1" x14ac:dyDescent="0.3">
      <c r="F9" s="13" t="s">
        <v>16</v>
      </c>
      <c r="H9" s="13" t="s">
        <v>17</v>
      </c>
      <c r="I9" s="9"/>
      <c r="J9" s="13" t="s">
        <v>18</v>
      </c>
    </row>
    <row r="10" spans="2:14" ht="77.25" customHeight="1" x14ac:dyDescent="0.25">
      <c r="F10" s="8" t="s">
        <v>19</v>
      </c>
      <c r="H10" s="8" t="s">
        <v>20</v>
      </c>
      <c r="J10" s="8" t="s">
        <v>21</v>
      </c>
    </row>
    <row r="11" spans="2:14" ht="30.75" customHeight="1" x14ac:dyDescent="0.25">
      <c r="F11" s="207" t="s">
        <v>22</v>
      </c>
      <c r="G11" s="207"/>
      <c r="H11" s="207"/>
      <c r="I11" s="207"/>
      <c r="J11" s="207"/>
    </row>
    <row r="12" spans="2:14" ht="77.25" customHeight="1" x14ac:dyDescent="0.25"/>
    <row r="13" spans="2:14" ht="77.25" customHeight="1" x14ac:dyDescent="0.25"/>
    <row r="14" spans="2:14" ht="77.25" customHeight="1" x14ac:dyDescent="0.25"/>
    <row r="15" spans="2:14" ht="77.25" customHeight="1" x14ac:dyDescent="0.25"/>
    <row r="16" spans="2:14" ht="77.25" customHeight="1" x14ac:dyDescent="0.25"/>
  </sheetData>
  <mergeCells count="1">
    <mergeCell ref="F11:J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opLeftCell="A13" zoomScale="85" zoomScaleNormal="85" workbookViewId="0">
      <selection activeCell="C36" sqref="C36"/>
    </sheetView>
  </sheetViews>
  <sheetFormatPr baseColWidth="10" defaultColWidth="11.42578125" defaultRowHeight="15" x14ac:dyDescent="0.25"/>
  <cols>
    <col min="1" max="1" width="8.28515625" style="4" customWidth="1"/>
    <col min="2" max="2" width="41.85546875" style="4" bestFit="1" customWidth="1"/>
    <col min="3" max="3" width="67.7109375" style="125" customWidth="1"/>
    <col min="4" max="4" width="21.7109375" style="4" bestFit="1" customWidth="1"/>
    <col min="5" max="5" width="60.140625" style="4" customWidth="1"/>
    <col min="6" max="6" width="43.28515625" style="4" customWidth="1"/>
    <col min="7" max="7" width="39.140625" style="6" customWidth="1"/>
    <col min="8" max="8" width="47.28515625" style="4" customWidth="1"/>
    <col min="9" max="16384" width="11.42578125" style="4"/>
  </cols>
  <sheetData>
    <row r="1" spans="1:8" x14ac:dyDescent="0.25">
      <c r="A1" s="3" t="s">
        <v>23</v>
      </c>
      <c r="B1" s="3" t="s">
        <v>24</v>
      </c>
      <c r="C1" s="123" t="s">
        <v>25</v>
      </c>
      <c r="D1" s="3" t="s">
        <v>26</v>
      </c>
      <c r="E1" s="3" t="s">
        <v>27</v>
      </c>
      <c r="F1" s="3" t="s">
        <v>28</v>
      </c>
      <c r="G1" s="124" t="s">
        <v>29</v>
      </c>
      <c r="H1" s="3" t="s">
        <v>30</v>
      </c>
    </row>
    <row r="2" spans="1:8" x14ac:dyDescent="0.25">
      <c r="A2" s="5">
        <v>1</v>
      </c>
      <c r="B2" s="117" t="s">
        <v>8</v>
      </c>
      <c r="C2" s="157" t="s">
        <v>31</v>
      </c>
      <c r="D2" s="27"/>
      <c r="E2" s="29"/>
      <c r="F2" s="29"/>
      <c r="G2" s="32"/>
      <c r="H2" s="118"/>
    </row>
    <row r="3" spans="1:8" x14ac:dyDescent="0.25">
      <c r="A3" s="5">
        <v>2</v>
      </c>
      <c r="B3" s="117" t="s">
        <v>8</v>
      </c>
      <c r="C3" s="157" t="s">
        <v>32</v>
      </c>
      <c r="D3" s="27"/>
      <c r="E3" s="29"/>
      <c r="F3" s="29"/>
      <c r="G3" s="32"/>
      <c r="H3" s="118"/>
    </row>
    <row r="4" spans="1:8" x14ac:dyDescent="0.25">
      <c r="A4" s="5">
        <v>3</v>
      </c>
      <c r="B4" s="117" t="s">
        <v>8</v>
      </c>
      <c r="C4" s="157" t="s">
        <v>33</v>
      </c>
      <c r="D4" s="27"/>
      <c r="E4" s="29"/>
      <c r="F4" s="29"/>
      <c r="G4" s="32"/>
      <c r="H4" s="118"/>
    </row>
    <row r="5" spans="1:8" x14ac:dyDescent="0.25">
      <c r="A5" s="5">
        <v>4</v>
      </c>
      <c r="B5" s="117" t="s">
        <v>8</v>
      </c>
      <c r="C5" s="157" t="s">
        <v>34</v>
      </c>
      <c r="D5" s="27"/>
      <c r="E5" s="29"/>
      <c r="F5" s="29"/>
      <c r="G5" s="32"/>
      <c r="H5" s="118"/>
    </row>
    <row r="6" spans="1:8" x14ac:dyDescent="0.25">
      <c r="A6" s="5">
        <v>5</v>
      </c>
      <c r="B6" s="117" t="s">
        <v>8</v>
      </c>
      <c r="C6" s="157" t="s">
        <v>35</v>
      </c>
      <c r="D6" s="27"/>
      <c r="E6" s="29"/>
      <c r="F6" s="29"/>
      <c r="G6" s="32"/>
      <c r="H6" s="118"/>
    </row>
    <row r="7" spans="1:8" x14ac:dyDescent="0.25">
      <c r="A7" s="5">
        <v>6</v>
      </c>
      <c r="B7" s="117" t="s">
        <v>8</v>
      </c>
      <c r="C7" s="157" t="s">
        <v>36</v>
      </c>
      <c r="D7" s="27"/>
      <c r="E7" s="29"/>
      <c r="F7" s="29"/>
      <c r="G7" s="32"/>
      <c r="H7" s="118"/>
    </row>
    <row r="8" spans="1:8" x14ac:dyDescent="0.25">
      <c r="A8" s="5">
        <v>7</v>
      </c>
      <c r="B8" s="117" t="s">
        <v>8</v>
      </c>
      <c r="C8" s="157" t="s">
        <v>37</v>
      </c>
      <c r="D8" s="27"/>
      <c r="E8" s="29"/>
      <c r="F8" s="29"/>
      <c r="G8" s="32"/>
      <c r="H8" s="118"/>
    </row>
    <row r="9" spans="1:8" x14ac:dyDescent="0.25">
      <c r="A9" s="5">
        <v>8</v>
      </c>
      <c r="B9" s="117" t="s">
        <v>8</v>
      </c>
      <c r="C9" s="157" t="s">
        <v>38</v>
      </c>
      <c r="D9" s="27"/>
      <c r="E9" s="29"/>
      <c r="F9" s="29"/>
      <c r="G9" s="32"/>
      <c r="H9" s="118"/>
    </row>
    <row r="10" spans="1:8" ht="30" x14ac:dyDescent="0.25">
      <c r="A10" s="5">
        <v>9</v>
      </c>
      <c r="B10" s="117" t="s">
        <v>8</v>
      </c>
      <c r="C10" s="157" t="s">
        <v>39</v>
      </c>
      <c r="D10" s="27"/>
      <c r="E10" s="29"/>
      <c r="F10" s="29"/>
      <c r="G10" s="32"/>
      <c r="H10" s="118"/>
    </row>
    <row r="11" spans="1:8" ht="30" x14ac:dyDescent="0.25">
      <c r="A11" s="5">
        <v>10</v>
      </c>
      <c r="B11" s="117" t="s">
        <v>8</v>
      </c>
      <c r="C11" s="157" t="s">
        <v>40</v>
      </c>
      <c r="D11" s="27"/>
      <c r="E11" s="29"/>
      <c r="F11" s="29"/>
      <c r="G11" s="32"/>
      <c r="H11" s="118"/>
    </row>
    <row r="12" spans="1:8" x14ac:dyDescent="0.25">
      <c r="A12" s="5">
        <v>11</v>
      </c>
      <c r="B12" s="117" t="s">
        <v>8</v>
      </c>
      <c r="C12" s="162" t="s">
        <v>41</v>
      </c>
      <c r="D12" s="27"/>
      <c r="E12" s="29"/>
      <c r="F12" s="29"/>
      <c r="G12" s="32"/>
      <c r="H12" s="118"/>
    </row>
    <row r="13" spans="1:8" ht="30" x14ac:dyDescent="0.25">
      <c r="A13" s="5">
        <v>12</v>
      </c>
      <c r="B13" s="5" t="s">
        <v>8</v>
      </c>
      <c r="C13" s="177" t="s">
        <v>42</v>
      </c>
      <c r="D13" s="27"/>
      <c r="E13" s="29"/>
      <c r="F13" s="29"/>
      <c r="G13" s="32"/>
      <c r="H13" s="118"/>
    </row>
    <row r="14" spans="1:8" x14ac:dyDescent="0.25">
      <c r="A14" s="5">
        <v>13</v>
      </c>
      <c r="B14" s="117" t="s">
        <v>8</v>
      </c>
      <c r="C14" s="29" t="s">
        <v>43</v>
      </c>
      <c r="D14" s="27"/>
      <c r="E14" s="29"/>
      <c r="F14" s="29"/>
      <c r="G14" s="32"/>
      <c r="H14" s="118"/>
    </row>
    <row r="15" spans="1:8" x14ac:dyDescent="0.25">
      <c r="A15" s="5">
        <v>14</v>
      </c>
      <c r="B15" s="117" t="s">
        <v>8</v>
      </c>
      <c r="C15" s="29" t="s">
        <v>44</v>
      </c>
      <c r="D15" s="27"/>
      <c r="E15" s="29"/>
      <c r="F15" s="29"/>
      <c r="G15" s="32"/>
      <c r="H15" s="118"/>
    </row>
    <row r="16" spans="1:8" x14ac:dyDescent="0.25">
      <c r="A16" s="5">
        <v>15</v>
      </c>
      <c r="B16" s="117" t="s">
        <v>8</v>
      </c>
      <c r="C16" s="29" t="s">
        <v>45</v>
      </c>
      <c r="D16" s="173"/>
      <c r="E16" s="29"/>
      <c r="F16" s="29"/>
      <c r="G16" s="32"/>
      <c r="H16" s="118"/>
    </row>
    <row r="17" spans="1:8" x14ac:dyDescent="0.25">
      <c r="A17" s="5">
        <v>16</v>
      </c>
      <c r="B17" s="117" t="s">
        <v>8</v>
      </c>
      <c r="C17" s="157" t="s">
        <v>46</v>
      </c>
      <c r="D17" s="27"/>
      <c r="E17" s="29"/>
      <c r="F17" s="29"/>
      <c r="G17" s="32"/>
      <c r="H17" s="118"/>
    </row>
    <row r="18" spans="1:8" x14ac:dyDescent="0.25">
      <c r="A18" s="5">
        <v>17</v>
      </c>
      <c r="B18" s="117" t="s">
        <v>12</v>
      </c>
      <c r="C18" s="157" t="s">
        <v>47</v>
      </c>
      <c r="D18" s="27"/>
      <c r="E18" s="29"/>
      <c r="F18" s="29"/>
      <c r="G18" s="32"/>
      <c r="H18" s="118"/>
    </row>
    <row r="19" spans="1:8" ht="30" x14ac:dyDescent="0.25">
      <c r="A19" s="5">
        <v>18</v>
      </c>
      <c r="B19" s="117" t="s">
        <v>12</v>
      </c>
      <c r="C19" s="157" t="s">
        <v>48</v>
      </c>
      <c r="D19" s="27"/>
      <c r="E19" s="29"/>
      <c r="F19" s="29"/>
      <c r="G19" s="32"/>
      <c r="H19" s="118"/>
    </row>
    <row r="20" spans="1:8" ht="30" x14ac:dyDescent="0.25">
      <c r="A20" s="5">
        <v>19</v>
      </c>
      <c r="B20" s="117" t="s">
        <v>12</v>
      </c>
      <c r="C20" s="157" t="s">
        <v>49</v>
      </c>
      <c r="D20" s="27"/>
      <c r="E20" s="29"/>
      <c r="F20" s="29"/>
      <c r="G20" s="32"/>
      <c r="H20" s="118"/>
    </row>
    <row r="21" spans="1:8" x14ac:dyDescent="0.25">
      <c r="A21" s="5">
        <v>20</v>
      </c>
      <c r="B21" s="117" t="s">
        <v>12</v>
      </c>
      <c r="C21" s="162" t="s">
        <v>50</v>
      </c>
      <c r="D21" s="27"/>
      <c r="E21" s="29"/>
      <c r="F21" s="29"/>
      <c r="G21" s="32"/>
      <c r="H21" s="118"/>
    </row>
    <row r="22" spans="1:8" x14ac:dyDescent="0.25">
      <c r="A22" s="5">
        <v>21</v>
      </c>
      <c r="B22" s="117" t="s">
        <v>12</v>
      </c>
      <c r="C22" s="162" t="s">
        <v>51</v>
      </c>
      <c r="D22" s="27"/>
      <c r="E22" s="29"/>
      <c r="F22" s="29"/>
      <c r="G22" s="32"/>
      <c r="H22" s="34"/>
    </row>
    <row r="23" spans="1:8" x14ac:dyDescent="0.25">
      <c r="A23" s="5">
        <v>22</v>
      </c>
      <c r="B23" s="117" t="s">
        <v>12</v>
      </c>
      <c r="C23" s="157" t="s">
        <v>52</v>
      </c>
      <c r="D23" s="27"/>
      <c r="E23" s="29"/>
      <c r="F23" s="29"/>
      <c r="G23" s="32"/>
      <c r="H23" s="34"/>
    </row>
    <row r="24" spans="1:8" x14ac:dyDescent="0.25">
      <c r="A24" s="5">
        <v>23</v>
      </c>
      <c r="B24" s="117" t="s">
        <v>12</v>
      </c>
      <c r="C24" s="157" t="s">
        <v>53</v>
      </c>
      <c r="D24" s="27"/>
      <c r="E24" s="29"/>
      <c r="F24" s="29"/>
      <c r="G24" s="32"/>
      <c r="H24" s="34"/>
    </row>
    <row r="25" spans="1:8" x14ac:dyDescent="0.25">
      <c r="A25" s="5">
        <v>24</v>
      </c>
      <c r="B25" s="117" t="s">
        <v>12</v>
      </c>
      <c r="C25" s="29" t="s">
        <v>54</v>
      </c>
      <c r="D25" s="27"/>
      <c r="E25" s="29"/>
      <c r="F25" s="29"/>
      <c r="G25" s="32"/>
      <c r="H25" s="33"/>
    </row>
    <row r="26" spans="1:8" x14ac:dyDescent="0.25">
      <c r="A26" s="5">
        <v>25</v>
      </c>
      <c r="B26" s="117" t="s">
        <v>13</v>
      </c>
      <c r="C26" s="157" t="s">
        <v>55</v>
      </c>
      <c r="D26" s="27"/>
      <c r="E26" s="29"/>
      <c r="F26" s="29"/>
      <c r="G26" s="32"/>
      <c r="H26" s="33"/>
    </row>
    <row r="27" spans="1:8" x14ac:dyDescent="0.25">
      <c r="A27" s="5">
        <v>26</v>
      </c>
      <c r="B27" s="117" t="s">
        <v>13</v>
      </c>
      <c r="C27" s="157" t="s">
        <v>56</v>
      </c>
      <c r="D27" s="27"/>
      <c r="E27" s="29"/>
      <c r="F27" s="29"/>
      <c r="G27" s="32"/>
      <c r="H27" s="33"/>
    </row>
    <row r="28" spans="1:8" x14ac:dyDescent="0.25">
      <c r="A28" s="5">
        <v>27</v>
      </c>
      <c r="B28" s="117" t="s">
        <v>13</v>
      </c>
      <c r="C28" s="157" t="s">
        <v>57</v>
      </c>
      <c r="D28" s="27"/>
      <c r="E28" s="29"/>
      <c r="F28" s="29"/>
      <c r="G28" s="32"/>
      <c r="H28" s="33"/>
    </row>
    <row r="29" spans="1:8" x14ac:dyDescent="0.25">
      <c r="A29" s="5">
        <v>28</v>
      </c>
      <c r="B29" s="117" t="s">
        <v>13</v>
      </c>
      <c r="C29" s="157" t="s">
        <v>58</v>
      </c>
      <c r="D29" s="27"/>
      <c r="E29" s="29"/>
      <c r="F29" s="29"/>
      <c r="G29" s="32"/>
      <c r="H29" s="33"/>
    </row>
    <row r="30" spans="1:8" x14ac:dyDescent="0.25">
      <c r="A30" s="5">
        <v>29</v>
      </c>
      <c r="B30" s="117" t="s">
        <v>13</v>
      </c>
      <c r="C30" s="157" t="s">
        <v>59</v>
      </c>
      <c r="D30" s="27"/>
      <c r="E30" s="29"/>
      <c r="F30" s="29"/>
      <c r="G30" s="32"/>
      <c r="H30" s="33"/>
    </row>
    <row r="31" spans="1:8" x14ac:dyDescent="0.25">
      <c r="A31" s="5">
        <v>30</v>
      </c>
      <c r="B31" s="117" t="s">
        <v>13</v>
      </c>
      <c r="C31" s="29" t="s">
        <v>60</v>
      </c>
      <c r="D31" s="27"/>
      <c r="E31" s="29"/>
      <c r="F31" s="29"/>
      <c r="G31" s="32"/>
      <c r="H31" s="33"/>
    </row>
    <row r="32" spans="1:8" ht="30" x14ac:dyDescent="0.25">
      <c r="A32" s="5">
        <v>31</v>
      </c>
      <c r="B32" s="117" t="s">
        <v>13</v>
      </c>
      <c r="C32" s="29" t="s">
        <v>61</v>
      </c>
      <c r="D32" s="27"/>
      <c r="E32" s="29"/>
      <c r="F32" s="29"/>
      <c r="G32" s="32"/>
      <c r="H32" s="33"/>
    </row>
    <row r="33" spans="1:8" x14ac:dyDescent="0.25">
      <c r="A33" s="5">
        <v>32</v>
      </c>
      <c r="B33" s="117" t="s">
        <v>13</v>
      </c>
      <c r="C33" s="157" t="s">
        <v>62</v>
      </c>
      <c r="D33" s="27"/>
      <c r="E33" s="29"/>
      <c r="F33" s="29"/>
      <c r="G33" s="32"/>
      <c r="H33" s="34"/>
    </row>
    <row r="34" spans="1:8" ht="13.9" customHeight="1" x14ac:dyDescent="0.25">
      <c r="A34" s="5">
        <v>33</v>
      </c>
      <c r="B34" s="117" t="s">
        <v>13</v>
      </c>
      <c r="C34" s="29" t="s">
        <v>63</v>
      </c>
      <c r="D34" s="27"/>
      <c r="E34" s="29"/>
      <c r="F34" s="29"/>
      <c r="G34" s="32"/>
      <c r="H34" s="33"/>
    </row>
    <row r="35" spans="1:8" x14ac:dyDescent="0.25">
      <c r="A35" s="5">
        <v>34</v>
      </c>
      <c r="B35" s="117" t="s">
        <v>3</v>
      </c>
      <c r="C35" s="157" t="s">
        <v>64</v>
      </c>
      <c r="D35" s="27"/>
      <c r="E35" s="29"/>
      <c r="F35" s="29"/>
      <c r="G35" s="32"/>
      <c r="H35" s="33"/>
    </row>
    <row r="36" spans="1:8" ht="23.25" customHeight="1" x14ac:dyDescent="0.25">
      <c r="A36" s="5">
        <v>35</v>
      </c>
      <c r="B36" s="117" t="s">
        <v>3</v>
      </c>
      <c r="C36" s="157" t="s">
        <v>65</v>
      </c>
      <c r="D36" s="27"/>
      <c r="E36" s="29"/>
      <c r="F36" s="29"/>
      <c r="G36" s="32"/>
      <c r="H36" s="33"/>
    </row>
    <row r="37" spans="1:8" ht="30" x14ac:dyDescent="0.25">
      <c r="A37" s="5">
        <v>36</v>
      </c>
      <c r="B37" s="117" t="s">
        <v>3</v>
      </c>
      <c r="C37" s="157" t="s">
        <v>66</v>
      </c>
      <c r="D37" s="27"/>
      <c r="E37" s="29"/>
      <c r="F37" s="29"/>
      <c r="G37" s="32"/>
      <c r="H37" s="33"/>
    </row>
    <row r="38" spans="1:8" ht="13.9" customHeight="1" x14ac:dyDescent="0.25">
      <c r="A38" s="5">
        <v>37</v>
      </c>
      <c r="B38" s="117" t="s">
        <v>3</v>
      </c>
      <c r="C38" s="29" t="s">
        <v>67</v>
      </c>
      <c r="D38" s="27"/>
      <c r="E38" s="29"/>
      <c r="F38" s="29"/>
      <c r="G38" s="32"/>
      <c r="H38" s="33"/>
    </row>
    <row r="39" spans="1:8" ht="13.9" customHeight="1" x14ac:dyDescent="0.25">
      <c r="A39" s="5">
        <v>38</v>
      </c>
      <c r="B39" s="117"/>
      <c r="C39" s="29" t="s">
        <v>68</v>
      </c>
      <c r="D39" s="173"/>
      <c r="E39" s="29"/>
      <c r="F39" s="29"/>
      <c r="G39" s="32"/>
      <c r="H39" s="33"/>
    </row>
    <row r="40" spans="1:8" ht="13.9" customHeight="1" x14ac:dyDescent="0.25">
      <c r="A40" s="5">
        <v>39</v>
      </c>
      <c r="B40" s="117" t="s">
        <v>3</v>
      </c>
      <c r="C40" s="29" t="s">
        <v>69</v>
      </c>
      <c r="D40" s="27"/>
      <c r="E40" s="29"/>
      <c r="F40" s="29"/>
      <c r="G40" s="32"/>
      <c r="H40" s="33"/>
    </row>
    <row r="41" spans="1:8" ht="13.9" customHeight="1" x14ac:dyDescent="0.25">
      <c r="A41" s="5">
        <v>40</v>
      </c>
      <c r="B41" s="117" t="s">
        <v>9</v>
      </c>
      <c r="C41" s="157" t="s">
        <v>70</v>
      </c>
      <c r="D41" s="27"/>
      <c r="E41" s="29"/>
      <c r="F41" s="29"/>
      <c r="G41" s="32"/>
      <c r="H41" s="34"/>
    </row>
    <row r="42" spans="1:8" ht="13.9" customHeight="1" x14ac:dyDescent="0.25">
      <c r="A42" s="5">
        <v>41</v>
      </c>
      <c r="B42" s="117" t="s">
        <v>9</v>
      </c>
      <c r="C42" s="158" t="s">
        <v>71</v>
      </c>
      <c r="D42" s="27"/>
      <c r="E42" s="29"/>
      <c r="F42" s="29"/>
      <c r="G42" s="32"/>
      <c r="H42" s="34"/>
    </row>
    <row r="43" spans="1:8" ht="13.9" customHeight="1" x14ac:dyDescent="0.25">
      <c r="A43" s="5">
        <v>42</v>
      </c>
      <c r="B43" s="117" t="s">
        <v>9</v>
      </c>
      <c r="C43" s="158" t="s">
        <v>72</v>
      </c>
      <c r="D43" s="27"/>
      <c r="E43" s="29"/>
      <c r="F43" s="29"/>
      <c r="G43" s="32"/>
      <c r="H43" s="34"/>
    </row>
    <row r="44" spans="1:8" ht="13.9" customHeight="1" x14ac:dyDescent="0.25">
      <c r="A44" s="5">
        <v>43</v>
      </c>
      <c r="B44" s="117" t="s">
        <v>9</v>
      </c>
      <c r="C44" s="29" t="s">
        <v>73</v>
      </c>
      <c r="D44" s="27"/>
      <c r="E44" s="30"/>
      <c r="F44" s="30"/>
      <c r="G44" s="32"/>
      <c r="H44" s="33"/>
    </row>
    <row r="45" spans="1:8" ht="13.9" customHeight="1" x14ac:dyDescent="0.25">
      <c r="A45" s="5">
        <v>44</v>
      </c>
      <c r="B45" s="117" t="s">
        <v>9</v>
      </c>
      <c r="C45" s="29" t="s">
        <v>74</v>
      </c>
      <c r="D45" s="27"/>
      <c r="E45" s="30"/>
      <c r="F45" s="30"/>
      <c r="G45" s="32"/>
      <c r="H45" s="33"/>
    </row>
    <row r="46" spans="1:8" x14ac:dyDescent="0.25">
      <c r="A46" s="5">
        <v>45</v>
      </c>
      <c r="B46" s="117" t="s">
        <v>9</v>
      </c>
      <c r="C46" s="29" t="s">
        <v>75</v>
      </c>
      <c r="D46" s="27"/>
      <c r="E46" s="29"/>
      <c r="F46" s="29"/>
      <c r="G46" s="32"/>
      <c r="H46" s="33"/>
    </row>
    <row r="47" spans="1:8" ht="13.9" customHeight="1" x14ac:dyDescent="0.25">
      <c r="A47" s="5">
        <v>46</v>
      </c>
      <c r="B47" s="117" t="s">
        <v>14</v>
      </c>
      <c r="C47" s="162" t="s">
        <v>76</v>
      </c>
      <c r="D47" s="27"/>
      <c r="E47" s="30"/>
      <c r="F47" s="30"/>
      <c r="G47" s="32"/>
      <c r="H47" s="33"/>
    </row>
    <row r="48" spans="1:8" x14ac:dyDescent="0.25">
      <c r="A48" s="5">
        <v>47</v>
      </c>
      <c r="B48" s="117" t="s">
        <v>14</v>
      </c>
      <c r="C48" s="162" t="s">
        <v>77</v>
      </c>
      <c r="D48" s="27"/>
      <c r="E48" s="29"/>
      <c r="F48" s="29"/>
      <c r="G48" s="32"/>
      <c r="H48" s="34"/>
    </row>
    <row r="49" spans="1:8" x14ac:dyDescent="0.25">
      <c r="A49" s="5">
        <v>48</v>
      </c>
      <c r="B49" s="117" t="s">
        <v>14</v>
      </c>
      <c r="C49" s="162" t="s">
        <v>78</v>
      </c>
      <c r="D49" s="27"/>
      <c r="E49" s="29"/>
      <c r="F49" s="29"/>
      <c r="G49" s="32"/>
      <c r="H49" s="34"/>
    </row>
    <row r="50" spans="1:8" x14ac:dyDescent="0.25">
      <c r="A50" s="5">
        <v>49</v>
      </c>
      <c r="B50" s="117" t="s">
        <v>14</v>
      </c>
      <c r="C50" s="162" t="s">
        <v>79</v>
      </c>
      <c r="D50" s="27"/>
      <c r="E50" s="29"/>
      <c r="F50" s="29"/>
      <c r="G50" s="32"/>
      <c r="H50" s="34"/>
    </row>
    <row r="51" spans="1:8" x14ac:dyDescent="0.25">
      <c r="A51" s="5">
        <v>50</v>
      </c>
      <c r="B51" s="117" t="s">
        <v>14</v>
      </c>
      <c r="C51" s="162" t="s">
        <v>80</v>
      </c>
      <c r="D51" s="27"/>
      <c r="E51" s="29"/>
      <c r="F51" s="29"/>
      <c r="G51" s="32"/>
      <c r="H51" s="34"/>
    </row>
    <row r="52" spans="1:8" ht="30" x14ac:dyDescent="0.25">
      <c r="A52" s="5">
        <v>51</v>
      </c>
      <c r="B52" s="117" t="s">
        <v>14</v>
      </c>
      <c r="C52" s="165" t="s">
        <v>81</v>
      </c>
      <c r="D52" s="27"/>
      <c r="E52" s="29"/>
      <c r="F52" s="29"/>
      <c r="G52" s="32"/>
      <c r="H52" s="34"/>
    </row>
    <row r="53" spans="1:8" x14ac:dyDescent="0.25">
      <c r="A53" s="5">
        <v>52</v>
      </c>
      <c r="B53" s="163" t="s">
        <v>14</v>
      </c>
      <c r="C53" s="171" t="s">
        <v>82</v>
      </c>
      <c r="D53" s="164"/>
      <c r="E53" s="119"/>
      <c r="F53" s="29"/>
      <c r="G53" s="32"/>
      <c r="H53" s="34"/>
    </row>
    <row r="54" spans="1:8" x14ac:dyDescent="0.25">
      <c r="A54" s="5">
        <v>53</v>
      </c>
      <c r="B54" s="163" t="s">
        <v>14</v>
      </c>
      <c r="C54" s="171" t="s">
        <v>83</v>
      </c>
      <c r="D54" s="164"/>
      <c r="E54" s="119"/>
      <c r="F54" s="29"/>
      <c r="G54" s="32"/>
      <c r="H54" s="34"/>
    </row>
    <row r="55" spans="1:8" x14ac:dyDescent="0.25">
      <c r="A55" s="5">
        <v>54</v>
      </c>
      <c r="B55" s="117" t="s">
        <v>14</v>
      </c>
      <c r="C55" s="167" t="s">
        <v>84</v>
      </c>
      <c r="D55" s="27"/>
      <c r="E55" s="119"/>
      <c r="F55" s="29"/>
      <c r="G55" s="32"/>
      <c r="H55" s="34"/>
    </row>
    <row r="56" spans="1:8" x14ac:dyDescent="0.25">
      <c r="A56" s="5">
        <v>55</v>
      </c>
      <c r="B56" s="117" t="s">
        <v>14</v>
      </c>
      <c r="C56" s="29" t="s">
        <v>85</v>
      </c>
      <c r="D56" s="174"/>
      <c r="E56" s="119"/>
      <c r="F56" s="29"/>
      <c r="G56" s="32"/>
      <c r="H56" s="34"/>
    </row>
    <row r="57" spans="1:8" x14ac:dyDescent="0.25">
      <c r="A57" s="5">
        <v>56</v>
      </c>
      <c r="B57" s="117" t="s">
        <v>14</v>
      </c>
      <c r="C57" s="29" t="s">
        <v>86</v>
      </c>
      <c r="D57" s="27"/>
      <c r="E57" s="119"/>
      <c r="F57" s="29"/>
      <c r="G57" s="32"/>
      <c r="H57" s="34"/>
    </row>
    <row r="58" spans="1:8" ht="30" x14ac:dyDescent="0.25">
      <c r="A58" s="5">
        <v>57</v>
      </c>
      <c r="B58" s="117" t="s">
        <v>14</v>
      </c>
      <c r="C58" s="29" t="s">
        <v>87</v>
      </c>
      <c r="D58" s="174"/>
      <c r="E58" s="29"/>
      <c r="F58" s="29"/>
      <c r="G58" s="32"/>
      <c r="H58" s="33"/>
    </row>
    <row r="59" spans="1:8" x14ac:dyDescent="0.25">
      <c r="A59" s="5">
        <v>58</v>
      </c>
      <c r="B59" s="117" t="s">
        <v>10</v>
      </c>
      <c r="C59" s="29" t="s">
        <v>88</v>
      </c>
      <c r="D59" s="27"/>
      <c r="E59" s="29"/>
      <c r="F59" s="29"/>
      <c r="G59" s="32"/>
      <c r="H59" s="33"/>
    </row>
    <row r="60" spans="1:8" x14ac:dyDescent="0.25">
      <c r="A60" s="5">
        <v>59</v>
      </c>
      <c r="B60" s="117" t="s">
        <v>10</v>
      </c>
      <c r="C60" s="29" t="s">
        <v>89</v>
      </c>
      <c r="D60" s="27"/>
      <c r="E60" s="29"/>
      <c r="F60" s="29"/>
      <c r="G60" s="32"/>
      <c r="H60" s="33"/>
    </row>
    <row r="61" spans="1:8" x14ac:dyDescent="0.25">
      <c r="A61" s="5">
        <v>60</v>
      </c>
      <c r="B61" s="117" t="s">
        <v>10</v>
      </c>
      <c r="C61" s="125" t="s">
        <v>90</v>
      </c>
      <c r="D61" s="27"/>
      <c r="E61" s="29"/>
      <c r="F61" s="29"/>
      <c r="G61" s="32"/>
      <c r="H61" s="33"/>
    </row>
    <row r="62" spans="1:8" x14ac:dyDescent="0.25">
      <c r="A62" s="5">
        <v>61</v>
      </c>
      <c r="B62" s="163" t="s">
        <v>10</v>
      </c>
      <c r="C62" s="170" t="s">
        <v>91</v>
      </c>
      <c r="D62" s="164"/>
      <c r="E62" s="29"/>
      <c r="F62" s="29"/>
      <c r="G62" s="32"/>
      <c r="H62" s="33"/>
    </row>
    <row r="63" spans="1:8" x14ac:dyDescent="0.25">
      <c r="A63" s="5">
        <v>62</v>
      </c>
      <c r="B63" s="163" t="s">
        <v>10</v>
      </c>
      <c r="C63" s="170" t="s">
        <v>92</v>
      </c>
      <c r="D63" s="164"/>
      <c r="E63" s="29"/>
      <c r="F63" s="29"/>
      <c r="G63" s="32"/>
      <c r="H63" s="33"/>
    </row>
    <row r="64" spans="1:8" x14ac:dyDescent="0.25">
      <c r="A64" s="5">
        <v>63</v>
      </c>
      <c r="B64" s="163" t="s">
        <v>10</v>
      </c>
      <c r="C64" s="170" t="s">
        <v>93</v>
      </c>
      <c r="D64" s="164"/>
      <c r="E64" s="29"/>
      <c r="F64" s="29"/>
      <c r="G64" s="32"/>
      <c r="H64" s="33"/>
    </row>
    <row r="65" spans="1:8" x14ac:dyDescent="0.25">
      <c r="A65" s="5">
        <v>64</v>
      </c>
      <c r="B65" s="117" t="s">
        <v>10</v>
      </c>
      <c r="C65" s="167" t="s">
        <v>94</v>
      </c>
      <c r="D65" s="27"/>
      <c r="E65" s="29"/>
      <c r="F65" s="29"/>
      <c r="G65" s="32"/>
      <c r="H65" s="33"/>
    </row>
    <row r="66" spans="1:8" x14ac:dyDescent="0.25">
      <c r="A66" s="5">
        <v>65</v>
      </c>
      <c r="B66" s="117" t="s">
        <v>10</v>
      </c>
      <c r="C66" s="166" t="s">
        <v>95</v>
      </c>
      <c r="D66" s="27"/>
      <c r="E66" s="29"/>
      <c r="F66" s="29"/>
      <c r="G66" s="32"/>
      <c r="H66" s="33"/>
    </row>
    <row r="67" spans="1:8" x14ac:dyDescent="0.25">
      <c r="A67" s="5">
        <v>66</v>
      </c>
      <c r="B67" s="163" t="s">
        <v>10</v>
      </c>
      <c r="C67" s="172" t="s">
        <v>96</v>
      </c>
      <c r="D67" s="164"/>
      <c r="E67" s="29"/>
      <c r="F67" s="29"/>
      <c r="G67" s="32"/>
      <c r="H67" s="33"/>
    </row>
    <row r="68" spans="1:8" x14ac:dyDescent="0.25">
      <c r="A68" s="5">
        <v>67</v>
      </c>
      <c r="B68" s="117" t="s">
        <v>10</v>
      </c>
      <c r="C68" s="167" t="s">
        <v>97</v>
      </c>
      <c r="D68" s="27"/>
      <c r="E68" s="29"/>
      <c r="F68" s="29"/>
      <c r="G68" s="32"/>
      <c r="H68" s="33"/>
    </row>
    <row r="69" spans="1:8" x14ac:dyDescent="0.25">
      <c r="A69" s="5">
        <v>68</v>
      </c>
      <c r="B69" s="117" t="s">
        <v>10</v>
      </c>
      <c r="C69" s="29" t="s">
        <v>98</v>
      </c>
      <c r="D69" s="27"/>
      <c r="E69" s="29"/>
      <c r="F69" s="29"/>
      <c r="G69" s="32"/>
      <c r="H69" s="33"/>
    </row>
    <row r="70" spans="1:8" x14ac:dyDescent="0.25">
      <c r="A70" s="5">
        <v>69</v>
      </c>
      <c r="B70" s="117" t="s">
        <v>10</v>
      </c>
      <c r="C70" s="29" t="s">
        <v>99</v>
      </c>
      <c r="D70" s="27"/>
      <c r="E70" s="29"/>
      <c r="F70" s="29"/>
      <c r="G70" s="32"/>
      <c r="H70" s="33"/>
    </row>
    <row r="71" spans="1:8" x14ac:dyDescent="0.25">
      <c r="A71" s="5">
        <v>70</v>
      </c>
      <c r="B71" s="117" t="s">
        <v>10</v>
      </c>
      <c r="C71" s="29" t="s">
        <v>100</v>
      </c>
      <c r="D71" s="27"/>
      <c r="E71" s="29"/>
      <c r="F71" s="29"/>
      <c r="G71" s="32"/>
      <c r="H71" s="33"/>
    </row>
    <row r="72" spans="1:8" x14ac:dyDescent="0.25">
      <c r="A72" s="5">
        <v>71</v>
      </c>
      <c r="B72" s="117" t="s">
        <v>4</v>
      </c>
      <c r="C72" s="4" t="s">
        <v>101</v>
      </c>
      <c r="D72" s="27"/>
      <c r="E72" s="29"/>
      <c r="F72" s="29"/>
      <c r="G72" s="32"/>
      <c r="H72" s="33"/>
    </row>
    <row r="73" spans="1:8" x14ac:dyDescent="0.25">
      <c r="A73" s="5">
        <v>72</v>
      </c>
      <c r="B73" s="117" t="s">
        <v>4</v>
      </c>
      <c r="C73" s="29" t="s">
        <v>102</v>
      </c>
      <c r="D73" s="27"/>
      <c r="E73" s="29"/>
      <c r="F73" s="29"/>
      <c r="G73" s="32"/>
      <c r="H73" s="33"/>
    </row>
    <row r="74" spans="1:8" x14ac:dyDescent="0.25">
      <c r="A74" s="5">
        <v>73</v>
      </c>
      <c r="B74" s="117" t="s">
        <v>4</v>
      </c>
      <c r="C74" s="29" t="s">
        <v>103</v>
      </c>
      <c r="D74" s="27"/>
      <c r="E74" s="29"/>
      <c r="F74" s="29"/>
      <c r="G74" s="32"/>
      <c r="H74" s="33"/>
    </row>
    <row r="75" spans="1:8" x14ac:dyDescent="0.25">
      <c r="A75" s="5">
        <v>74</v>
      </c>
      <c r="B75" s="117" t="s">
        <v>4</v>
      </c>
      <c r="C75" s="29" t="s">
        <v>104</v>
      </c>
      <c r="D75" s="27"/>
      <c r="E75" s="29"/>
      <c r="F75" s="29"/>
      <c r="G75" s="32"/>
      <c r="H75" s="33"/>
    </row>
    <row r="76" spans="1:8" x14ac:dyDescent="0.25">
      <c r="A76" s="5">
        <v>75</v>
      </c>
      <c r="B76" s="117" t="s">
        <v>4</v>
      </c>
      <c r="C76" s="29" t="s">
        <v>105</v>
      </c>
      <c r="D76" s="27"/>
      <c r="E76" s="29"/>
      <c r="F76" s="29"/>
      <c r="G76" s="32"/>
      <c r="H76" s="33"/>
    </row>
    <row r="77" spans="1:8" x14ac:dyDescent="0.25">
      <c r="A77" s="5">
        <v>76</v>
      </c>
      <c r="B77" s="117" t="s">
        <v>4</v>
      </c>
      <c r="C77" s="29" t="s">
        <v>106</v>
      </c>
      <c r="D77" s="27"/>
      <c r="E77" s="29"/>
      <c r="F77" s="29"/>
      <c r="G77" s="32"/>
      <c r="H77" s="33"/>
    </row>
    <row r="78" spans="1:8" x14ac:dyDescent="0.25">
      <c r="A78" s="5">
        <v>77</v>
      </c>
      <c r="B78" s="117" t="s">
        <v>4</v>
      </c>
      <c r="C78" s="29" t="s">
        <v>107</v>
      </c>
      <c r="D78" s="173"/>
      <c r="E78" s="29"/>
      <c r="F78" s="29"/>
      <c r="G78" s="32"/>
      <c r="H78" s="33"/>
    </row>
    <row r="79" spans="1:8" x14ac:dyDescent="0.25">
      <c r="A79" s="5">
        <v>78</v>
      </c>
      <c r="B79" s="117" t="s">
        <v>4</v>
      </c>
      <c r="C79" s="29" t="s">
        <v>108</v>
      </c>
      <c r="D79" s="173"/>
      <c r="E79" s="29"/>
      <c r="F79" s="29"/>
      <c r="G79" s="32"/>
      <c r="H79" s="33"/>
    </row>
    <row r="80" spans="1:8" ht="30" x14ac:dyDescent="0.25">
      <c r="A80" s="5">
        <v>79</v>
      </c>
      <c r="B80" s="117" t="s">
        <v>4</v>
      </c>
      <c r="C80" s="29" t="s">
        <v>109</v>
      </c>
      <c r="D80" s="173"/>
      <c r="E80" s="29"/>
      <c r="F80" s="29"/>
      <c r="G80" s="32"/>
      <c r="H80" s="33"/>
    </row>
    <row r="81" spans="1:8" x14ac:dyDescent="0.25">
      <c r="A81" s="5">
        <v>80</v>
      </c>
      <c r="B81" s="117" t="s">
        <v>4</v>
      </c>
      <c r="C81" s="29" t="s">
        <v>110</v>
      </c>
      <c r="D81" s="173"/>
      <c r="E81" s="29"/>
      <c r="F81" s="29"/>
      <c r="G81" s="32"/>
      <c r="H81" s="33"/>
    </row>
    <row r="82" spans="1:8" ht="30" x14ac:dyDescent="0.25">
      <c r="A82" s="5">
        <v>81</v>
      </c>
      <c r="B82" s="117" t="s">
        <v>4</v>
      </c>
      <c r="C82" s="29" t="s">
        <v>111</v>
      </c>
      <c r="D82" s="173"/>
      <c r="E82" s="29"/>
      <c r="F82" s="29"/>
      <c r="G82" s="32"/>
      <c r="H82" s="33"/>
    </row>
    <row r="83" spans="1:8" x14ac:dyDescent="0.25">
      <c r="A83" s="5">
        <v>82</v>
      </c>
      <c r="B83" s="117" t="s">
        <v>4</v>
      </c>
      <c r="C83" s="29" t="s">
        <v>112</v>
      </c>
      <c r="D83" s="174"/>
      <c r="E83" s="29"/>
      <c r="F83" s="29"/>
      <c r="G83" s="32"/>
      <c r="H83" s="33"/>
    </row>
    <row r="84" spans="1:8" x14ac:dyDescent="0.25">
      <c r="A84" s="5">
        <v>83</v>
      </c>
      <c r="B84" s="117" t="s">
        <v>4</v>
      </c>
      <c r="C84" s="29" t="s">
        <v>113</v>
      </c>
      <c r="D84" s="174"/>
      <c r="E84" s="29"/>
      <c r="F84" s="29"/>
      <c r="G84" s="32"/>
      <c r="H84" s="33"/>
    </row>
    <row r="85" spans="1:8" ht="30" x14ac:dyDescent="0.25">
      <c r="A85" s="5">
        <v>84</v>
      </c>
      <c r="B85" s="117" t="s">
        <v>4</v>
      </c>
      <c r="C85" s="29" t="s">
        <v>114</v>
      </c>
      <c r="D85" s="174"/>
      <c r="E85" s="29"/>
      <c r="F85" s="29"/>
      <c r="G85" s="32"/>
      <c r="H85" s="33"/>
    </row>
    <row r="86" spans="1:8" x14ac:dyDescent="0.25">
      <c r="A86" s="5">
        <v>85</v>
      </c>
      <c r="B86" s="117" t="s">
        <v>4</v>
      </c>
      <c r="C86" s="29" t="s">
        <v>115</v>
      </c>
      <c r="D86" s="174"/>
      <c r="E86" s="29"/>
      <c r="F86" s="29"/>
      <c r="G86" s="32"/>
      <c r="H86" s="33"/>
    </row>
    <row r="87" spans="1:8" x14ac:dyDescent="0.25">
      <c r="A87" s="5">
        <v>86</v>
      </c>
      <c r="B87" s="117" t="s">
        <v>4</v>
      </c>
      <c r="C87" s="29" t="s">
        <v>116</v>
      </c>
      <c r="D87" s="28"/>
      <c r="E87" s="119"/>
      <c r="F87" s="29"/>
      <c r="G87" s="32"/>
      <c r="H87" s="34"/>
    </row>
    <row r="88" spans="1:8" x14ac:dyDescent="0.25">
      <c r="A88" s="5">
        <v>87</v>
      </c>
      <c r="B88" s="117" t="s">
        <v>4</v>
      </c>
      <c r="C88" s="29" t="s">
        <v>117</v>
      </c>
      <c r="D88" s="174"/>
      <c r="E88" s="119"/>
      <c r="F88" s="29"/>
      <c r="G88" s="32"/>
      <c r="H88" s="34"/>
    </row>
    <row r="89" spans="1:8" x14ac:dyDescent="0.25">
      <c r="A89" s="5">
        <v>88</v>
      </c>
      <c r="B89" s="117" t="s">
        <v>4</v>
      </c>
      <c r="C89" s="29" t="s">
        <v>118</v>
      </c>
      <c r="D89" s="28"/>
      <c r="E89" s="29"/>
      <c r="F89" s="29"/>
      <c r="G89" s="32"/>
      <c r="H89" s="34"/>
    </row>
    <row r="90" spans="1:8" x14ac:dyDescent="0.25">
      <c r="A90" s="5">
        <v>89</v>
      </c>
      <c r="B90" s="117" t="s">
        <v>4</v>
      </c>
      <c r="C90" s="29" t="s">
        <v>119</v>
      </c>
      <c r="D90" s="27"/>
      <c r="E90" s="29"/>
      <c r="F90" s="29"/>
      <c r="G90" s="32"/>
      <c r="H90" s="34"/>
    </row>
    <row r="91" spans="1:8" x14ac:dyDescent="0.25">
      <c r="A91" s="5">
        <v>90</v>
      </c>
      <c r="B91" s="117" t="s">
        <v>4</v>
      </c>
      <c r="C91" s="29" t="s">
        <v>120</v>
      </c>
      <c r="D91" s="27"/>
      <c r="E91" s="119"/>
      <c r="F91" s="29"/>
      <c r="G91" s="32"/>
      <c r="H91" s="34"/>
    </row>
    <row r="92" spans="1:8" ht="30" x14ac:dyDescent="0.25">
      <c r="A92" s="5">
        <v>91</v>
      </c>
      <c r="B92" s="117" t="s">
        <v>4</v>
      </c>
      <c r="C92" s="29" t="s">
        <v>121</v>
      </c>
      <c r="D92" s="173"/>
      <c r="E92" s="119"/>
      <c r="F92" s="29"/>
      <c r="G92" s="32"/>
      <c r="H92" s="34"/>
    </row>
    <row r="93" spans="1:8" x14ac:dyDescent="0.25">
      <c r="A93" s="5">
        <v>92</v>
      </c>
      <c r="B93" s="117"/>
      <c r="C93" s="29" t="s">
        <v>122</v>
      </c>
      <c r="D93" s="173"/>
      <c r="E93" s="119"/>
      <c r="F93" s="29"/>
      <c r="G93" s="32"/>
      <c r="H93" s="34"/>
    </row>
    <row r="94" spans="1:8" x14ac:dyDescent="0.25">
      <c r="A94" s="5">
        <v>93</v>
      </c>
      <c r="B94" s="117"/>
      <c r="C94" s="29" t="s">
        <v>123</v>
      </c>
      <c r="D94" s="173"/>
      <c r="E94" s="119"/>
      <c r="F94" s="29"/>
      <c r="G94" s="32"/>
      <c r="H94" s="34"/>
    </row>
    <row r="95" spans="1:8" ht="30" x14ac:dyDescent="0.25">
      <c r="A95" s="5">
        <v>94</v>
      </c>
      <c r="B95" s="117" t="s">
        <v>4</v>
      </c>
      <c r="C95" s="29" t="s">
        <v>124</v>
      </c>
      <c r="D95" s="28"/>
      <c r="E95" s="31"/>
      <c r="F95" s="31"/>
      <c r="G95" s="32"/>
      <c r="H95" s="120"/>
    </row>
    <row r="96" spans="1:8" x14ac:dyDescent="0.25">
      <c r="A96" s="5">
        <v>95</v>
      </c>
      <c r="B96" s="117" t="s">
        <v>4</v>
      </c>
      <c r="C96" s="29" t="s">
        <v>125</v>
      </c>
      <c r="D96" s="28"/>
      <c r="E96" s="31"/>
      <c r="F96" s="31"/>
      <c r="G96" s="32"/>
      <c r="H96" s="120"/>
    </row>
    <row r="97" spans="1:8" x14ac:dyDescent="0.25">
      <c r="A97" s="5">
        <v>96</v>
      </c>
      <c r="B97" s="117" t="s">
        <v>4</v>
      </c>
      <c r="C97" s="29" t="s">
        <v>126</v>
      </c>
      <c r="D97" s="28"/>
      <c r="E97" s="31"/>
      <c r="F97" s="31"/>
      <c r="G97" s="32"/>
      <c r="H97" s="120"/>
    </row>
    <row r="98" spans="1:8" x14ac:dyDescent="0.25">
      <c r="A98" s="5">
        <v>97</v>
      </c>
      <c r="B98" s="117" t="s">
        <v>4</v>
      </c>
      <c r="C98" s="29" t="s">
        <v>127</v>
      </c>
      <c r="D98" s="28"/>
      <c r="E98" s="31"/>
      <c r="F98" s="31"/>
      <c r="G98" s="32"/>
      <c r="H98" s="120"/>
    </row>
    <row r="99" spans="1:8" x14ac:dyDescent="0.25">
      <c r="A99" s="5">
        <v>98</v>
      </c>
      <c r="B99" s="117" t="s">
        <v>4</v>
      </c>
      <c r="C99" s="29" t="s">
        <v>128</v>
      </c>
      <c r="D99" s="28"/>
      <c r="E99" s="31"/>
      <c r="F99" s="31"/>
      <c r="G99" s="32"/>
      <c r="H99" s="121"/>
    </row>
    <row r="100" spans="1:8" x14ac:dyDescent="0.25">
      <c r="A100" s="5">
        <v>99</v>
      </c>
      <c r="B100" s="117" t="s">
        <v>129</v>
      </c>
      <c r="C100" s="29" t="s">
        <v>130</v>
      </c>
      <c r="D100" s="28"/>
      <c r="E100" s="31"/>
      <c r="F100" s="31"/>
      <c r="G100" s="32"/>
      <c r="H100" s="32"/>
    </row>
    <row r="101" spans="1:8" x14ac:dyDescent="0.25">
      <c r="A101" s="5">
        <v>100</v>
      </c>
      <c r="B101" s="117" t="s">
        <v>129</v>
      </c>
      <c r="C101" s="29" t="s">
        <v>131</v>
      </c>
      <c r="D101" s="28"/>
      <c r="E101" s="31"/>
      <c r="F101" s="31"/>
      <c r="G101" s="32"/>
      <c r="H101" s="32"/>
    </row>
    <row r="102" spans="1:8" x14ac:dyDescent="0.25">
      <c r="A102" s="5">
        <v>101</v>
      </c>
      <c r="B102" s="117" t="s">
        <v>129</v>
      </c>
      <c r="C102" s="29" t="s">
        <v>132</v>
      </c>
      <c r="D102" s="28"/>
      <c r="E102" s="31"/>
      <c r="F102" s="31"/>
      <c r="G102" s="32"/>
      <c r="H102" s="32"/>
    </row>
    <row r="103" spans="1:8" x14ac:dyDescent="0.25">
      <c r="A103" s="5">
        <v>102</v>
      </c>
      <c r="B103" s="117" t="s">
        <v>129</v>
      </c>
      <c r="C103" s="29" t="s">
        <v>133</v>
      </c>
      <c r="D103" s="28"/>
      <c r="E103" s="120"/>
      <c r="F103" s="31"/>
      <c r="G103" s="32"/>
      <c r="H103" s="32"/>
    </row>
    <row r="104" spans="1:8" x14ac:dyDescent="0.25">
      <c r="A104" s="5">
        <v>103</v>
      </c>
      <c r="B104" s="117" t="s">
        <v>129</v>
      </c>
      <c r="C104" s="29" t="s">
        <v>134</v>
      </c>
      <c r="D104" s="28"/>
      <c r="E104" s="120"/>
      <c r="F104" s="31"/>
      <c r="G104" s="32"/>
      <c r="H104" s="32"/>
    </row>
    <row r="105" spans="1:8" x14ac:dyDescent="0.25">
      <c r="A105" s="5">
        <v>104</v>
      </c>
      <c r="B105" s="117" t="s">
        <v>129</v>
      </c>
      <c r="C105" s="29" t="s">
        <v>135</v>
      </c>
      <c r="D105" s="28"/>
      <c r="E105" s="120"/>
      <c r="F105" s="31"/>
      <c r="G105" s="32"/>
      <c r="H105" s="32"/>
    </row>
    <row r="106" spans="1:8" ht="14.25" customHeight="1" x14ac:dyDescent="0.25">
      <c r="A106" s="5">
        <v>105</v>
      </c>
      <c r="B106" s="117" t="s">
        <v>129</v>
      </c>
      <c r="C106" s="29" t="s">
        <v>136</v>
      </c>
      <c r="D106" s="120"/>
      <c r="E106" s="120"/>
      <c r="F106" s="120"/>
      <c r="G106" s="32"/>
      <c r="H106" s="120"/>
    </row>
    <row r="107" spans="1:8" x14ac:dyDescent="0.25">
      <c r="A107" s="5">
        <v>106</v>
      </c>
      <c r="B107" s="117" t="s">
        <v>129</v>
      </c>
      <c r="C107" s="29" t="s">
        <v>137</v>
      </c>
      <c r="D107" s="120"/>
      <c r="E107" s="120"/>
      <c r="F107" s="120"/>
      <c r="G107" s="32"/>
      <c r="H107" s="120"/>
    </row>
    <row r="108" spans="1:8" x14ac:dyDescent="0.25">
      <c r="A108" s="5">
        <v>107</v>
      </c>
      <c r="B108" s="117" t="s">
        <v>129</v>
      </c>
      <c r="C108" s="29" t="s">
        <v>138</v>
      </c>
      <c r="D108" s="120"/>
      <c r="E108" s="120"/>
      <c r="F108" s="120"/>
      <c r="G108" s="32"/>
      <c r="H108" s="120"/>
    </row>
    <row r="109" spans="1:8" x14ac:dyDescent="0.25">
      <c r="A109" s="5">
        <v>108</v>
      </c>
      <c r="B109" s="117" t="s">
        <v>129</v>
      </c>
      <c r="C109" s="29" t="s">
        <v>139</v>
      </c>
      <c r="D109" s="120"/>
      <c r="E109" s="120"/>
      <c r="F109" s="120"/>
      <c r="G109" s="32"/>
      <c r="H109" s="120"/>
    </row>
    <row r="110" spans="1:8" x14ac:dyDescent="0.25">
      <c r="A110" s="5">
        <v>109</v>
      </c>
      <c r="B110" s="117" t="s">
        <v>129</v>
      </c>
      <c r="C110" s="29" t="s">
        <v>140</v>
      </c>
      <c r="D110" s="120"/>
      <c r="E110" s="120"/>
      <c r="F110" s="120"/>
      <c r="G110" s="32"/>
      <c r="H110" s="120"/>
    </row>
    <row r="111" spans="1:8" x14ac:dyDescent="0.25">
      <c r="A111" s="5">
        <v>110</v>
      </c>
      <c r="B111" s="117" t="s">
        <v>129</v>
      </c>
      <c r="C111" s="29" t="s">
        <v>141</v>
      </c>
      <c r="D111" s="120"/>
      <c r="E111" s="120"/>
      <c r="F111" s="120"/>
      <c r="G111" s="32"/>
      <c r="H111" s="120"/>
    </row>
    <row r="112" spans="1:8" x14ac:dyDescent="0.25">
      <c r="A112" s="5">
        <v>111</v>
      </c>
      <c r="B112" s="117" t="s">
        <v>129</v>
      </c>
      <c r="C112" s="125" t="s">
        <v>142</v>
      </c>
    </row>
    <row r="114" spans="2:7" x14ac:dyDescent="0.25">
      <c r="C114" s="125">
        <v>39</v>
      </c>
      <c r="G114" s="4"/>
    </row>
    <row r="115" spans="2:7" x14ac:dyDescent="0.25">
      <c r="B115" s="159" t="s">
        <v>143</v>
      </c>
      <c r="C115" s="160">
        <f>1-C116</f>
        <v>0.79487179487179493</v>
      </c>
      <c r="D115" s="4">
        <f>C114-D116</f>
        <v>31</v>
      </c>
      <c r="G115" s="4"/>
    </row>
    <row r="116" spans="2:7" x14ac:dyDescent="0.25">
      <c r="B116" s="159" t="s">
        <v>144</v>
      </c>
      <c r="C116" s="161">
        <f>8/39</f>
        <v>0.20512820512820512</v>
      </c>
      <c r="D116" s="4">
        <v>8</v>
      </c>
      <c r="G116" s="4"/>
    </row>
    <row r="117" spans="2:7" x14ac:dyDescent="0.25">
      <c r="C117" s="156"/>
      <c r="G117" s="4"/>
    </row>
  </sheetData>
  <autoFilter ref="A1:H11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3" sqref="E3"/>
    </sheetView>
  </sheetViews>
  <sheetFormatPr baseColWidth="10" defaultColWidth="11.42578125" defaultRowHeight="15" x14ac:dyDescent="0.25"/>
  <cols>
    <col min="2" max="2" width="15.28515625" customWidth="1"/>
    <col min="3" max="3" width="13.7109375" customWidth="1"/>
    <col min="4" max="4" width="12" customWidth="1"/>
    <col min="6" max="6" width="12.42578125" customWidth="1"/>
    <col min="10" max="10" width="15" customWidth="1"/>
  </cols>
  <sheetData>
    <row r="1" spans="1:10" x14ac:dyDescent="0.25">
      <c r="A1" t="s">
        <v>145</v>
      </c>
      <c r="B1" t="s">
        <v>24</v>
      </c>
      <c r="C1" t="s">
        <v>25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</row>
    <row r="2" spans="1:10" x14ac:dyDescent="0.25">
      <c r="A2">
        <v>22</v>
      </c>
      <c r="B2" t="s">
        <v>12</v>
      </c>
      <c r="C2" t="s">
        <v>54</v>
      </c>
      <c r="D2">
        <v>21</v>
      </c>
      <c r="E2">
        <v>0</v>
      </c>
      <c r="F2">
        <v>21</v>
      </c>
      <c r="G2" t="s">
        <v>153</v>
      </c>
      <c r="H2" t="s">
        <v>154</v>
      </c>
      <c r="J2" t="s">
        <v>155</v>
      </c>
    </row>
    <row r="3" spans="1:10" x14ac:dyDescent="0.25">
      <c r="A3">
        <v>21</v>
      </c>
      <c r="B3" t="s">
        <v>12</v>
      </c>
      <c r="C3" t="s">
        <v>53</v>
      </c>
      <c r="D3">
        <v>8</v>
      </c>
      <c r="E3">
        <v>0</v>
      </c>
      <c r="F3">
        <v>8</v>
      </c>
      <c r="G3" t="s">
        <v>153</v>
      </c>
      <c r="H3" t="s">
        <v>154</v>
      </c>
      <c r="J3" t="s">
        <v>155</v>
      </c>
    </row>
    <row r="4" spans="1:10" x14ac:dyDescent="0.25">
      <c r="A4">
        <v>20</v>
      </c>
      <c r="B4" t="s">
        <v>12</v>
      </c>
      <c r="C4" t="s">
        <v>52</v>
      </c>
      <c r="D4">
        <v>8</v>
      </c>
      <c r="E4">
        <v>0</v>
      </c>
      <c r="F4">
        <v>8</v>
      </c>
      <c r="G4" t="s">
        <v>153</v>
      </c>
      <c r="H4" t="s">
        <v>154</v>
      </c>
      <c r="J4" t="s">
        <v>155</v>
      </c>
    </row>
    <row r="5" spans="1:10" x14ac:dyDescent="0.25">
      <c r="A5">
        <v>19</v>
      </c>
      <c r="B5" t="s">
        <v>12</v>
      </c>
      <c r="C5" t="s">
        <v>51</v>
      </c>
      <c r="D5">
        <v>8</v>
      </c>
      <c r="E5">
        <v>0</v>
      </c>
      <c r="F5">
        <v>8</v>
      </c>
      <c r="G5" t="s">
        <v>153</v>
      </c>
      <c r="H5" t="s">
        <v>154</v>
      </c>
      <c r="J5" t="s">
        <v>155</v>
      </c>
    </row>
    <row r="6" spans="1:10" x14ac:dyDescent="0.25">
      <c r="A6">
        <v>18</v>
      </c>
      <c r="B6" t="s">
        <v>12</v>
      </c>
      <c r="C6" t="s">
        <v>50</v>
      </c>
      <c r="D6">
        <v>5</v>
      </c>
      <c r="E6">
        <v>0</v>
      </c>
      <c r="F6">
        <v>5</v>
      </c>
      <c r="G6" t="s">
        <v>153</v>
      </c>
      <c r="H6" t="s">
        <v>154</v>
      </c>
      <c r="J6" t="s">
        <v>155</v>
      </c>
    </row>
    <row r="7" spans="1:10" x14ac:dyDescent="0.25">
      <c r="A7">
        <v>17</v>
      </c>
      <c r="B7" t="s">
        <v>12</v>
      </c>
      <c r="C7" t="s">
        <v>49</v>
      </c>
      <c r="D7">
        <v>3</v>
      </c>
      <c r="E7">
        <v>0</v>
      </c>
      <c r="F7">
        <v>3</v>
      </c>
      <c r="G7" t="s">
        <v>153</v>
      </c>
      <c r="H7" t="s">
        <v>154</v>
      </c>
      <c r="J7" t="s">
        <v>155</v>
      </c>
    </row>
    <row r="8" spans="1:10" x14ac:dyDescent="0.25">
      <c r="A8">
        <v>16</v>
      </c>
      <c r="B8" t="s">
        <v>12</v>
      </c>
      <c r="C8" t="s">
        <v>48</v>
      </c>
      <c r="D8">
        <v>5</v>
      </c>
      <c r="E8">
        <v>0</v>
      </c>
      <c r="F8">
        <v>5</v>
      </c>
      <c r="G8" t="s">
        <v>153</v>
      </c>
      <c r="H8" t="s">
        <v>154</v>
      </c>
      <c r="J8" t="s">
        <v>155</v>
      </c>
    </row>
    <row r="9" spans="1:10" x14ac:dyDescent="0.25">
      <c r="A9">
        <v>15</v>
      </c>
      <c r="B9" t="s">
        <v>12</v>
      </c>
      <c r="C9" t="s">
        <v>47</v>
      </c>
      <c r="D9">
        <v>3</v>
      </c>
      <c r="E9">
        <v>0</v>
      </c>
      <c r="F9">
        <v>3</v>
      </c>
      <c r="G9" t="s">
        <v>153</v>
      </c>
      <c r="H9" t="s">
        <v>154</v>
      </c>
      <c r="J9" t="s">
        <v>155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I242"/>
  <sheetViews>
    <sheetView showGridLines="0" tabSelected="1" topLeftCell="B4" zoomScale="70" zoomScaleNormal="70" workbookViewId="0">
      <pane xSplit="12" ySplit="3" topLeftCell="AX31" activePane="bottomRight" state="frozen"/>
      <selection pane="topRight" activeCell="N4" sqref="N4"/>
      <selection pane="bottomLeft" activeCell="B7" sqref="B7"/>
      <selection pane="bottomRight" activeCell="D36" sqref="D36"/>
    </sheetView>
  </sheetViews>
  <sheetFormatPr baseColWidth="10" defaultColWidth="11.42578125" defaultRowHeight="15" x14ac:dyDescent="0.25"/>
  <cols>
    <col min="1" max="1" width="0" hidden="1" customWidth="1"/>
    <col min="2" max="2" width="5" customWidth="1"/>
    <col min="3" max="3" width="39.140625" style="8" bestFit="1" customWidth="1"/>
    <col min="4" max="4" width="41.5703125" style="15" customWidth="1"/>
    <col min="5" max="6" width="8.7109375" style="15" bestFit="1" customWidth="1"/>
    <col min="7" max="7" width="12" style="15" bestFit="1" customWidth="1"/>
    <col min="8" max="8" width="11.42578125" customWidth="1"/>
    <col min="9" max="9" width="10.28515625" customWidth="1"/>
    <col min="10" max="10" width="9.5703125" customWidth="1"/>
    <col min="11" max="11" width="21.5703125" customWidth="1"/>
    <col min="12" max="12" width="11.140625" hidden="1" customWidth="1"/>
    <col min="13" max="13" width="10.85546875" customWidth="1"/>
    <col min="14" max="45" width="8.85546875" customWidth="1"/>
    <col min="46" max="47" width="8.42578125" bestFit="1" customWidth="1"/>
    <col min="48" max="53" width="11.85546875" bestFit="1" customWidth="1"/>
    <col min="54" max="56" width="8.42578125" bestFit="1" customWidth="1"/>
    <col min="57" max="57" width="8.85546875" bestFit="1" customWidth="1"/>
    <col min="58" max="58" width="8.42578125" bestFit="1" customWidth="1"/>
    <col min="59" max="65" width="8.85546875" bestFit="1" customWidth="1"/>
    <col min="66" max="71" width="7.7109375" bestFit="1" customWidth="1"/>
    <col min="72" max="72" width="8.5703125" bestFit="1" customWidth="1"/>
    <col min="73" max="73" width="8.140625" bestFit="1" customWidth="1"/>
    <col min="74" max="79" width="8.5703125" bestFit="1" customWidth="1"/>
    <col min="80" max="82" width="9" bestFit="1" customWidth="1"/>
  </cols>
  <sheetData>
    <row r="1" spans="2:87" ht="21" x14ac:dyDescent="0.35">
      <c r="C1" s="109" t="s">
        <v>0</v>
      </c>
      <c r="D1" s="19" t="s">
        <v>156</v>
      </c>
      <c r="F1" s="7" t="s">
        <v>157</v>
      </c>
      <c r="G1" s="20">
        <v>43976</v>
      </c>
      <c r="K1" s="21"/>
    </row>
    <row r="2" spans="2:87" x14ac:dyDescent="0.25">
      <c r="C2" s="110" t="s">
        <v>158</v>
      </c>
      <c r="D2" s="16"/>
      <c r="F2" s="17" t="s">
        <v>159</v>
      </c>
      <c r="G2" s="20">
        <v>43976</v>
      </c>
      <c r="I2" s="7" t="s">
        <v>160</v>
      </c>
      <c r="J2" s="7"/>
      <c r="K2" s="21"/>
      <c r="AT2" s="24">
        <f>IF(AS1="VI",AS2+3,AS2+1)</f>
        <v>1</v>
      </c>
      <c r="AU2" s="24">
        <f>IF(AT1="VI",AT2+3,AT2+1)</f>
        <v>2</v>
      </c>
    </row>
    <row r="3" spans="2:87" x14ac:dyDescent="0.25">
      <c r="C3" s="110" t="s">
        <v>161</v>
      </c>
      <c r="D3" s="16"/>
      <c r="F3" s="17" t="s">
        <v>159</v>
      </c>
      <c r="G3" s="20"/>
      <c r="I3" s="7" t="s">
        <v>160</v>
      </c>
      <c r="J3" s="7"/>
      <c r="K3" s="21"/>
      <c r="AT3" s="114" t="s">
        <v>162</v>
      </c>
      <c r="AU3" s="114" t="s">
        <v>163</v>
      </c>
    </row>
    <row r="4" spans="2:87" x14ac:dyDescent="0.25">
      <c r="C4" s="110" t="s">
        <v>164</v>
      </c>
      <c r="D4" s="16"/>
      <c r="F4" s="17" t="s">
        <v>159</v>
      </c>
      <c r="G4" s="20">
        <v>44063</v>
      </c>
      <c r="I4" s="7"/>
      <c r="J4" s="7"/>
      <c r="K4" s="21"/>
      <c r="N4" s="23" t="str">
        <f>UPPER((LEFT(TEXT(N5,"dddd"),2)))</f>
        <v>JU</v>
      </c>
      <c r="O4" s="23" t="str">
        <f t="shared" ref="O4:BZ4" si="0">UPPER((LEFT(TEXT(O5,"dddd"),2)))</f>
        <v>VI</v>
      </c>
      <c r="P4" s="23" t="str">
        <f t="shared" si="0"/>
        <v>LU</v>
      </c>
      <c r="Q4" s="23" t="str">
        <f t="shared" si="0"/>
        <v>MA</v>
      </c>
      <c r="R4" s="23" t="str">
        <f t="shared" si="0"/>
        <v>MI</v>
      </c>
      <c r="S4" s="23" t="str">
        <f t="shared" si="0"/>
        <v>JU</v>
      </c>
      <c r="T4" s="23" t="str">
        <f t="shared" si="0"/>
        <v>VI</v>
      </c>
      <c r="U4" s="23" t="str">
        <f t="shared" si="0"/>
        <v>LU</v>
      </c>
      <c r="V4" s="23" t="str">
        <f t="shared" si="0"/>
        <v>MA</v>
      </c>
      <c r="W4" s="23" t="str">
        <f t="shared" si="0"/>
        <v>MI</v>
      </c>
      <c r="X4" s="23" t="str">
        <f t="shared" si="0"/>
        <v>JU</v>
      </c>
      <c r="Y4" s="23" t="str">
        <f t="shared" si="0"/>
        <v>VI</v>
      </c>
      <c r="Z4" s="23" t="str">
        <f t="shared" si="0"/>
        <v>LU</v>
      </c>
      <c r="AA4" s="23" t="str">
        <f t="shared" si="0"/>
        <v>MA</v>
      </c>
      <c r="AB4" s="23" t="str">
        <f t="shared" si="0"/>
        <v>MI</v>
      </c>
      <c r="AC4" s="23" t="str">
        <f t="shared" si="0"/>
        <v>JU</v>
      </c>
      <c r="AD4" s="23" t="str">
        <f t="shared" si="0"/>
        <v>VI</v>
      </c>
      <c r="AE4" s="23" t="str">
        <f t="shared" si="0"/>
        <v>LU</v>
      </c>
      <c r="AF4" s="23" t="str">
        <f t="shared" si="0"/>
        <v>MA</v>
      </c>
      <c r="AG4" s="23" t="str">
        <f t="shared" si="0"/>
        <v>MI</v>
      </c>
      <c r="AH4" s="23" t="str">
        <f t="shared" si="0"/>
        <v>JU</v>
      </c>
      <c r="AI4" s="23" t="str">
        <f t="shared" si="0"/>
        <v>VI</v>
      </c>
      <c r="AJ4" s="23" t="str">
        <f t="shared" si="0"/>
        <v>LU</v>
      </c>
      <c r="AK4" s="23" t="str">
        <f t="shared" si="0"/>
        <v>MA</v>
      </c>
      <c r="AL4" s="23" t="str">
        <f t="shared" si="0"/>
        <v>MI</v>
      </c>
      <c r="AM4" s="23" t="str">
        <f t="shared" si="0"/>
        <v>JU</v>
      </c>
      <c r="AN4" s="23" t="str">
        <f t="shared" si="0"/>
        <v>VI</v>
      </c>
      <c r="AO4" s="23" t="str">
        <f t="shared" si="0"/>
        <v>LU</v>
      </c>
      <c r="AP4" s="23" t="str">
        <f t="shared" si="0"/>
        <v>MA</v>
      </c>
      <c r="AQ4" s="23" t="str">
        <f t="shared" si="0"/>
        <v>MI</v>
      </c>
      <c r="AR4" s="23" t="str">
        <f t="shared" si="0"/>
        <v>JU</v>
      </c>
      <c r="AS4" s="23" t="str">
        <f t="shared" si="0"/>
        <v>VI</v>
      </c>
      <c r="AT4" s="23" t="str">
        <f t="shared" si="0"/>
        <v>LU</v>
      </c>
      <c r="AU4" s="23" t="str">
        <f t="shared" si="0"/>
        <v>MA</v>
      </c>
      <c r="AV4" s="23" t="str">
        <f t="shared" si="0"/>
        <v>MI</v>
      </c>
      <c r="AW4" s="23" t="str">
        <f t="shared" si="0"/>
        <v>JU</v>
      </c>
      <c r="AX4" s="23" t="str">
        <f t="shared" si="0"/>
        <v>VI</v>
      </c>
      <c r="AY4" s="23" t="str">
        <f t="shared" si="0"/>
        <v>LU</v>
      </c>
      <c r="AZ4" s="23" t="str">
        <f t="shared" si="0"/>
        <v>MA</v>
      </c>
      <c r="BA4" s="23" t="str">
        <f t="shared" si="0"/>
        <v>MI</v>
      </c>
      <c r="BB4" s="23" t="str">
        <f t="shared" si="0"/>
        <v>JU</v>
      </c>
      <c r="BC4" s="23" t="str">
        <f t="shared" si="0"/>
        <v>VI</v>
      </c>
      <c r="BD4" s="23" t="str">
        <f t="shared" si="0"/>
        <v>LU</v>
      </c>
      <c r="BE4" s="23" t="str">
        <f t="shared" si="0"/>
        <v>MA</v>
      </c>
      <c r="BF4" s="23" t="str">
        <f t="shared" si="0"/>
        <v>MI</v>
      </c>
      <c r="BG4" s="23" t="str">
        <f t="shared" si="0"/>
        <v>JU</v>
      </c>
      <c r="BH4" s="23" t="str">
        <f t="shared" si="0"/>
        <v>VI</v>
      </c>
      <c r="BI4" s="23" t="str">
        <f t="shared" si="0"/>
        <v>LU</v>
      </c>
      <c r="BJ4" s="23" t="str">
        <f t="shared" si="0"/>
        <v>MA</v>
      </c>
      <c r="BK4" s="23" t="str">
        <f t="shared" si="0"/>
        <v>MI</v>
      </c>
      <c r="BL4" s="23" t="str">
        <f t="shared" si="0"/>
        <v>JU</v>
      </c>
      <c r="BM4" s="23" t="str">
        <f t="shared" si="0"/>
        <v>VI</v>
      </c>
      <c r="BN4" s="23" t="str">
        <f t="shared" si="0"/>
        <v>LU</v>
      </c>
      <c r="BO4" s="23" t="str">
        <f t="shared" si="0"/>
        <v>MA</v>
      </c>
      <c r="BP4" s="23" t="str">
        <f t="shared" si="0"/>
        <v>MI</v>
      </c>
      <c r="BQ4" s="23" t="str">
        <f t="shared" si="0"/>
        <v>JU</v>
      </c>
      <c r="BR4" s="23" t="str">
        <f t="shared" si="0"/>
        <v>VI</v>
      </c>
      <c r="BS4" s="23" t="str">
        <f t="shared" si="0"/>
        <v>LU</v>
      </c>
      <c r="BT4" s="23" t="str">
        <f t="shared" si="0"/>
        <v>MA</v>
      </c>
      <c r="BU4" s="23" t="str">
        <f t="shared" si="0"/>
        <v>MI</v>
      </c>
      <c r="BV4" s="23" t="str">
        <f t="shared" si="0"/>
        <v>JU</v>
      </c>
      <c r="BW4" s="23" t="str">
        <f t="shared" si="0"/>
        <v>VI</v>
      </c>
      <c r="BX4" s="23" t="str">
        <f t="shared" si="0"/>
        <v>LU</v>
      </c>
      <c r="BY4" s="23" t="str">
        <f t="shared" si="0"/>
        <v>MA</v>
      </c>
      <c r="BZ4" s="23" t="str">
        <f t="shared" si="0"/>
        <v>MI</v>
      </c>
      <c r="CA4" s="23" t="str">
        <f t="shared" ref="CA4:CI4" si="1">UPPER((LEFT(TEXT(CA5,"dddd"),2)))</f>
        <v>JU</v>
      </c>
      <c r="CB4" s="23" t="str">
        <f t="shared" si="1"/>
        <v>VI</v>
      </c>
      <c r="CC4" s="23" t="str">
        <f t="shared" si="1"/>
        <v>LU</v>
      </c>
      <c r="CD4" s="23" t="str">
        <f t="shared" si="1"/>
        <v>MA</v>
      </c>
      <c r="CE4" s="23" t="str">
        <f t="shared" si="1"/>
        <v>MI</v>
      </c>
      <c r="CF4" s="23" t="str">
        <f t="shared" si="1"/>
        <v>JU</v>
      </c>
      <c r="CG4" s="23" t="str">
        <f t="shared" si="1"/>
        <v>VI</v>
      </c>
      <c r="CH4" s="23" t="str">
        <f t="shared" si="1"/>
        <v>LU</v>
      </c>
      <c r="CI4" s="190" t="str">
        <f t="shared" si="1"/>
        <v>MA</v>
      </c>
    </row>
    <row r="5" spans="2:87" x14ac:dyDescent="0.25">
      <c r="N5" s="193">
        <f>G4</f>
        <v>44063</v>
      </c>
      <c r="O5" s="193">
        <f>IF(N4="VI",N5+3,N5+1)</f>
        <v>44064</v>
      </c>
      <c r="P5" s="193">
        <f t="shared" ref="P5:AQ5" si="2">IF(O4="VI",O5+3,O5+1)</f>
        <v>44067</v>
      </c>
      <c r="Q5" s="193">
        <f t="shared" si="2"/>
        <v>44068</v>
      </c>
      <c r="R5" s="193">
        <f t="shared" si="2"/>
        <v>44069</v>
      </c>
      <c r="S5" s="193">
        <f t="shared" si="2"/>
        <v>44070</v>
      </c>
      <c r="T5" s="193">
        <f t="shared" si="2"/>
        <v>44071</v>
      </c>
      <c r="U5" s="193">
        <f t="shared" si="2"/>
        <v>44074</v>
      </c>
      <c r="V5" s="193">
        <f t="shared" si="2"/>
        <v>44075</v>
      </c>
      <c r="W5" s="193">
        <f t="shared" si="2"/>
        <v>44076</v>
      </c>
      <c r="X5" s="193">
        <f t="shared" si="2"/>
        <v>44077</v>
      </c>
      <c r="Y5" s="193">
        <f t="shared" si="2"/>
        <v>44078</v>
      </c>
      <c r="Z5" s="193">
        <f t="shared" si="2"/>
        <v>44081</v>
      </c>
      <c r="AA5" s="193">
        <f t="shared" si="2"/>
        <v>44082</v>
      </c>
      <c r="AB5" s="193">
        <f t="shared" si="2"/>
        <v>44083</v>
      </c>
      <c r="AC5" s="193">
        <f t="shared" si="2"/>
        <v>44084</v>
      </c>
      <c r="AD5" s="193">
        <f t="shared" si="2"/>
        <v>44085</v>
      </c>
      <c r="AE5" s="193">
        <f t="shared" si="2"/>
        <v>44088</v>
      </c>
      <c r="AF5" s="193">
        <f t="shared" si="2"/>
        <v>44089</v>
      </c>
      <c r="AG5" s="193">
        <f t="shared" si="2"/>
        <v>44090</v>
      </c>
      <c r="AH5" s="193">
        <f t="shared" si="2"/>
        <v>44091</v>
      </c>
      <c r="AI5" s="193">
        <f t="shared" si="2"/>
        <v>44092</v>
      </c>
      <c r="AJ5" s="193">
        <f t="shared" si="2"/>
        <v>44095</v>
      </c>
      <c r="AK5" s="193">
        <f t="shared" si="2"/>
        <v>44096</v>
      </c>
      <c r="AL5" s="193">
        <f t="shared" si="2"/>
        <v>44097</v>
      </c>
      <c r="AM5" s="193">
        <f t="shared" si="2"/>
        <v>44098</v>
      </c>
      <c r="AN5" s="193">
        <f t="shared" si="2"/>
        <v>44099</v>
      </c>
      <c r="AO5" s="193">
        <f t="shared" si="2"/>
        <v>44102</v>
      </c>
      <c r="AP5" s="193">
        <f t="shared" si="2"/>
        <v>44103</v>
      </c>
      <c r="AQ5" s="193">
        <f t="shared" si="2"/>
        <v>44104</v>
      </c>
      <c r="AR5" s="193">
        <f t="shared" ref="AR5:CI5" si="3">IF(AQ4="VI",AQ5+3,AQ5+1)</f>
        <v>44105</v>
      </c>
      <c r="AS5" s="193">
        <f t="shared" si="3"/>
        <v>44106</v>
      </c>
      <c r="AT5" s="193">
        <f t="shared" si="3"/>
        <v>44109</v>
      </c>
      <c r="AU5" s="193">
        <f t="shared" si="3"/>
        <v>44110</v>
      </c>
      <c r="AV5" s="193">
        <f t="shared" si="3"/>
        <v>44111</v>
      </c>
      <c r="AW5" s="193">
        <f t="shared" si="3"/>
        <v>44112</v>
      </c>
      <c r="AX5" s="193">
        <f t="shared" si="3"/>
        <v>44113</v>
      </c>
      <c r="AY5" s="193">
        <f t="shared" si="3"/>
        <v>44116</v>
      </c>
      <c r="AZ5" s="193">
        <f t="shared" si="3"/>
        <v>44117</v>
      </c>
      <c r="BA5" s="193">
        <f t="shared" si="3"/>
        <v>44118</v>
      </c>
      <c r="BB5" s="193">
        <f t="shared" si="3"/>
        <v>44119</v>
      </c>
      <c r="BC5" s="193">
        <f t="shared" si="3"/>
        <v>44120</v>
      </c>
      <c r="BD5" s="193">
        <f t="shared" si="3"/>
        <v>44123</v>
      </c>
      <c r="BE5" s="193">
        <f t="shared" si="3"/>
        <v>44124</v>
      </c>
      <c r="BF5" s="193">
        <f t="shared" si="3"/>
        <v>44125</v>
      </c>
      <c r="BG5" s="193">
        <f t="shared" si="3"/>
        <v>44126</v>
      </c>
      <c r="BH5" s="193">
        <f t="shared" si="3"/>
        <v>44127</v>
      </c>
      <c r="BI5" s="193">
        <f t="shared" si="3"/>
        <v>44130</v>
      </c>
      <c r="BJ5" s="193">
        <f t="shared" si="3"/>
        <v>44131</v>
      </c>
      <c r="BK5" s="193">
        <f t="shared" si="3"/>
        <v>44132</v>
      </c>
      <c r="BL5" s="193">
        <f t="shared" si="3"/>
        <v>44133</v>
      </c>
      <c r="BM5" s="193">
        <f t="shared" si="3"/>
        <v>44134</v>
      </c>
      <c r="BN5" s="193">
        <f t="shared" si="3"/>
        <v>44137</v>
      </c>
      <c r="BO5" s="193">
        <f t="shared" si="3"/>
        <v>44138</v>
      </c>
      <c r="BP5" s="193">
        <f t="shared" si="3"/>
        <v>44139</v>
      </c>
      <c r="BQ5" s="193">
        <f t="shared" si="3"/>
        <v>44140</v>
      </c>
      <c r="BR5" s="193">
        <f t="shared" si="3"/>
        <v>44141</v>
      </c>
      <c r="BS5" s="193">
        <f t="shared" si="3"/>
        <v>44144</v>
      </c>
      <c r="BT5" s="193">
        <f t="shared" si="3"/>
        <v>44145</v>
      </c>
      <c r="BU5" s="193">
        <f t="shared" si="3"/>
        <v>44146</v>
      </c>
      <c r="BV5" s="193">
        <f t="shared" si="3"/>
        <v>44147</v>
      </c>
      <c r="BW5" s="193">
        <f t="shared" si="3"/>
        <v>44148</v>
      </c>
      <c r="BX5" s="193">
        <f t="shared" si="3"/>
        <v>44151</v>
      </c>
      <c r="BY5" s="193">
        <f t="shared" si="3"/>
        <v>44152</v>
      </c>
      <c r="BZ5" s="193">
        <f t="shared" si="3"/>
        <v>44153</v>
      </c>
      <c r="CA5" s="193">
        <f t="shared" si="3"/>
        <v>44154</v>
      </c>
      <c r="CB5" s="193">
        <f t="shared" si="3"/>
        <v>44155</v>
      </c>
      <c r="CC5" s="193">
        <f t="shared" si="3"/>
        <v>44158</v>
      </c>
      <c r="CD5" s="193">
        <f t="shared" si="3"/>
        <v>44159</v>
      </c>
      <c r="CE5" s="193">
        <f t="shared" si="3"/>
        <v>44160</v>
      </c>
      <c r="CF5" s="193">
        <f t="shared" si="3"/>
        <v>44161</v>
      </c>
      <c r="CG5" s="193">
        <f t="shared" si="3"/>
        <v>44162</v>
      </c>
      <c r="CH5" s="193">
        <f t="shared" si="3"/>
        <v>44165</v>
      </c>
      <c r="CI5" s="191">
        <f t="shared" si="3"/>
        <v>44166</v>
      </c>
    </row>
    <row r="6" spans="2:87" ht="30" x14ac:dyDescent="0.25">
      <c r="B6" s="35" t="s">
        <v>145</v>
      </c>
      <c r="C6" s="111" t="s">
        <v>24</v>
      </c>
      <c r="D6" s="37" t="s">
        <v>25</v>
      </c>
      <c r="E6" s="38" t="s">
        <v>146</v>
      </c>
      <c r="F6" s="38" t="s">
        <v>147</v>
      </c>
      <c r="G6" s="38" t="s">
        <v>148</v>
      </c>
      <c r="H6" s="39" t="s">
        <v>149</v>
      </c>
      <c r="I6" s="39" t="s">
        <v>150</v>
      </c>
      <c r="J6" s="115" t="s">
        <v>151</v>
      </c>
      <c r="K6" s="36" t="s">
        <v>152</v>
      </c>
      <c r="L6" s="36" t="s">
        <v>165</v>
      </c>
      <c r="M6" s="186" t="s">
        <v>166</v>
      </c>
      <c r="N6" s="194" t="s">
        <v>167</v>
      </c>
      <c r="O6" s="194" t="s">
        <v>168</v>
      </c>
      <c r="P6" s="194" t="s">
        <v>169</v>
      </c>
      <c r="Q6" s="194" t="s">
        <v>170</v>
      </c>
      <c r="R6" s="194" t="s">
        <v>171</v>
      </c>
      <c r="S6" s="194" t="s">
        <v>172</v>
      </c>
      <c r="T6" s="194" t="s">
        <v>173</v>
      </c>
      <c r="U6" s="194" t="s">
        <v>174</v>
      </c>
      <c r="V6" s="194" t="s">
        <v>175</v>
      </c>
      <c r="W6" s="195" t="s">
        <v>176</v>
      </c>
      <c r="X6" s="195" t="s">
        <v>177</v>
      </c>
      <c r="Y6" s="194" t="s">
        <v>178</v>
      </c>
      <c r="Z6" s="194" t="s">
        <v>179</v>
      </c>
      <c r="AA6" s="194" t="s">
        <v>180</v>
      </c>
      <c r="AB6" s="194" t="s">
        <v>181</v>
      </c>
      <c r="AC6" s="194" t="s">
        <v>182</v>
      </c>
      <c r="AD6" s="194" t="s">
        <v>183</v>
      </c>
      <c r="AE6" s="194" t="s">
        <v>184</v>
      </c>
      <c r="AF6" s="194" t="s">
        <v>185</v>
      </c>
      <c r="AG6" s="195" t="s">
        <v>186</v>
      </c>
      <c r="AH6" s="195" t="s">
        <v>187</v>
      </c>
      <c r="AI6" s="196" t="s">
        <v>188</v>
      </c>
      <c r="AJ6" s="194" t="s">
        <v>189</v>
      </c>
      <c r="AK6" s="194" t="s">
        <v>190</v>
      </c>
      <c r="AL6" s="194" t="s">
        <v>191</v>
      </c>
      <c r="AM6" s="194" t="s">
        <v>192</v>
      </c>
      <c r="AN6" s="194" t="s">
        <v>193</v>
      </c>
      <c r="AO6" s="194" t="s">
        <v>194</v>
      </c>
      <c r="AP6" s="194" t="s">
        <v>195</v>
      </c>
      <c r="AQ6" s="194" t="s">
        <v>196</v>
      </c>
      <c r="AR6" s="195" t="s">
        <v>197</v>
      </c>
      <c r="AS6" s="195" t="s">
        <v>198</v>
      </c>
      <c r="AT6" s="194" t="s">
        <v>162</v>
      </c>
      <c r="AU6" s="194" t="s">
        <v>163</v>
      </c>
      <c r="AV6" s="23" t="s">
        <v>199</v>
      </c>
      <c r="AW6" s="23" t="s">
        <v>200</v>
      </c>
      <c r="AX6" s="23" t="s">
        <v>201</v>
      </c>
      <c r="AY6" s="23" t="s">
        <v>202</v>
      </c>
      <c r="AZ6" s="23" t="s">
        <v>203</v>
      </c>
      <c r="BA6" s="23" t="s">
        <v>204</v>
      </c>
      <c r="BB6" s="23" t="s">
        <v>205</v>
      </c>
      <c r="BC6" s="23" t="s">
        <v>206</v>
      </c>
      <c r="BD6" s="23" t="s">
        <v>207</v>
      </c>
      <c r="BE6" s="23" t="s">
        <v>208</v>
      </c>
      <c r="BF6" s="23" t="s">
        <v>209</v>
      </c>
      <c r="BG6" s="23" t="s">
        <v>210</v>
      </c>
      <c r="BH6" s="23" t="s">
        <v>211</v>
      </c>
      <c r="BI6" s="23" t="s">
        <v>212</v>
      </c>
      <c r="BJ6" s="23" t="s">
        <v>213</v>
      </c>
      <c r="BK6" s="23" t="s">
        <v>214</v>
      </c>
      <c r="BL6" s="197" t="s">
        <v>215</v>
      </c>
      <c r="BM6" s="197" t="s">
        <v>216</v>
      </c>
      <c r="BN6" s="23" t="s">
        <v>217</v>
      </c>
      <c r="BO6" s="23" t="s">
        <v>218</v>
      </c>
      <c r="BP6" s="23" t="s">
        <v>219</v>
      </c>
      <c r="BQ6" s="23" t="s">
        <v>220</v>
      </c>
      <c r="BR6" s="23" t="s">
        <v>221</v>
      </c>
      <c r="BS6" s="23" t="s">
        <v>222</v>
      </c>
      <c r="BT6" s="197" t="s">
        <v>223</v>
      </c>
      <c r="BU6" s="197" t="s">
        <v>224</v>
      </c>
      <c r="BV6" s="198" t="s">
        <v>225</v>
      </c>
      <c r="BW6" s="23" t="s">
        <v>226</v>
      </c>
      <c r="BX6" s="23" t="s">
        <v>227</v>
      </c>
      <c r="BY6" s="23" t="s">
        <v>228</v>
      </c>
      <c r="BZ6" s="23" t="s">
        <v>229</v>
      </c>
      <c r="CA6" s="197" t="s">
        <v>230</v>
      </c>
      <c r="CB6" s="197" t="s">
        <v>231</v>
      </c>
      <c r="CC6" s="199" t="s">
        <v>232</v>
      </c>
      <c r="CD6" s="23" t="s">
        <v>233</v>
      </c>
      <c r="CE6" s="23" t="s">
        <v>233</v>
      </c>
      <c r="CF6" s="23" t="s">
        <v>233</v>
      </c>
      <c r="CG6" s="23" t="s">
        <v>233</v>
      </c>
      <c r="CH6" s="23" t="s">
        <v>233</v>
      </c>
      <c r="CI6" s="192" t="s">
        <v>233</v>
      </c>
    </row>
    <row r="7" spans="2:87" x14ac:dyDescent="0.25">
      <c r="B7" s="5">
        <v>1</v>
      </c>
      <c r="C7" s="117" t="s">
        <v>8</v>
      </c>
      <c r="D7" s="29" t="s">
        <v>31</v>
      </c>
      <c r="E7" s="25">
        <v>3</v>
      </c>
      <c r="F7" s="25">
        <f t="shared" ref="F7:F41" si="4">SUM(N7:AU7)</f>
        <v>3</v>
      </c>
      <c r="G7" s="25">
        <f t="shared" ref="G7:G41" si="5">E7-F7</f>
        <v>0</v>
      </c>
      <c r="H7" s="122" t="s">
        <v>153</v>
      </c>
      <c r="I7" s="122" t="s">
        <v>154</v>
      </c>
      <c r="J7" s="169"/>
      <c r="K7" s="69" t="s">
        <v>234</v>
      </c>
      <c r="L7" s="69"/>
      <c r="M7" s="187"/>
      <c r="N7" s="178">
        <v>3</v>
      </c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</row>
    <row r="8" spans="2:87" ht="30" x14ac:dyDescent="0.25">
      <c r="B8" s="5">
        <v>2</v>
      </c>
      <c r="C8" s="117" t="s">
        <v>8</v>
      </c>
      <c r="D8" s="29" t="s">
        <v>32</v>
      </c>
      <c r="E8" s="25">
        <v>5</v>
      </c>
      <c r="F8" s="25">
        <f t="shared" si="4"/>
        <v>5</v>
      </c>
      <c r="G8" s="25">
        <f t="shared" si="5"/>
        <v>0</v>
      </c>
      <c r="H8" s="122" t="s">
        <v>153</v>
      </c>
      <c r="I8" s="122" t="s">
        <v>154</v>
      </c>
      <c r="J8" s="169"/>
      <c r="K8" s="69" t="s">
        <v>234</v>
      </c>
      <c r="L8" s="69"/>
      <c r="M8" s="187"/>
      <c r="N8" s="178">
        <v>4</v>
      </c>
      <c r="O8" s="69">
        <v>1</v>
      </c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</row>
    <row r="9" spans="2:87" ht="30" x14ac:dyDescent="0.25">
      <c r="B9" s="5">
        <v>3</v>
      </c>
      <c r="C9" s="117" t="s">
        <v>8</v>
      </c>
      <c r="D9" s="29" t="s">
        <v>33</v>
      </c>
      <c r="E9" s="25">
        <v>3</v>
      </c>
      <c r="F9" s="25">
        <f t="shared" si="4"/>
        <v>3</v>
      </c>
      <c r="G9" s="25">
        <f t="shared" si="5"/>
        <v>0</v>
      </c>
      <c r="H9" s="122" t="s">
        <v>153</v>
      </c>
      <c r="I9" s="122" t="s">
        <v>154</v>
      </c>
      <c r="J9" s="169"/>
      <c r="K9" s="69" t="s">
        <v>234</v>
      </c>
      <c r="L9" s="69"/>
      <c r="M9" s="187"/>
      <c r="N9" s="25"/>
      <c r="O9" s="179">
        <v>3</v>
      </c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</row>
    <row r="10" spans="2:87" ht="30" x14ac:dyDescent="0.25">
      <c r="B10" s="5">
        <v>4</v>
      </c>
      <c r="C10" s="117" t="s">
        <v>8</v>
      </c>
      <c r="D10" s="29" t="s">
        <v>34</v>
      </c>
      <c r="E10" s="25">
        <v>5</v>
      </c>
      <c r="F10" s="25">
        <f t="shared" si="4"/>
        <v>5</v>
      </c>
      <c r="G10" s="25">
        <f t="shared" si="5"/>
        <v>0</v>
      </c>
      <c r="H10" s="122" t="s">
        <v>153</v>
      </c>
      <c r="I10" s="122" t="s">
        <v>154</v>
      </c>
      <c r="J10" s="169"/>
      <c r="K10" s="69" t="s">
        <v>234</v>
      </c>
      <c r="L10" s="69"/>
      <c r="M10" s="187"/>
      <c r="N10" s="25"/>
      <c r="O10" s="180">
        <v>5</v>
      </c>
      <c r="P10" s="14"/>
      <c r="Q10" s="69"/>
      <c r="R10" s="14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</row>
    <row r="11" spans="2:87" ht="30" x14ac:dyDescent="0.25">
      <c r="B11" s="5">
        <v>5</v>
      </c>
      <c r="C11" s="117" t="s">
        <v>8</v>
      </c>
      <c r="D11" s="29" t="s">
        <v>35</v>
      </c>
      <c r="E11" s="25">
        <v>3</v>
      </c>
      <c r="F11" s="25">
        <f t="shared" si="4"/>
        <v>3</v>
      </c>
      <c r="G11" s="25">
        <f t="shared" si="5"/>
        <v>0</v>
      </c>
      <c r="H11" s="122" t="s">
        <v>153</v>
      </c>
      <c r="I11" s="122" t="s">
        <v>154</v>
      </c>
      <c r="J11" s="169"/>
      <c r="K11" s="69" t="s">
        <v>234</v>
      </c>
      <c r="L11" s="69"/>
      <c r="M11" s="187"/>
      <c r="N11" s="25"/>
      <c r="O11" s="69"/>
      <c r="P11" s="179">
        <v>3</v>
      </c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</row>
    <row r="12" spans="2:87" ht="30" x14ac:dyDescent="0.25">
      <c r="B12" s="5">
        <v>6</v>
      </c>
      <c r="C12" s="117" t="s">
        <v>8</v>
      </c>
      <c r="D12" s="29" t="s">
        <v>36</v>
      </c>
      <c r="E12" s="25">
        <v>8</v>
      </c>
      <c r="F12" s="25">
        <f t="shared" si="4"/>
        <v>8</v>
      </c>
      <c r="G12" s="25">
        <f t="shared" si="5"/>
        <v>0</v>
      </c>
      <c r="H12" s="122" t="s">
        <v>153</v>
      </c>
      <c r="I12" s="122" t="s">
        <v>154</v>
      </c>
      <c r="J12" s="169"/>
      <c r="K12" s="69" t="s">
        <v>234</v>
      </c>
      <c r="L12" s="69"/>
      <c r="M12" s="187"/>
      <c r="N12" s="25"/>
      <c r="O12" s="69"/>
      <c r="P12" s="179">
        <v>4</v>
      </c>
      <c r="Q12" s="179">
        <v>4</v>
      </c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</row>
    <row r="13" spans="2:87" ht="36.75" customHeight="1" x14ac:dyDescent="0.25">
      <c r="B13" s="5">
        <v>7</v>
      </c>
      <c r="C13" s="117" t="s">
        <v>8</v>
      </c>
      <c r="D13" s="29" t="s">
        <v>37</v>
      </c>
      <c r="E13" s="25">
        <v>3</v>
      </c>
      <c r="F13" s="25">
        <f t="shared" si="4"/>
        <v>3</v>
      </c>
      <c r="G13" s="25">
        <f t="shared" si="5"/>
        <v>0</v>
      </c>
      <c r="H13" s="122" t="s">
        <v>153</v>
      </c>
      <c r="I13" s="122" t="s">
        <v>154</v>
      </c>
      <c r="J13" s="169"/>
      <c r="K13" s="69" t="s">
        <v>234</v>
      </c>
      <c r="L13" s="69"/>
      <c r="M13" s="187"/>
      <c r="N13" s="25"/>
      <c r="O13" s="69"/>
      <c r="P13" s="69"/>
      <c r="Q13" s="179">
        <v>3</v>
      </c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</row>
    <row r="14" spans="2:87" ht="30" x14ac:dyDescent="0.25">
      <c r="B14" s="5">
        <v>8</v>
      </c>
      <c r="C14" s="117" t="s">
        <v>8</v>
      </c>
      <c r="D14" s="29" t="s">
        <v>38</v>
      </c>
      <c r="E14" s="25">
        <v>5</v>
      </c>
      <c r="F14" s="25">
        <f t="shared" si="4"/>
        <v>5</v>
      </c>
      <c r="G14" s="25">
        <f t="shared" si="5"/>
        <v>0</v>
      </c>
      <c r="H14" s="122" t="s">
        <v>153</v>
      </c>
      <c r="I14" s="122" t="s">
        <v>154</v>
      </c>
      <c r="J14" s="169"/>
      <c r="K14" s="69" t="s">
        <v>234</v>
      </c>
      <c r="L14" s="69"/>
      <c r="M14" s="187"/>
      <c r="N14" s="25"/>
      <c r="O14" s="69"/>
      <c r="P14" s="69"/>
      <c r="Q14" s="179">
        <v>3</v>
      </c>
      <c r="R14" s="179">
        <v>2</v>
      </c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</row>
    <row r="15" spans="2:87" ht="30" x14ac:dyDescent="0.25">
      <c r="B15" s="5">
        <v>9</v>
      </c>
      <c r="C15" s="117" t="s">
        <v>8</v>
      </c>
      <c r="D15" s="29" t="s">
        <v>39</v>
      </c>
      <c r="E15" s="25">
        <v>3</v>
      </c>
      <c r="F15" s="25">
        <f t="shared" si="4"/>
        <v>3</v>
      </c>
      <c r="G15" s="25">
        <f t="shared" si="5"/>
        <v>0</v>
      </c>
      <c r="H15" s="122" t="s">
        <v>153</v>
      </c>
      <c r="I15" s="122" t="s">
        <v>154</v>
      </c>
      <c r="J15" s="169"/>
      <c r="K15" s="69" t="s">
        <v>234</v>
      </c>
      <c r="L15" s="69"/>
      <c r="M15" s="187"/>
      <c r="N15" s="25"/>
      <c r="O15" s="69"/>
      <c r="P15" s="69"/>
      <c r="Q15" s="69"/>
      <c r="R15" s="179">
        <v>3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</row>
    <row r="16" spans="2:87" ht="45" x14ac:dyDescent="0.25">
      <c r="B16" s="5">
        <v>10</v>
      </c>
      <c r="C16" s="117" t="s">
        <v>8</v>
      </c>
      <c r="D16" s="29" t="s">
        <v>40</v>
      </c>
      <c r="E16" s="25">
        <v>5</v>
      </c>
      <c r="F16" s="25">
        <f t="shared" si="4"/>
        <v>5</v>
      </c>
      <c r="G16" s="25">
        <f t="shared" si="5"/>
        <v>0</v>
      </c>
      <c r="H16" s="122" t="s">
        <v>153</v>
      </c>
      <c r="I16" s="122" t="s">
        <v>154</v>
      </c>
      <c r="J16" s="169"/>
      <c r="K16" s="69" t="s">
        <v>234</v>
      </c>
      <c r="L16" s="69"/>
      <c r="M16" s="187"/>
      <c r="N16" s="25"/>
      <c r="O16" s="69"/>
      <c r="P16" s="69"/>
      <c r="Q16" s="69"/>
      <c r="R16" s="179">
        <v>3</v>
      </c>
      <c r="S16" s="179">
        <v>2</v>
      </c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</row>
    <row r="17" spans="2:86" ht="75.75" hidden="1" customHeight="1" x14ac:dyDescent="0.25">
      <c r="B17" s="5">
        <v>11</v>
      </c>
      <c r="C17" s="117" t="s">
        <v>8</v>
      </c>
      <c r="D17" s="29" t="s">
        <v>42</v>
      </c>
      <c r="E17" s="175">
        <v>5</v>
      </c>
      <c r="F17" s="175">
        <f>SUM(N17:AU17)</f>
        <v>5</v>
      </c>
      <c r="G17" s="175">
        <f>E17-F17</f>
        <v>0</v>
      </c>
      <c r="H17" s="121" t="s">
        <v>153</v>
      </c>
      <c r="I17" s="121" t="s">
        <v>154</v>
      </c>
      <c r="J17" s="176"/>
      <c r="K17" s="120" t="s">
        <v>155</v>
      </c>
      <c r="L17" s="69"/>
      <c r="M17" s="188" t="s">
        <v>235</v>
      </c>
      <c r="N17" s="181">
        <v>5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</row>
    <row r="18" spans="2:86" ht="30" x14ac:dyDescent="0.25">
      <c r="B18" s="5">
        <v>12</v>
      </c>
      <c r="C18" s="117" t="s">
        <v>8</v>
      </c>
      <c r="D18" s="29" t="s">
        <v>41</v>
      </c>
      <c r="E18" s="25">
        <v>8</v>
      </c>
      <c r="F18" s="25">
        <f t="shared" si="4"/>
        <v>8</v>
      </c>
      <c r="G18" s="25">
        <f t="shared" si="5"/>
        <v>0</v>
      </c>
      <c r="H18" s="122" t="s">
        <v>153</v>
      </c>
      <c r="I18" s="122" t="s">
        <v>154</v>
      </c>
      <c r="J18" s="169"/>
      <c r="K18" s="69" t="s">
        <v>234</v>
      </c>
      <c r="L18" s="69"/>
      <c r="M18" s="187"/>
      <c r="N18" s="69"/>
      <c r="O18" s="69"/>
      <c r="P18" s="69"/>
      <c r="Q18" s="69"/>
      <c r="R18" s="69"/>
      <c r="S18" s="179">
        <v>4</v>
      </c>
      <c r="T18" s="179">
        <v>4</v>
      </c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2:86" x14ac:dyDescent="0.25">
      <c r="B19" s="5">
        <v>13</v>
      </c>
      <c r="C19" s="117" t="s">
        <v>8</v>
      </c>
      <c r="D19" s="29" t="s">
        <v>43</v>
      </c>
      <c r="E19" s="25">
        <v>8</v>
      </c>
      <c r="F19" s="25">
        <f t="shared" si="4"/>
        <v>8</v>
      </c>
      <c r="G19" s="25">
        <f t="shared" si="5"/>
        <v>0</v>
      </c>
      <c r="H19" s="122" t="s">
        <v>153</v>
      </c>
      <c r="I19" s="122" t="s">
        <v>154</v>
      </c>
      <c r="J19" s="169"/>
      <c r="K19" s="69" t="s">
        <v>234</v>
      </c>
      <c r="L19" s="69"/>
      <c r="M19" s="187"/>
      <c r="N19" s="25"/>
      <c r="O19" s="69"/>
      <c r="P19" s="69"/>
      <c r="Q19" s="69"/>
      <c r="R19" s="69"/>
      <c r="S19" s="69"/>
      <c r="T19" s="179">
        <v>4</v>
      </c>
      <c r="U19" s="179">
        <v>4</v>
      </c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</row>
    <row r="20" spans="2:86" ht="30" x14ac:dyDescent="0.25">
      <c r="B20" s="5">
        <v>14</v>
      </c>
      <c r="C20" s="117" t="s">
        <v>8</v>
      </c>
      <c r="D20" s="29" t="s">
        <v>44</v>
      </c>
      <c r="E20" s="25">
        <v>8</v>
      </c>
      <c r="F20" s="25">
        <f t="shared" si="4"/>
        <v>8</v>
      </c>
      <c r="G20" s="25">
        <f t="shared" si="5"/>
        <v>0</v>
      </c>
      <c r="H20" s="122" t="s">
        <v>153</v>
      </c>
      <c r="I20" s="122" t="s">
        <v>154</v>
      </c>
      <c r="J20" s="169"/>
      <c r="K20" s="69" t="s">
        <v>234</v>
      </c>
      <c r="L20" s="69"/>
      <c r="M20" s="187"/>
      <c r="N20" s="25"/>
      <c r="O20" s="69"/>
      <c r="P20" s="69"/>
      <c r="Q20" s="69"/>
      <c r="R20" s="69"/>
      <c r="S20" s="69"/>
      <c r="T20" s="69"/>
      <c r="U20" s="179">
        <v>4</v>
      </c>
      <c r="V20" s="179">
        <v>4</v>
      </c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</row>
    <row r="21" spans="2:86" ht="30" x14ac:dyDescent="0.25">
      <c r="B21" s="5">
        <v>15</v>
      </c>
      <c r="C21" s="117" t="s">
        <v>8</v>
      </c>
      <c r="D21" s="29" t="s">
        <v>45</v>
      </c>
      <c r="E21" s="25">
        <v>8</v>
      </c>
      <c r="F21" s="25">
        <f>SUM(N21:AU21)</f>
        <v>8</v>
      </c>
      <c r="G21" s="25">
        <f t="shared" si="5"/>
        <v>0</v>
      </c>
      <c r="H21" s="122" t="s">
        <v>153</v>
      </c>
      <c r="I21" s="122" t="s">
        <v>154</v>
      </c>
      <c r="J21" s="169"/>
      <c r="K21" s="69" t="s">
        <v>234</v>
      </c>
      <c r="L21" s="69"/>
      <c r="M21" s="187"/>
      <c r="N21" s="25"/>
      <c r="O21" s="69"/>
      <c r="P21" s="69"/>
      <c r="Q21" s="69"/>
      <c r="R21" s="69"/>
      <c r="S21" s="69"/>
      <c r="T21" s="69"/>
      <c r="U21" s="69"/>
      <c r="V21" s="179">
        <v>4</v>
      </c>
      <c r="W21" s="179">
        <v>4</v>
      </c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</row>
    <row r="22" spans="2:86" ht="30" x14ac:dyDescent="0.25">
      <c r="B22" s="5">
        <v>16</v>
      </c>
      <c r="C22" s="117" t="s">
        <v>8</v>
      </c>
      <c r="D22" s="29" t="s">
        <v>46</v>
      </c>
      <c r="E22" s="128"/>
      <c r="F22" s="25">
        <f t="shared" si="4"/>
        <v>0</v>
      </c>
      <c r="G22" s="25">
        <f t="shared" si="5"/>
        <v>0</v>
      </c>
      <c r="H22" s="122" t="s">
        <v>153</v>
      </c>
      <c r="I22" s="122" t="s">
        <v>154</v>
      </c>
      <c r="J22" s="169"/>
      <c r="K22" s="69" t="s">
        <v>234</v>
      </c>
      <c r="L22" s="69"/>
      <c r="M22" s="187" t="s">
        <v>236</v>
      </c>
      <c r="N22" s="25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</row>
    <row r="23" spans="2:86" ht="30" hidden="1" x14ac:dyDescent="0.25">
      <c r="B23" s="5">
        <v>17</v>
      </c>
      <c r="C23" s="117" t="s">
        <v>12</v>
      </c>
      <c r="D23" s="29" t="s">
        <v>47</v>
      </c>
      <c r="E23" s="127">
        <v>3</v>
      </c>
      <c r="F23" s="127">
        <f>SUM(N23:AU23)</f>
        <v>3</v>
      </c>
      <c r="G23" s="127">
        <f>E23-F23</f>
        <v>0</v>
      </c>
      <c r="H23" s="122" t="s">
        <v>153</v>
      </c>
      <c r="I23" s="122" t="s">
        <v>154</v>
      </c>
      <c r="J23" s="169"/>
      <c r="K23" s="69" t="s">
        <v>155</v>
      </c>
      <c r="L23" s="69"/>
      <c r="M23" s="187"/>
      <c r="N23" s="202">
        <v>3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</row>
    <row r="24" spans="2:86" ht="30" hidden="1" x14ac:dyDescent="0.25">
      <c r="B24" s="5">
        <v>18</v>
      </c>
      <c r="C24" s="117" t="s">
        <v>12</v>
      </c>
      <c r="D24" s="29" t="s">
        <v>48</v>
      </c>
      <c r="E24" s="127">
        <v>5</v>
      </c>
      <c r="F24" s="127">
        <f>SUM(N24:AU24)</f>
        <v>5</v>
      </c>
      <c r="G24" s="127">
        <f>E24-F24</f>
        <v>0</v>
      </c>
      <c r="H24" s="122" t="s">
        <v>153</v>
      </c>
      <c r="I24" s="122" t="s">
        <v>154</v>
      </c>
      <c r="J24" s="169"/>
      <c r="K24" s="69" t="s">
        <v>155</v>
      </c>
      <c r="L24" s="69"/>
      <c r="M24" s="187"/>
      <c r="N24" s="25"/>
      <c r="O24" s="203">
        <v>4</v>
      </c>
      <c r="P24" s="69">
        <v>1</v>
      </c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</row>
    <row r="25" spans="2:86" ht="30" hidden="1" x14ac:dyDescent="0.25">
      <c r="B25" s="5">
        <v>19</v>
      </c>
      <c r="C25" s="117" t="s">
        <v>12</v>
      </c>
      <c r="D25" s="29" t="s">
        <v>49</v>
      </c>
      <c r="E25" s="25">
        <v>3</v>
      </c>
      <c r="F25" s="25">
        <f t="shared" si="4"/>
        <v>3</v>
      </c>
      <c r="G25" s="25">
        <f t="shared" si="5"/>
        <v>0</v>
      </c>
      <c r="H25" s="122" t="s">
        <v>153</v>
      </c>
      <c r="I25" s="122" t="s">
        <v>154</v>
      </c>
      <c r="J25" s="169"/>
      <c r="K25" s="69" t="s">
        <v>155</v>
      </c>
      <c r="L25" s="69"/>
      <c r="M25" s="187"/>
      <c r="N25" s="25"/>
      <c r="O25" s="182">
        <v>2</v>
      </c>
      <c r="P25" s="69">
        <v>1</v>
      </c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</row>
    <row r="26" spans="2:86" ht="30" hidden="1" x14ac:dyDescent="0.25">
      <c r="B26" s="5">
        <v>20</v>
      </c>
      <c r="C26" s="117" t="s">
        <v>12</v>
      </c>
      <c r="D26" s="29" t="s">
        <v>50</v>
      </c>
      <c r="E26" s="25">
        <v>5</v>
      </c>
      <c r="F26" s="25">
        <f t="shared" si="4"/>
        <v>5</v>
      </c>
      <c r="G26" s="25">
        <f t="shared" si="5"/>
        <v>0</v>
      </c>
      <c r="H26" s="122" t="s">
        <v>153</v>
      </c>
      <c r="I26" s="122" t="s">
        <v>154</v>
      </c>
      <c r="J26" s="169"/>
      <c r="K26" s="69" t="s">
        <v>155</v>
      </c>
      <c r="L26" s="69"/>
      <c r="M26" s="187"/>
      <c r="N26" s="25"/>
      <c r="O26" s="69"/>
      <c r="P26" s="182">
        <v>5</v>
      </c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</row>
    <row r="27" spans="2:86" hidden="1" x14ac:dyDescent="0.25">
      <c r="B27" s="5">
        <v>21</v>
      </c>
      <c r="C27" s="117" t="s">
        <v>12</v>
      </c>
      <c r="D27" s="29" t="s">
        <v>51</v>
      </c>
      <c r="E27" s="127">
        <v>8</v>
      </c>
      <c r="F27" s="127">
        <f>SUM(N27:AU27)</f>
        <v>8</v>
      </c>
      <c r="G27" s="127">
        <f>E27-F27</f>
        <v>0</v>
      </c>
      <c r="H27" s="122" t="s">
        <v>153</v>
      </c>
      <c r="I27" s="122" t="s">
        <v>154</v>
      </c>
      <c r="J27" s="169"/>
      <c r="K27" s="69" t="s">
        <v>155</v>
      </c>
      <c r="L27" s="69"/>
      <c r="M27" s="187"/>
      <c r="N27" s="25"/>
      <c r="O27" s="69"/>
      <c r="P27" s="182">
        <v>4</v>
      </c>
      <c r="Q27" s="182">
        <v>4</v>
      </c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</row>
    <row r="28" spans="2:86" ht="33.75" hidden="1" customHeight="1" x14ac:dyDescent="0.25">
      <c r="B28" s="5">
        <v>22</v>
      </c>
      <c r="C28" s="117" t="s">
        <v>12</v>
      </c>
      <c r="D28" s="29" t="s">
        <v>52</v>
      </c>
      <c r="E28" s="25">
        <v>8</v>
      </c>
      <c r="F28" s="25">
        <f t="shared" si="4"/>
        <v>8</v>
      </c>
      <c r="G28" s="25">
        <f t="shared" si="5"/>
        <v>0</v>
      </c>
      <c r="H28" s="122" t="s">
        <v>153</v>
      </c>
      <c r="I28" s="122" t="s">
        <v>154</v>
      </c>
      <c r="J28" s="169"/>
      <c r="K28" s="69" t="s">
        <v>155</v>
      </c>
      <c r="L28" s="69"/>
      <c r="M28" s="187"/>
      <c r="N28" s="25"/>
      <c r="O28" s="69"/>
      <c r="P28" s="69"/>
      <c r="Q28" s="182">
        <v>4</v>
      </c>
      <c r="R28" s="182">
        <v>4</v>
      </c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</row>
    <row r="29" spans="2:86" hidden="1" x14ac:dyDescent="0.25">
      <c r="B29" s="5">
        <v>23</v>
      </c>
      <c r="C29" s="117" t="s">
        <v>12</v>
      </c>
      <c r="D29" s="29" t="s">
        <v>53</v>
      </c>
      <c r="E29" s="25">
        <v>8</v>
      </c>
      <c r="F29" s="25">
        <f t="shared" si="4"/>
        <v>8</v>
      </c>
      <c r="G29" s="25">
        <f t="shared" si="5"/>
        <v>0</v>
      </c>
      <c r="H29" s="122" t="s">
        <v>153</v>
      </c>
      <c r="I29" s="122" t="s">
        <v>154</v>
      </c>
      <c r="J29" s="169"/>
      <c r="K29" s="69" t="s">
        <v>155</v>
      </c>
      <c r="L29" s="69"/>
      <c r="M29" s="187"/>
      <c r="N29" s="25"/>
      <c r="O29" s="69"/>
      <c r="P29" s="69"/>
      <c r="Q29" s="69"/>
      <c r="R29" s="182">
        <v>4</v>
      </c>
      <c r="S29" s="182">
        <v>4</v>
      </c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</row>
    <row r="30" spans="2:86" ht="30" hidden="1" x14ac:dyDescent="0.25">
      <c r="B30" s="5">
        <v>24</v>
      </c>
      <c r="C30" s="117" t="s">
        <v>12</v>
      </c>
      <c r="D30" s="29" t="s">
        <v>54</v>
      </c>
      <c r="E30" s="25">
        <v>21</v>
      </c>
      <c r="F30" s="25">
        <f>SUM(N30:AU30)</f>
        <v>21</v>
      </c>
      <c r="G30" s="25">
        <f>E30-F30</f>
        <v>0</v>
      </c>
      <c r="H30" s="122" t="s">
        <v>153</v>
      </c>
      <c r="I30" s="122" t="s">
        <v>154</v>
      </c>
      <c r="J30" s="169"/>
      <c r="K30" s="69" t="s">
        <v>155</v>
      </c>
      <c r="L30" s="69"/>
      <c r="M30" s="187"/>
      <c r="N30" s="25"/>
      <c r="O30" s="69"/>
      <c r="P30" s="69"/>
      <c r="Q30" s="69"/>
      <c r="R30" s="69"/>
      <c r="S30" s="182">
        <v>7</v>
      </c>
      <c r="T30" s="182">
        <v>7</v>
      </c>
      <c r="U30" s="182">
        <v>7</v>
      </c>
      <c r="V30" s="182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</row>
    <row r="31" spans="2:86" x14ac:dyDescent="0.25">
      <c r="B31" s="5">
        <v>25</v>
      </c>
      <c r="C31" s="117" t="s">
        <v>13</v>
      </c>
      <c r="D31" s="29" t="s">
        <v>55</v>
      </c>
      <c r="E31" s="25">
        <v>3</v>
      </c>
      <c r="F31" s="25">
        <f t="shared" si="4"/>
        <v>3</v>
      </c>
      <c r="G31" s="25">
        <f t="shared" si="5"/>
        <v>0</v>
      </c>
      <c r="H31" s="122" t="s">
        <v>237</v>
      </c>
      <c r="I31" s="122" t="s">
        <v>154</v>
      </c>
      <c r="J31" s="169"/>
      <c r="K31" s="69" t="s">
        <v>234</v>
      </c>
      <c r="L31" s="69"/>
      <c r="M31" s="187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179">
        <v>3</v>
      </c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</row>
    <row r="32" spans="2:86" x14ac:dyDescent="0.25">
      <c r="B32" s="5">
        <v>26</v>
      </c>
      <c r="C32" s="117" t="s">
        <v>13</v>
      </c>
      <c r="D32" s="29" t="s">
        <v>56</v>
      </c>
      <c r="E32" s="25">
        <v>5</v>
      </c>
      <c r="F32" s="25">
        <f t="shared" si="4"/>
        <v>5</v>
      </c>
      <c r="G32" s="25">
        <f t="shared" si="5"/>
        <v>0</v>
      </c>
      <c r="H32" s="122" t="s">
        <v>237</v>
      </c>
      <c r="I32" s="122" t="s">
        <v>154</v>
      </c>
      <c r="J32" s="169"/>
      <c r="K32" s="69" t="s">
        <v>234</v>
      </c>
      <c r="L32" s="69"/>
      <c r="M32" s="187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179">
        <v>5</v>
      </c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</row>
    <row r="33" spans="2:86" ht="30" x14ac:dyDescent="0.25">
      <c r="B33" s="5">
        <v>27</v>
      </c>
      <c r="C33" s="117" t="s">
        <v>13</v>
      </c>
      <c r="D33" s="29" t="s">
        <v>57</v>
      </c>
      <c r="E33" s="25">
        <v>8</v>
      </c>
      <c r="F33" s="25">
        <f t="shared" si="4"/>
        <v>8</v>
      </c>
      <c r="G33" s="25">
        <f t="shared" si="5"/>
        <v>0</v>
      </c>
      <c r="H33" s="122" t="s">
        <v>237</v>
      </c>
      <c r="I33" s="122" t="s">
        <v>154</v>
      </c>
      <c r="J33" s="169"/>
      <c r="K33" s="69" t="s">
        <v>234</v>
      </c>
      <c r="L33" s="69"/>
      <c r="M33" s="187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179">
        <v>8</v>
      </c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</row>
    <row r="34" spans="2:86" ht="30" x14ac:dyDescent="0.25">
      <c r="B34" s="5">
        <v>28</v>
      </c>
      <c r="C34" s="117" t="s">
        <v>13</v>
      </c>
      <c r="D34" s="29" t="s">
        <v>58</v>
      </c>
      <c r="E34" s="25">
        <v>5</v>
      </c>
      <c r="F34" s="25">
        <f t="shared" si="4"/>
        <v>5</v>
      </c>
      <c r="G34" s="25">
        <f t="shared" si="5"/>
        <v>0</v>
      </c>
      <c r="H34" s="122" t="s">
        <v>237</v>
      </c>
      <c r="I34" s="122" t="s">
        <v>154</v>
      </c>
      <c r="J34" s="169"/>
      <c r="K34" s="69" t="s">
        <v>234</v>
      </c>
      <c r="L34" s="69"/>
      <c r="M34" s="187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179">
        <v>5</v>
      </c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</row>
    <row r="35" spans="2:86" ht="30" x14ac:dyDescent="0.25">
      <c r="B35" s="5">
        <v>29</v>
      </c>
      <c r="C35" s="117" t="s">
        <v>13</v>
      </c>
      <c r="D35" s="29" t="s">
        <v>59</v>
      </c>
      <c r="E35" s="25">
        <v>8</v>
      </c>
      <c r="F35" s="25">
        <f t="shared" si="4"/>
        <v>8</v>
      </c>
      <c r="G35" s="25">
        <f t="shared" si="5"/>
        <v>0</v>
      </c>
      <c r="H35" s="122" t="s">
        <v>237</v>
      </c>
      <c r="I35" s="122" t="s">
        <v>154</v>
      </c>
      <c r="J35" s="169"/>
      <c r="K35" s="69" t="s">
        <v>234</v>
      </c>
      <c r="L35" s="69"/>
      <c r="M35" s="187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179">
        <v>5</v>
      </c>
      <c r="AB35" s="179">
        <v>3</v>
      </c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</row>
    <row r="36" spans="2:86" ht="30" x14ac:dyDescent="0.25">
      <c r="B36" s="5">
        <v>30</v>
      </c>
      <c r="C36" s="117" t="s">
        <v>13</v>
      </c>
      <c r="D36" s="29" t="s">
        <v>60</v>
      </c>
      <c r="E36" s="25">
        <v>5</v>
      </c>
      <c r="F36" s="25">
        <f t="shared" si="4"/>
        <v>3</v>
      </c>
      <c r="G36" s="25">
        <f t="shared" si="5"/>
        <v>2</v>
      </c>
      <c r="H36" s="122" t="s">
        <v>237</v>
      </c>
      <c r="I36" s="122" t="s">
        <v>154</v>
      </c>
      <c r="J36" s="169"/>
      <c r="K36" s="69" t="s">
        <v>234</v>
      </c>
      <c r="L36" s="69"/>
      <c r="M36" s="187" t="s">
        <v>433</v>
      </c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179">
        <v>3</v>
      </c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</row>
    <row r="37" spans="2:86" ht="45" x14ac:dyDescent="0.25">
      <c r="B37" s="5">
        <v>31</v>
      </c>
      <c r="C37" s="117" t="s">
        <v>13</v>
      </c>
      <c r="D37" s="29" t="s">
        <v>61</v>
      </c>
      <c r="E37" s="25">
        <v>2</v>
      </c>
      <c r="F37" s="25">
        <f>SUM(N37:AU37)</f>
        <v>0</v>
      </c>
      <c r="G37" s="25">
        <f t="shared" si="5"/>
        <v>2</v>
      </c>
      <c r="H37" s="122" t="s">
        <v>237</v>
      </c>
      <c r="I37" s="122" t="s">
        <v>154</v>
      </c>
      <c r="J37" s="169"/>
      <c r="K37" s="69" t="s">
        <v>234</v>
      </c>
      <c r="L37" s="69"/>
      <c r="M37" s="187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17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</row>
    <row r="38" spans="2:86" ht="30" x14ac:dyDescent="0.25">
      <c r="B38" s="5">
        <v>32</v>
      </c>
      <c r="C38" s="117" t="s">
        <v>13</v>
      </c>
      <c r="D38" s="126" t="s">
        <v>62</v>
      </c>
      <c r="E38" s="25">
        <v>5</v>
      </c>
      <c r="F38" s="25">
        <f>SUM(N38:AU38)</f>
        <v>5</v>
      </c>
      <c r="G38" s="25">
        <f t="shared" si="5"/>
        <v>0</v>
      </c>
      <c r="H38" s="122" t="s">
        <v>237</v>
      </c>
      <c r="I38" s="122" t="s">
        <v>154</v>
      </c>
      <c r="J38" s="169"/>
      <c r="K38" s="69" t="s">
        <v>234</v>
      </c>
      <c r="L38" s="69"/>
      <c r="M38" s="187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179">
        <v>5</v>
      </c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</row>
    <row r="39" spans="2:86" x14ac:dyDescent="0.25">
      <c r="B39" s="5">
        <v>33</v>
      </c>
      <c r="C39" s="117" t="s">
        <v>13</v>
      </c>
      <c r="D39" s="29" t="s">
        <v>63</v>
      </c>
      <c r="E39" s="25">
        <v>21</v>
      </c>
      <c r="F39" s="25">
        <f t="shared" si="4"/>
        <v>21</v>
      </c>
      <c r="G39" s="25">
        <f t="shared" si="5"/>
        <v>0</v>
      </c>
      <c r="H39" s="122" t="s">
        <v>237</v>
      </c>
      <c r="I39" s="122" t="s">
        <v>154</v>
      </c>
      <c r="J39" s="169"/>
      <c r="K39" s="69" t="s">
        <v>234</v>
      </c>
      <c r="L39" s="69"/>
      <c r="M39" s="187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79">
        <v>7</v>
      </c>
      <c r="AE39" s="179">
        <v>7</v>
      </c>
      <c r="AF39" s="179">
        <v>7</v>
      </c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</row>
    <row r="40" spans="2:86" ht="30" hidden="1" x14ac:dyDescent="0.25">
      <c r="B40" s="5">
        <v>34</v>
      </c>
      <c r="C40" s="117" t="s">
        <v>3</v>
      </c>
      <c r="D40" s="29" t="s">
        <v>64</v>
      </c>
      <c r="E40" s="25">
        <v>8</v>
      </c>
      <c r="F40" s="25">
        <f t="shared" si="4"/>
        <v>8</v>
      </c>
      <c r="G40" s="25">
        <f t="shared" si="5"/>
        <v>0</v>
      </c>
      <c r="H40" s="122" t="s">
        <v>237</v>
      </c>
      <c r="I40" s="122" t="s">
        <v>154</v>
      </c>
      <c r="J40" s="169"/>
      <c r="K40" s="69" t="s">
        <v>155</v>
      </c>
      <c r="L40" s="69"/>
      <c r="M40" s="187" t="s">
        <v>238</v>
      </c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182">
        <v>8</v>
      </c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</row>
    <row r="41" spans="2:86" ht="30" hidden="1" x14ac:dyDescent="0.25">
      <c r="B41" s="5">
        <v>35</v>
      </c>
      <c r="C41" s="117" t="s">
        <v>3</v>
      </c>
      <c r="D41" s="29" t="s">
        <v>65</v>
      </c>
      <c r="E41" s="25">
        <v>3</v>
      </c>
      <c r="F41" s="25">
        <f t="shared" si="4"/>
        <v>3</v>
      </c>
      <c r="G41" s="25">
        <f t="shared" si="5"/>
        <v>0</v>
      </c>
      <c r="H41" s="122" t="s">
        <v>237</v>
      </c>
      <c r="I41" s="122" t="s">
        <v>154</v>
      </c>
      <c r="J41" s="169"/>
      <c r="K41" s="69" t="s">
        <v>155</v>
      </c>
      <c r="L41" s="69"/>
      <c r="M41" s="187" t="s">
        <v>239</v>
      </c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182">
        <v>3</v>
      </c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</row>
    <row r="42" spans="2:86" ht="45" hidden="1" x14ac:dyDescent="0.25">
      <c r="B42" s="5">
        <v>36</v>
      </c>
      <c r="C42" s="117" t="s">
        <v>3</v>
      </c>
      <c r="D42" s="29" t="s">
        <v>66</v>
      </c>
      <c r="E42" s="25">
        <v>5</v>
      </c>
      <c r="F42" s="25">
        <f t="shared" ref="F42:F90" si="6">SUM(N42:AU42)</f>
        <v>5</v>
      </c>
      <c r="G42" s="25">
        <f t="shared" ref="G42:G90" si="7">E42-F42</f>
        <v>0</v>
      </c>
      <c r="H42" s="122" t="s">
        <v>237</v>
      </c>
      <c r="I42" s="122" t="s">
        <v>154</v>
      </c>
      <c r="J42" s="169"/>
      <c r="K42" s="69" t="s">
        <v>155</v>
      </c>
      <c r="L42" s="69"/>
      <c r="M42" s="187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182">
        <v>5</v>
      </c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</row>
    <row r="43" spans="2:86" ht="30" hidden="1" x14ac:dyDescent="0.25">
      <c r="B43" s="5">
        <v>37</v>
      </c>
      <c r="C43" s="117" t="s">
        <v>3</v>
      </c>
      <c r="D43" s="29" t="s">
        <v>67</v>
      </c>
      <c r="E43" s="25">
        <v>5</v>
      </c>
      <c r="F43" s="25">
        <f t="shared" si="6"/>
        <v>5</v>
      </c>
      <c r="G43" s="25">
        <f t="shared" si="7"/>
        <v>0</v>
      </c>
      <c r="H43" s="122" t="s">
        <v>237</v>
      </c>
      <c r="I43" s="122" t="s">
        <v>154</v>
      </c>
      <c r="J43" s="169"/>
      <c r="K43" s="69" t="s">
        <v>155</v>
      </c>
      <c r="L43" s="69"/>
      <c r="M43" s="187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182">
        <v>5</v>
      </c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</row>
    <row r="44" spans="2:86" ht="30" hidden="1" x14ac:dyDescent="0.25">
      <c r="B44" s="5">
        <v>38</v>
      </c>
      <c r="C44" s="117"/>
      <c r="D44" s="29" t="s">
        <v>68</v>
      </c>
      <c r="E44" s="25">
        <v>5</v>
      </c>
      <c r="F44" s="25">
        <f>SUM(N44:AU44)</f>
        <v>5</v>
      </c>
      <c r="G44" s="25">
        <f>E44-F44</f>
        <v>0</v>
      </c>
      <c r="H44" s="122" t="s">
        <v>237</v>
      </c>
      <c r="I44" s="122" t="s">
        <v>154</v>
      </c>
      <c r="J44" s="169"/>
      <c r="K44" s="69" t="s">
        <v>155</v>
      </c>
      <c r="L44" s="69"/>
      <c r="M44" s="187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182">
        <v>3</v>
      </c>
      <c r="AB44" s="182">
        <v>2</v>
      </c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</row>
    <row r="45" spans="2:86" ht="30" hidden="1" x14ac:dyDescent="0.25">
      <c r="B45" s="5">
        <v>39</v>
      </c>
      <c r="C45" s="117" t="s">
        <v>3</v>
      </c>
      <c r="D45" s="204" t="s">
        <v>69</v>
      </c>
      <c r="E45" s="25">
        <v>5</v>
      </c>
      <c r="F45" s="25">
        <f t="shared" si="6"/>
        <v>0</v>
      </c>
      <c r="G45" s="25">
        <f t="shared" si="7"/>
        <v>5</v>
      </c>
      <c r="H45" s="122" t="s">
        <v>237</v>
      </c>
      <c r="I45" s="122" t="s">
        <v>154</v>
      </c>
      <c r="J45" s="169"/>
      <c r="K45" s="69" t="s">
        <v>155</v>
      </c>
      <c r="L45" s="69"/>
      <c r="M45" s="187" t="s">
        <v>240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182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</row>
    <row r="46" spans="2:86" hidden="1" x14ac:dyDescent="0.25">
      <c r="B46" s="5">
        <v>40</v>
      </c>
      <c r="C46" s="117" t="s">
        <v>9</v>
      </c>
      <c r="D46" s="4" t="s">
        <v>70</v>
      </c>
      <c r="E46" s="25">
        <v>8</v>
      </c>
      <c r="F46" s="25">
        <f t="shared" si="6"/>
        <v>8</v>
      </c>
      <c r="G46" s="25">
        <f t="shared" si="7"/>
        <v>0</v>
      </c>
      <c r="H46" s="122" t="s">
        <v>237</v>
      </c>
      <c r="I46" s="122" t="s">
        <v>154</v>
      </c>
      <c r="J46" s="169"/>
      <c r="K46" s="69" t="s">
        <v>155</v>
      </c>
      <c r="L46" s="69"/>
      <c r="M46" s="187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182">
        <v>8</v>
      </c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</row>
    <row r="47" spans="2:86" ht="30" hidden="1" x14ac:dyDescent="0.25">
      <c r="B47" s="5">
        <v>41</v>
      </c>
      <c r="C47" s="117" t="s">
        <v>9</v>
      </c>
      <c r="D47" s="29" t="s">
        <v>71</v>
      </c>
      <c r="E47" s="25">
        <v>3</v>
      </c>
      <c r="F47" s="25">
        <f>SUM(N47:AU47)</f>
        <v>3</v>
      </c>
      <c r="G47" s="25">
        <f>E47-F47</f>
        <v>0</v>
      </c>
      <c r="H47" s="122" t="s">
        <v>237</v>
      </c>
      <c r="I47" s="122" t="s">
        <v>154</v>
      </c>
      <c r="J47" s="169"/>
      <c r="K47" s="69" t="s">
        <v>155</v>
      </c>
      <c r="L47" s="69"/>
      <c r="M47" s="187" t="s">
        <v>241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82">
        <v>3</v>
      </c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</row>
    <row r="48" spans="2:86" ht="30" hidden="1" x14ac:dyDescent="0.25">
      <c r="B48" s="5">
        <v>42</v>
      </c>
      <c r="C48" s="117" t="s">
        <v>9</v>
      </c>
      <c r="D48" s="29" t="s">
        <v>72</v>
      </c>
      <c r="E48" s="25">
        <v>5</v>
      </c>
      <c r="F48" s="25">
        <f t="shared" si="6"/>
        <v>5</v>
      </c>
      <c r="G48" s="25">
        <f t="shared" si="7"/>
        <v>0</v>
      </c>
      <c r="H48" s="122" t="s">
        <v>237</v>
      </c>
      <c r="I48" s="122" t="s">
        <v>154</v>
      </c>
      <c r="J48" s="169"/>
      <c r="K48" s="69" t="s">
        <v>155</v>
      </c>
      <c r="L48" s="69"/>
      <c r="M48" s="187" t="s">
        <v>241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182">
        <v>5</v>
      </c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</row>
    <row r="49" spans="2:86" hidden="1" x14ac:dyDescent="0.25">
      <c r="B49" s="5">
        <v>43</v>
      </c>
      <c r="C49" s="117" t="s">
        <v>9</v>
      </c>
      <c r="D49" s="29" t="s">
        <v>73</v>
      </c>
      <c r="E49" s="25">
        <v>5</v>
      </c>
      <c r="F49" s="25">
        <f t="shared" si="6"/>
        <v>5</v>
      </c>
      <c r="G49" s="25">
        <f t="shared" si="7"/>
        <v>0</v>
      </c>
      <c r="H49" s="122" t="s">
        <v>237</v>
      </c>
      <c r="I49" s="122" t="s">
        <v>154</v>
      </c>
      <c r="J49" s="169"/>
      <c r="K49" s="69" t="s">
        <v>155</v>
      </c>
      <c r="L49" s="69"/>
      <c r="M49" s="187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182">
        <v>5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</row>
    <row r="50" spans="2:86" ht="30" hidden="1" x14ac:dyDescent="0.25">
      <c r="B50" s="5">
        <v>44</v>
      </c>
      <c r="C50" s="117" t="s">
        <v>9</v>
      </c>
      <c r="D50" s="29" t="s">
        <v>74</v>
      </c>
      <c r="E50" s="25">
        <v>3</v>
      </c>
      <c r="F50" s="25">
        <f t="shared" si="6"/>
        <v>3</v>
      </c>
      <c r="G50" s="25">
        <f t="shared" si="7"/>
        <v>0</v>
      </c>
      <c r="H50" s="122" t="s">
        <v>237</v>
      </c>
      <c r="I50" s="122" t="s">
        <v>154</v>
      </c>
      <c r="J50" s="169"/>
      <c r="K50" s="69" t="s">
        <v>155</v>
      </c>
      <c r="L50" s="69"/>
      <c r="M50" s="187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182">
        <v>3</v>
      </c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</row>
    <row r="51" spans="2:86" ht="30" hidden="1" x14ac:dyDescent="0.25">
      <c r="B51" s="5">
        <v>45</v>
      </c>
      <c r="C51" s="117" t="s">
        <v>9</v>
      </c>
      <c r="D51" s="29" t="s">
        <v>75</v>
      </c>
      <c r="E51" s="127">
        <v>3</v>
      </c>
      <c r="F51" s="127">
        <f>SUM(N51:AU51)</f>
        <v>0</v>
      </c>
      <c r="G51" s="127">
        <f>E51-F51</f>
        <v>3</v>
      </c>
      <c r="H51" s="122" t="s">
        <v>237</v>
      </c>
      <c r="I51" s="122" t="s">
        <v>154</v>
      </c>
      <c r="J51" s="169"/>
      <c r="K51" s="69" t="s">
        <v>155</v>
      </c>
      <c r="L51" s="69"/>
      <c r="M51" s="187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182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</row>
    <row r="52" spans="2:86" ht="30" x14ac:dyDescent="0.25">
      <c r="B52" s="5">
        <v>46</v>
      </c>
      <c r="C52" s="117" t="s">
        <v>14</v>
      </c>
      <c r="D52" s="29" t="s">
        <v>76</v>
      </c>
      <c r="E52" s="25">
        <v>5</v>
      </c>
      <c r="F52" s="25">
        <f t="shared" si="6"/>
        <v>5</v>
      </c>
      <c r="G52" s="25">
        <f t="shared" ref="G52:G60" si="8">E52-F52</f>
        <v>0</v>
      </c>
      <c r="H52" s="122" t="s">
        <v>242</v>
      </c>
      <c r="I52" s="122" t="s">
        <v>243</v>
      </c>
      <c r="J52" s="169"/>
      <c r="K52" s="69" t="s">
        <v>234</v>
      </c>
      <c r="L52" s="69"/>
      <c r="M52" s="187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179">
        <v>5</v>
      </c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</row>
    <row r="53" spans="2:86" ht="30" x14ac:dyDescent="0.25">
      <c r="B53" s="5">
        <v>47</v>
      </c>
      <c r="C53" s="117" t="s">
        <v>14</v>
      </c>
      <c r="D53" s="29" t="s">
        <v>77</v>
      </c>
      <c r="E53" s="25">
        <v>5</v>
      </c>
      <c r="F53" s="25">
        <f t="shared" si="6"/>
        <v>5</v>
      </c>
      <c r="G53" s="25">
        <f t="shared" si="8"/>
        <v>0</v>
      </c>
      <c r="H53" s="122" t="s">
        <v>242</v>
      </c>
      <c r="I53" s="122" t="s">
        <v>243</v>
      </c>
      <c r="J53" s="169"/>
      <c r="K53" s="69" t="s">
        <v>234</v>
      </c>
      <c r="L53" s="69"/>
      <c r="M53" s="187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179">
        <v>3</v>
      </c>
      <c r="AK53" s="179">
        <v>2</v>
      </c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</row>
    <row r="54" spans="2:86" ht="30" x14ac:dyDescent="0.25">
      <c r="B54" s="5">
        <v>48</v>
      </c>
      <c r="C54" s="117" t="s">
        <v>14</v>
      </c>
      <c r="D54" s="29" t="s">
        <v>78</v>
      </c>
      <c r="E54" s="25">
        <v>8</v>
      </c>
      <c r="F54" s="25">
        <f t="shared" si="6"/>
        <v>8</v>
      </c>
      <c r="G54" s="25">
        <f t="shared" si="8"/>
        <v>0</v>
      </c>
      <c r="H54" s="122" t="s">
        <v>242</v>
      </c>
      <c r="I54" s="122" t="s">
        <v>243</v>
      </c>
      <c r="J54" s="169"/>
      <c r="K54" s="69" t="s">
        <v>234</v>
      </c>
      <c r="L54" s="69"/>
      <c r="M54" s="187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179">
        <v>6</v>
      </c>
      <c r="AL54" s="179">
        <v>2</v>
      </c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</row>
    <row r="55" spans="2:86" ht="30" x14ac:dyDescent="0.25">
      <c r="B55" s="5">
        <v>49</v>
      </c>
      <c r="C55" s="117" t="s">
        <v>14</v>
      </c>
      <c r="D55" s="29" t="s">
        <v>79</v>
      </c>
      <c r="E55" s="25">
        <v>8</v>
      </c>
      <c r="F55" s="25">
        <f t="shared" si="6"/>
        <v>8</v>
      </c>
      <c r="G55" s="25">
        <f t="shared" si="8"/>
        <v>0</v>
      </c>
      <c r="H55" s="122" t="s">
        <v>242</v>
      </c>
      <c r="I55" s="122" t="s">
        <v>243</v>
      </c>
      <c r="J55" s="169"/>
      <c r="K55" s="69" t="s">
        <v>234</v>
      </c>
      <c r="L55" s="69"/>
      <c r="M55" s="187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179">
        <v>6</v>
      </c>
      <c r="AM55" s="179">
        <v>2</v>
      </c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</row>
    <row r="56" spans="2:86" ht="30" x14ac:dyDescent="0.25">
      <c r="B56" s="5">
        <v>50</v>
      </c>
      <c r="C56" s="117" t="s">
        <v>14</v>
      </c>
      <c r="D56" s="29" t="s">
        <v>80</v>
      </c>
      <c r="E56" s="25">
        <v>13</v>
      </c>
      <c r="F56" s="25">
        <f t="shared" si="6"/>
        <v>13</v>
      </c>
      <c r="G56" s="25">
        <f t="shared" si="8"/>
        <v>0</v>
      </c>
      <c r="H56" s="122" t="s">
        <v>242</v>
      </c>
      <c r="I56" s="122" t="s">
        <v>243</v>
      </c>
      <c r="J56" s="169"/>
      <c r="K56" s="69" t="s">
        <v>234</v>
      </c>
      <c r="L56" s="69"/>
      <c r="M56" s="187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179">
        <v>5</v>
      </c>
      <c r="AN56" s="179">
        <v>8</v>
      </c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</row>
    <row r="57" spans="2:86" ht="45" x14ac:dyDescent="0.25">
      <c r="B57" s="5">
        <v>51</v>
      </c>
      <c r="C57" s="117" t="s">
        <v>14</v>
      </c>
      <c r="D57" s="204" t="s">
        <v>81</v>
      </c>
      <c r="E57" s="25">
        <v>13</v>
      </c>
      <c r="F57" s="25">
        <f t="shared" si="6"/>
        <v>0</v>
      </c>
      <c r="G57" s="25">
        <f t="shared" si="8"/>
        <v>13</v>
      </c>
      <c r="H57" s="122" t="s">
        <v>242</v>
      </c>
      <c r="I57" s="122" t="s">
        <v>243</v>
      </c>
      <c r="J57" s="169"/>
      <c r="K57" s="69" t="s">
        <v>234</v>
      </c>
      <c r="L57" s="69"/>
      <c r="M57" s="187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179"/>
      <c r="AP57" s="17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</row>
    <row r="58" spans="2:86" ht="30" x14ac:dyDescent="0.25">
      <c r="B58" s="5">
        <v>52</v>
      </c>
      <c r="C58" s="117" t="s">
        <v>14</v>
      </c>
      <c r="D58" s="29" t="s">
        <v>82</v>
      </c>
      <c r="E58" s="25">
        <v>3</v>
      </c>
      <c r="F58" s="25">
        <f t="shared" si="6"/>
        <v>3</v>
      </c>
      <c r="G58" s="25">
        <f t="shared" si="8"/>
        <v>0</v>
      </c>
      <c r="H58" s="122" t="s">
        <v>242</v>
      </c>
      <c r="I58" s="122" t="s">
        <v>243</v>
      </c>
      <c r="J58" s="169"/>
      <c r="K58" s="69" t="s">
        <v>234</v>
      </c>
      <c r="L58" s="69"/>
      <c r="M58" s="187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179">
        <v>3</v>
      </c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</row>
    <row r="59" spans="2:86" ht="30" x14ac:dyDescent="0.25">
      <c r="B59" s="5">
        <v>53</v>
      </c>
      <c r="C59" s="117" t="s">
        <v>14</v>
      </c>
      <c r="D59" s="29" t="s">
        <v>83</v>
      </c>
      <c r="E59" s="25">
        <v>5</v>
      </c>
      <c r="F59" s="25">
        <f t="shared" si="6"/>
        <v>5</v>
      </c>
      <c r="G59" s="25">
        <f t="shared" si="8"/>
        <v>0</v>
      </c>
      <c r="H59" s="122" t="s">
        <v>242</v>
      </c>
      <c r="I59" s="122" t="s">
        <v>243</v>
      </c>
      <c r="J59" s="169"/>
      <c r="K59" s="69" t="s">
        <v>234</v>
      </c>
      <c r="L59" s="69"/>
      <c r="M59" s="187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179">
        <v>5</v>
      </c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</row>
    <row r="60" spans="2:86" ht="30" x14ac:dyDescent="0.25">
      <c r="B60" s="5">
        <v>54</v>
      </c>
      <c r="C60" s="117" t="s">
        <v>14</v>
      </c>
      <c r="D60" s="29" t="s">
        <v>84</v>
      </c>
      <c r="E60" s="25">
        <v>8</v>
      </c>
      <c r="F60" s="25">
        <f t="shared" si="6"/>
        <v>8</v>
      </c>
      <c r="G60" s="25">
        <f t="shared" si="8"/>
        <v>0</v>
      </c>
      <c r="H60" s="122" t="s">
        <v>242</v>
      </c>
      <c r="I60" s="122" t="s">
        <v>243</v>
      </c>
      <c r="J60" s="169"/>
      <c r="K60" s="69" t="s">
        <v>234</v>
      </c>
      <c r="L60" s="69"/>
      <c r="M60" s="187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179">
        <v>3</v>
      </c>
      <c r="AR60" s="179">
        <v>5</v>
      </c>
      <c r="AS60" s="69"/>
      <c r="AT60" s="69"/>
      <c r="AU60" s="69"/>
      <c r="AV60" s="69"/>
      <c r="AW60" s="69"/>
      <c r="AX60" s="69"/>
      <c r="AY60" s="69"/>
      <c r="AZ60" s="69"/>
      <c r="BA60" s="69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</row>
    <row r="61" spans="2:86" ht="30" hidden="1" x14ac:dyDescent="0.25">
      <c r="B61" s="5">
        <v>55</v>
      </c>
      <c r="C61" s="117" t="s">
        <v>14</v>
      </c>
      <c r="D61" s="205" t="s">
        <v>85</v>
      </c>
      <c r="E61" s="25">
        <v>8</v>
      </c>
      <c r="F61" s="25">
        <f t="shared" si="6"/>
        <v>8</v>
      </c>
      <c r="G61" s="25">
        <f t="shared" si="7"/>
        <v>0</v>
      </c>
      <c r="H61" s="122" t="s">
        <v>242</v>
      </c>
      <c r="I61" s="122" t="s">
        <v>243</v>
      </c>
      <c r="J61" s="169"/>
      <c r="K61" s="69" t="s">
        <v>155</v>
      </c>
      <c r="L61" s="69"/>
      <c r="M61" s="187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182">
        <v>3</v>
      </c>
      <c r="AK61" s="69">
        <v>5</v>
      </c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</row>
    <row r="62" spans="2:86" hidden="1" x14ac:dyDescent="0.25">
      <c r="B62" s="5">
        <v>56</v>
      </c>
      <c r="C62" s="117" t="s">
        <v>14</v>
      </c>
      <c r="D62" s="205" t="s">
        <v>86</v>
      </c>
      <c r="E62" s="25">
        <v>8</v>
      </c>
      <c r="F62" s="25">
        <f t="shared" si="6"/>
        <v>8</v>
      </c>
      <c r="G62" s="25">
        <f t="shared" si="7"/>
        <v>0</v>
      </c>
      <c r="H62" s="122" t="s">
        <v>242</v>
      </c>
      <c r="I62" s="122" t="s">
        <v>243</v>
      </c>
      <c r="J62" s="169"/>
      <c r="K62" s="69" t="s">
        <v>155</v>
      </c>
      <c r="L62" s="69"/>
      <c r="M62" s="187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182">
        <v>8</v>
      </c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</row>
    <row r="63" spans="2:86" ht="30" hidden="1" x14ac:dyDescent="0.25">
      <c r="B63" s="5">
        <v>57</v>
      </c>
      <c r="C63" s="117" t="s">
        <v>14</v>
      </c>
      <c r="D63" s="205" t="s">
        <v>87</v>
      </c>
      <c r="E63" s="25">
        <v>8</v>
      </c>
      <c r="F63" s="25">
        <f t="shared" si="6"/>
        <v>0</v>
      </c>
      <c r="G63" s="25">
        <f t="shared" si="7"/>
        <v>8</v>
      </c>
      <c r="H63" s="122" t="s">
        <v>242</v>
      </c>
      <c r="I63" s="122" t="s">
        <v>243</v>
      </c>
      <c r="J63" s="169"/>
      <c r="K63" s="69" t="s">
        <v>155</v>
      </c>
      <c r="L63" s="69"/>
      <c r="M63" s="187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182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</row>
    <row r="64" spans="2:86" hidden="1" x14ac:dyDescent="0.25">
      <c r="B64" s="5">
        <v>58</v>
      </c>
      <c r="C64" s="117" t="s">
        <v>10</v>
      </c>
      <c r="D64" s="29" t="s">
        <v>88</v>
      </c>
      <c r="E64" s="25">
        <v>8</v>
      </c>
      <c r="F64" s="25">
        <f t="shared" si="6"/>
        <v>0</v>
      </c>
      <c r="G64" s="25">
        <f t="shared" si="7"/>
        <v>8</v>
      </c>
      <c r="H64" s="122" t="s">
        <v>242</v>
      </c>
      <c r="I64" s="122" t="s">
        <v>243</v>
      </c>
      <c r="J64" s="169"/>
      <c r="K64" s="69" t="s">
        <v>155</v>
      </c>
      <c r="L64" s="69"/>
      <c r="M64" s="187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182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</row>
    <row r="65" spans="2:86" ht="30" hidden="1" x14ac:dyDescent="0.25">
      <c r="B65" s="5">
        <v>59</v>
      </c>
      <c r="C65" s="117" t="s">
        <v>10</v>
      </c>
      <c r="D65" s="29" t="s">
        <v>89</v>
      </c>
      <c r="E65" s="25">
        <v>8</v>
      </c>
      <c r="F65" s="25">
        <f t="shared" si="6"/>
        <v>0</v>
      </c>
      <c r="G65" s="25">
        <f t="shared" si="7"/>
        <v>8</v>
      </c>
      <c r="H65" s="122" t="s">
        <v>242</v>
      </c>
      <c r="I65" s="122" t="s">
        <v>243</v>
      </c>
      <c r="J65" s="169"/>
      <c r="K65" s="69" t="s">
        <v>155</v>
      </c>
      <c r="L65" s="69"/>
      <c r="M65" s="187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182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</row>
    <row r="66" spans="2:86" hidden="1" x14ac:dyDescent="0.25">
      <c r="B66" s="5">
        <v>60</v>
      </c>
      <c r="C66" s="117" t="s">
        <v>10</v>
      </c>
      <c r="D66" s="29" t="s">
        <v>90</v>
      </c>
      <c r="E66" s="25">
        <v>8</v>
      </c>
      <c r="F66" s="25">
        <f t="shared" si="6"/>
        <v>0</v>
      </c>
      <c r="G66" s="25">
        <f t="shared" si="7"/>
        <v>8</v>
      </c>
      <c r="H66" s="122" t="s">
        <v>242</v>
      </c>
      <c r="I66" s="122" t="s">
        <v>243</v>
      </c>
      <c r="J66" s="169"/>
      <c r="K66" s="69" t="s">
        <v>155</v>
      </c>
      <c r="L66" s="69"/>
      <c r="M66" s="187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182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</row>
    <row r="67" spans="2:86" hidden="1" x14ac:dyDescent="0.25">
      <c r="B67" s="5">
        <v>61</v>
      </c>
      <c r="C67" s="168" t="s">
        <v>10</v>
      </c>
      <c r="D67" s="29" t="s">
        <v>91</v>
      </c>
      <c r="E67" s="127">
        <v>3</v>
      </c>
      <c r="F67" s="127">
        <f t="shared" ref="F67:F76" si="9">SUM(N67:AU67)</f>
        <v>0</v>
      </c>
      <c r="G67" s="127">
        <f t="shared" ref="G67:G76" si="10">E67-F67</f>
        <v>3</v>
      </c>
      <c r="H67" s="122" t="s">
        <v>242</v>
      </c>
      <c r="I67" s="122" t="s">
        <v>243</v>
      </c>
      <c r="J67" s="169"/>
      <c r="K67" s="69" t="s">
        <v>155</v>
      </c>
      <c r="L67" s="69"/>
      <c r="M67" s="187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182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</row>
    <row r="68" spans="2:86" ht="30" hidden="1" x14ac:dyDescent="0.25">
      <c r="B68" s="5">
        <v>62</v>
      </c>
      <c r="C68" s="168" t="s">
        <v>10</v>
      </c>
      <c r="D68" s="205" t="s">
        <v>92</v>
      </c>
      <c r="E68" s="127">
        <v>3</v>
      </c>
      <c r="F68" s="127">
        <f t="shared" si="9"/>
        <v>0</v>
      </c>
      <c r="G68" s="127">
        <f t="shared" si="10"/>
        <v>3</v>
      </c>
      <c r="H68" s="122" t="s">
        <v>242</v>
      </c>
      <c r="I68" s="122" t="s">
        <v>243</v>
      </c>
      <c r="J68" s="169"/>
      <c r="K68" s="69" t="s">
        <v>155</v>
      </c>
      <c r="L68" s="69"/>
      <c r="M68" s="187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182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</row>
    <row r="69" spans="2:86" ht="30" hidden="1" x14ac:dyDescent="0.25">
      <c r="B69" s="5">
        <v>63</v>
      </c>
      <c r="C69" s="168" t="s">
        <v>10</v>
      </c>
      <c r="D69" s="205" t="s">
        <v>93</v>
      </c>
      <c r="E69" s="127">
        <v>3</v>
      </c>
      <c r="F69" s="127">
        <f t="shared" si="9"/>
        <v>0</v>
      </c>
      <c r="G69" s="127">
        <f t="shared" si="10"/>
        <v>3</v>
      </c>
      <c r="H69" s="122" t="s">
        <v>242</v>
      </c>
      <c r="I69" s="122" t="s">
        <v>243</v>
      </c>
      <c r="J69" s="169"/>
      <c r="K69" s="69" t="s">
        <v>155</v>
      </c>
      <c r="L69" s="69"/>
      <c r="M69" s="187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182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</row>
    <row r="70" spans="2:86" ht="30" x14ac:dyDescent="0.25">
      <c r="B70" s="5">
        <v>64</v>
      </c>
      <c r="C70" s="117" t="s">
        <v>10</v>
      </c>
      <c r="D70" s="29" t="s">
        <v>95</v>
      </c>
      <c r="E70" s="127">
        <v>3</v>
      </c>
      <c r="F70" s="127">
        <f t="shared" si="9"/>
        <v>0</v>
      </c>
      <c r="G70" s="25">
        <f t="shared" si="10"/>
        <v>3</v>
      </c>
      <c r="H70" s="122" t="s">
        <v>244</v>
      </c>
      <c r="I70" s="122" t="s">
        <v>245</v>
      </c>
      <c r="J70" s="169"/>
      <c r="K70" s="69" t="s">
        <v>234</v>
      </c>
      <c r="L70" s="69"/>
      <c r="M70" s="187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</row>
    <row r="71" spans="2:86" ht="30" x14ac:dyDescent="0.25">
      <c r="B71" s="5">
        <v>65</v>
      </c>
      <c r="C71" s="117" t="s">
        <v>10</v>
      </c>
      <c r="D71" s="29" t="s">
        <v>94</v>
      </c>
      <c r="E71" s="127">
        <v>3</v>
      </c>
      <c r="F71" s="127">
        <f t="shared" si="9"/>
        <v>0</v>
      </c>
      <c r="G71" s="25">
        <f t="shared" si="10"/>
        <v>3</v>
      </c>
      <c r="H71" s="122" t="s">
        <v>244</v>
      </c>
      <c r="I71" s="122" t="s">
        <v>245</v>
      </c>
      <c r="J71" s="169"/>
      <c r="K71" s="69" t="s">
        <v>234</v>
      </c>
      <c r="L71" s="69"/>
      <c r="M71" s="187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</row>
    <row r="72" spans="2:86" ht="30" x14ac:dyDescent="0.25">
      <c r="B72" s="5">
        <v>66</v>
      </c>
      <c r="C72" s="117" t="s">
        <v>10</v>
      </c>
      <c r="D72" s="29" t="s">
        <v>96</v>
      </c>
      <c r="E72" s="127">
        <v>8</v>
      </c>
      <c r="F72" s="127">
        <f t="shared" si="9"/>
        <v>0</v>
      </c>
      <c r="G72" s="25">
        <f t="shared" si="10"/>
        <v>8</v>
      </c>
      <c r="H72" s="122" t="s">
        <v>244</v>
      </c>
      <c r="I72" s="122" t="s">
        <v>245</v>
      </c>
      <c r="J72" s="169"/>
      <c r="K72" s="69" t="s">
        <v>234</v>
      </c>
      <c r="L72" s="69"/>
      <c r="M72" s="187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</row>
    <row r="73" spans="2:86" x14ac:dyDescent="0.25">
      <c r="B73" s="5">
        <v>67</v>
      </c>
      <c r="C73" s="117" t="s">
        <v>10</v>
      </c>
      <c r="D73" s="29" t="s">
        <v>97</v>
      </c>
      <c r="E73" s="127">
        <v>3</v>
      </c>
      <c r="F73" s="127">
        <f t="shared" si="9"/>
        <v>0</v>
      </c>
      <c r="G73" s="25">
        <f t="shared" si="10"/>
        <v>3</v>
      </c>
      <c r="H73" s="122" t="s">
        <v>244</v>
      </c>
      <c r="I73" s="122" t="s">
        <v>245</v>
      </c>
      <c r="J73" s="169"/>
      <c r="K73" s="69" t="s">
        <v>234</v>
      </c>
      <c r="L73" s="69"/>
      <c r="M73" s="187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</row>
    <row r="74" spans="2:86" ht="30" x14ac:dyDescent="0.25">
      <c r="B74" s="5">
        <v>68</v>
      </c>
      <c r="C74" s="117" t="s">
        <v>10</v>
      </c>
      <c r="D74" s="150" t="s">
        <v>98</v>
      </c>
      <c r="E74" s="127">
        <v>3</v>
      </c>
      <c r="F74" s="127">
        <f t="shared" si="9"/>
        <v>0</v>
      </c>
      <c r="G74" s="25">
        <f t="shared" si="10"/>
        <v>3</v>
      </c>
      <c r="H74" s="122" t="s">
        <v>244</v>
      </c>
      <c r="I74" s="122" t="s">
        <v>245</v>
      </c>
      <c r="J74" s="169"/>
      <c r="K74" s="69" t="s">
        <v>234</v>
      </c>
      <c r="L74" s="69"/>
      <c r="M74" s="187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</row>
    <row r="75" spans="2:86" ht="30" x14ac:dyDescent="0.25">
      <c r="B75" s="5">
        <v>69</v>
      </c>
      <c r="C75" s="117" t="s">
        <v>10</v>
      </c>
      <c r="D75" s="150" t="s">
        <v>99</v>
      </c>
      <c r="E75" s="127">
        <v>3</v>
      </c>
      <c r="F75" s="127">
        <f t="shared" si="9"/>
        <v>0</v>
      </c>
      <c r="G75" s="25">
        <f t="shared" si="10"/>
        <v>3</v>
      </c>
      <c r="H75" s="122" t="s">
        <v>244</v>
      </c>
      <c r="I75" s="122" t="s">
        <v>245</v>
      </c>
      <c r="J75" s="169"/>
      <c r="K75" s="69" t="s">
        <v>234</v>
      </c>
      <c r="L75" s="69"/>
      <c r="M75" s="187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</row>
    <row r="76" spans="2:86" ht="30" x14ac:dyDescent="0.25">
      <c r="B76" s="5">
        <v>70</v>
      </c>
      <c r="C76" s="117" t="s">
        <v>10</v>
      </c>
      <c r="D76" s="150" t="s">
        <v>100</v>
      </c>
      <c r="E76" s="127">
        <v>3</v>
      </c>
      <c r="F76" s="127">
        <f t="shared" si="9"/>
        <v>0</v>
      </c>
      <c r="G76" s="25">
        <f t="shared" si="10"/>
        <v>3</v>
      </c>
      <c r="H76" s="122" t="s">
        <v>244</v>
      </c>
      <c r="I76" s="122" t="s">
        <v>245</v>
      </c>
      <c r="J76" s="169"/>
      <c r="K76" s="69" t="s">
        <v>234</v>
      </c>
      <c r="L76" s="69"/>
      <c r="M76" s="187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</row>
    <row r="77" spans="2:86" hidden="1" x14ac:dyDescent="0.25">
      <c r="B77" s="5">
        <v>71</v>
      </c>
      <c r="C77" s="117" t="s">
        <v>4</v>
      </c>
      <c r="D77" s="29" t="s">
        <v>101</v>
      </c>
      <c r="E77" s="25">
        <v>21</v>
      </c>
      <c r="F77" s="25">
        <f t="shared" si="6"/>
        <v>0</v>
      </c>
      <c r="G77" s="25">
        <f t="shared" si="7"/>
        <v>21</v>
      </c>
      <c r="H77" s="122" t="s">
        <v>246</v>
      </c>
      <c r="I77" s="122" t="s">
        <v>243</v>
      </c>
      <c r="J77" s="169"/>
      <c r="K77" s="69" t="s">
        <v>247</v>
      </c>
      <c r="L77" s="69"/>
      <c r="M77" s="187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183"/>
      <c r="AU77" s="183"/>
      <c r="AV77" s="183"/>
      <c r="AW77" s="69"/>
      <c r="AX77" s="69"/>
      <c r="AY77" s="69"/>
      <c r="AZ77" s="69"/>
      <c r="BA77" s="69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</row>
    <row r="78" spans="2:86" hidden="1" x14ac:dyDescent="0.25">
      <c r="B78" s="5">
        <v>72</v>
      </c>
      <c r="C78" s="117" t="s">
        <v>4</v>
      </c>
      <c r="D78" s="125" t="s">
        <v>102</v>
      </c>
      <c r="E78" s="25">
        <v>21</v>
      </c>
      <c r="F78" s="25">
        <f t="shared" si="6"/>
        <v>0</v>
      </c>
      <c r="G78" s="25">
        <f t="shared" si="7"/>
        <v>21</v>
      </c>
      <c r="H78" s="122" t="s">
        <v>246</v>
      </c>
      <c r="I78" s="122" t="s">
        <v>243</v>
      </c>
      <c r="J78" s="169"/>
      <c r="K78" s="69" t="s">
        <v>247</v>
      </c>
      <c r="L78" s="69"/>
      <c r="M78" s="187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184"/>
      <c r="AX78" s="184"/>
      <c r="AY78" s="184"/>
      <c r="AZ78" s="69"/>
      <c r="BA78" s="69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</row>
    <row r="79" spans="2:86" hidden="1" x14ac:dyDescent="0.25">
      <c r="B79" s="5">
        <v>73</v>
      </c>
      <c r="C79" s="117" t="s">
        <v>4</v>
      </c>
      <c r="D79" s="125" t="s">
        <v>103</v>
      </c>
      <c r="E79" s="25">
        <v>21</v>
      </c>
      <c r="F79" s="25">
        <f>SUM(N79:AU79)</f>
        <v>0</v>
      </c>
      <c r="G79" s="25">
        <f>E79-F79</f>
        <v>21</v>
      </c>
      <c r="H79" s="122" t="s">
        <v>246</v>
      </c>
      <c r="I79" s="122" t="s">
        <v>243</v>
      </c>
      <c r="J79" s="169"/>
      <c r="K79" s="69" t="s">
        <v>247</v>
      </c>
      <c r="L79" s="69"/>
      <c r="M79" s="187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184"/>
      <c r="BA79" s="184"/>
      <c r="BB79" s="18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</row>
    <row r="80" spans="2:86" hidden="1" x14ac:dyDescent="0.25">
      <c r="B80" s="5">
        <v>74</v>
      </c>
      <c r="C80" s="117" t="s">
        <v>4</v>
      </c>
      <c r="D80" s="125" t="s">
        <v>104</v>
      </c>
      <c r="E80" s="25">
        <v>21</v>
      </c>
      <c r="F80" s="25">
        <f>SUM(N80:AU80)</f>
        <v>0</v>
      </c>
      <c r="G80" s="25">
        <f>E80-F80</f>
        <v>21</v>
      </c>
      <c r="H80" s="122" t="s">
        <v>246</v>
      </c>
      <c r="I80" s="122" t="s">
        <v>243</v>
      </c>
      <c r="J80" s="169"/>
      <c r="K80" s="69" t="s">
        <v>247</v>
      </c>
      <c r="L80" s="69"/>
      <c r="M80" s="187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14"/>
      <c r="BC80" s="184"/>
      <c r="BD80" s="184"/>
      <c r="BE80" s="18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</row>
    <row r="81" spans="2:86" hidden="1" x14ac:dyDescent="0.25">
      <c r="B81" s="5">
        <v>75</v>
      </c>
      <c r="C81" s="117" t="s">
        <v>4</v>
      </c>
      <c r="D81" s="125" t="s">
        <v>105</v>
      </c>
      <c r="E81" s="25">
        <v>21</v>
      </c>
      <c r="F81" s="25">
        <f t="shared" si="6"/>
        <v>0</v>
      </c>
      <c r="G81" s="25">
        <f t="shared" si="7"/>
        <v>21</v>
      </c>
      <c r="H81" s="122" t="s">
        <v>246</v>
      </c>
      <c r="I81" s="122" t="s">
        <v>243</v>
      </c>
      <c r="J81" s="169"/>
      <c r="K81" s="69" t="s">
        <v>247</v>
      </c>
      <c r="L81" s="69"/>
      <c r="M81" s="187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14"/>
      <c r="BC81" s="14"/>
      <c r="BD81" s="14"/>
      <c r="BE81" s="14"/>
      <c r="BF81" s="184"/>
      <c r="BG81" s="184"/>
      <c r="BH81" s="18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</row>
    <row r="82" spans="2:86" hidden="1" x14ac:dyDescent="0.25">
      <c r="B82" s="5">
        <v>76</v>
      </c>
      <c r="C82" s="117" t="s">
        <v>4</v>
      </c>
      <c r="D82" s="125" t="s">
        <v>106</v>
      </c>
      <c r="E82" s="25">
        <v>21</v>
      </c>
      <c r="F82" s="25">
        <f t="shared" ref="F82:F88" si="11">SUM(N82:AU82)</f>
        <v>0</v>
      </c>
      <c r="G82" s="25">
        <f t="shared" ref="G82:G94" si="12">E82-F82</f>
        <v>21</v>
      </c>
      <c r="H82" s="122" t="s">
        <v>246</v>
      </c>
      <c r="I82" s="122" t="s">
        <v>243</v>
      </c>
      <c r="J82" s="169"/>
      <c r="K82" s="69" t="s">
        <v>247</v>
      </c>
      <c r="L82" s="69"/>
      <c r="M82" s="187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14"/>
      <c r="BC82" s="14"/>
      <c r="BD82" s="14"/>
      <c r="BE82" s="14"/>
      <c r="BF82" s="14"/>
      <c r="BG82" s="14"/>
      <c r="BH82" s="14"/>
      <c r="BI82" s="184"/>
      <c r="BJ82" s="184"/>
      <c r="BK82" s="18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</row>
    <row r="83" spans="2:86" hidden="1" x14ac:dyDescent="0.25">
      <c r="B83" s="5"/>
      <c r="C83" s="142" t="s">
        <v>129</v>
      </c>
      <c r="D83" s="29" t="s">
        <v>133</v>
      </c>
      <c r="E83" s="143">
        <v>8</v>
      </c>
      <c r="F83" s="143" t="e">
        <f>SUM(#REF!)</f>
        <v>#REF!</v>
      </c>
      <c r="G83" s="143" t="e">
        <f>E83-F83</f>
        <v>#REF!</v>
      </c>
      <c r="H83" s="144" t="s">
        <v>246</v>
      </c>
      <c r="I83" s="144" t="s">
        <v>243</v>
      </c>
      <c r="J83" s="145"/>
      <c r="K83" s="146" t="s">
        <v>248</v>
      </c>
      <c r="L83" s="69"/>
      <c r="M83" s="187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14"/>
      <c r="BC83" s="14"/>
      <c r="BD83" s="14"/>
      <c r="BE83" s="14"/>
      <c r="BF83" s="14"/>
      <c r="BG83" s="14"/>
      <c r="BH83" s="14"/>
      <c r="BI83" s="69"/>
      <c r="BJ83" s="69"/>
      <c r="BK83" s="69"/>
      <c r="BL83" s="185"/>
      <c r="BM83" s="185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</row>
    <row r="84" spans="2:86" ht="30" hidden="1" x14ac:dyDescent="0.25">
      <c r="B84" s="5">
        <v>77</v>
      </c>
      <c r="C84" s="117" t="s">
        <v>4</v>
      </c>
      <c r="D84" s="29" t="s">
        <v>107</v>
      </c>
      <c r="E84" s="25">
        <v>8</v>
      </c>
      <c r="F84" s="25">
        <f t="shared" si="11"/>
        <v>0</v>
      </c>
      <c r="G84" s="25">
        <f t="shared" si="12"/>
        <v>8</v>
      </c>
      <c r="H84" s="122" t="s">
        <v>249</v>
      </c>
      <c r="I84" s="122" t="s">
        <v>245</v>
      </c>
      <c r="J84" s="169"/>
      <c r="K84" s="69" t="s">
        <v>155</v>
      </c>
      <c r="L84" s="69"/>
      <c r="M84" s="187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82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</row>
    <row r="85" spans="2:86" hidden="1" x14ac:dyDescent="0.25">
      <c r="B85" s="5">
        <v>78</v>
      </c>
      <c r="C85" s="117" t="s">
        <v>4</v>
      </c>
      <c r="D85" s="29" t="s">
        <v>108</v>
      </c>
      <c r="E85" s="25">
        <v>8</v>
      </c>
      <c r="F85" s="25">
        <f t="shared" si="11"/>
        <v>0</v>
      </c>
      <c r="G85" s="25">
        <f t="shared" si="12"/>
        <v>8</v>
      </c>
      <c r="H85" s="122" t="s">
        <v>249</v>
      </c>
      <c r="I85" s="122" t="s">
        <v>245</v>
      </c>
      <c r="J85" s="169"/>
      <c r="K85" s="69" t="s">
        <v>155</v>
      </c>
      <c r="L85" s="69"/>
      <c r="M85" s="187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82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</row>
    <row r="86" spans="2:86" ht="30" hidden="1" x14ac:dyDescent="0.25">
      <c r="B86" s="5">
        <v>79</v>
      </c>
      <c r="C86" s="117" t="s">
        <v>4</v>
      </c>
      <c r="D86" s="29" t="s">
        <v>109</v>
      </c>
      <c r="E86" s="25">
        <v>8</v>
      </c>
      <c r="F86" s="25">
        <f t="shared" si="11"/>
        <v>0</v>
      </c>
      <c r="G86" s="25">
        <f t="shared" si="12"/>
        <v>8</v>
      </c>
      <c r="H86" s="122" t="s">
        <v>249</v>
      </c>
      <c r="I86" s="122" t="s">
        <v>245</v>
      </c>
      <c r="J86" s="169"/>
      <c r="K86" s="69" t="s">
        <v>155</v>
      </c>
      <c r="L86" s="69"/>
      <c r="M86" s="187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82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</row>
    <row r="87" spans="2:86" ht="30" hidden="1" x14ac:dyDescent="0.25">
      <c r="B87" s="5">
        <v>80</v>
      </c>
      <c r="C87" s="117" t="s">
        <v>4</v>
      </c>
      <c r="D87" s="29" t="s">
        <v>250</v>
      </c>
      <c r="E87" s="25">
        <v>8</v>
      </c>
      <c r="F87" s="25">
        <f t="shared" si="11"/>
        <v>0</v>
      </c>
      <c r="G87" s="25">
        <f t="shared" si="12"/>
        <v>8</v>
      </c>
      <c r="H87" s="122" t="s">
        <v>249</v>
      </c>
      <c r="I87" s="122" t="s">
        <v>245</v>
      </c>
      <c r="J87" s="169"/>
      <c r="K87" s="69" t="s">
        <v>155</v>
      </c>
      <c r="L87" s="69"/>
      <c r="M87" s="187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82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</row>
    <row r="88" spans="2:86" ht="30" hidden="1" x14ac:dyDescent="0.25">
      <c r="B88" s="5">
        <v>81</v>
      </c>
      <c r="C88" s="117" t="s">
        <v>4</v>
      </c>
      <c r="D88" s="29" t="s">
        <v>251</v>
      </c>
      <c r="E88" s="25">
        <v>8</v>
      </c>
      <c r="F88" s="25">
        <f t="shared" si="11"/>
        <v>0</v>
      </c>
      <c r="G88" s="25">
        <f t="shared" si="12"/>
        <v>8</v>
      </c>
      <c r="H88" s="122" t="s">
        <v>249</v>
      </c>
      <c r="I88" s="122" t="s">
        <v>245</v>
      </c>
      <c r="J88" s="169"/>
      <c r="K88" s="69" t="s">
        <v>155</v>
      </c>
      <c r="L88" s="69"/>
      <c r="M88" s="187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82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</row>
    <row r="89" spans="2:86" ht="30" x14ac:dyDescent="0.25">
      <c r="B89" s="5">
        <v>82</v>
      </c>
      <c r="C89" s="117" t="s">
        <v>4</v>
      </c>
      <c r="D89" s="29" t="s">
        <v>112</v>
      </c>
      <c r="E89" s="127">
        <v>8</v>
      </c>
      <c r="F89" s="25">
        <f t="shared" si="6"/>
        <v>0</v>
      </c>
      <c r="G89" s="25">
        <f t="shared" si="12"/>
        <v>8</v>
      </c>
      <c r="H89" s="122" t="s">
        <v>249</v>
      </c>
      <c r="I89" s="122" t="s">
        <v>245</v>
      </c>
      <c r="J89" s="169"/>
      <c r="K89" s="69" t="s">
        <v>234</v>
      </c>
      <c r="L89" s="69"/>
      <c r="M89" s="187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79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</row>
    <row r="90" spans="2:86" ht="30" x14ac:dyDescent="0.25">
      <c r="B90" s="5">
        <v>83</v>
      </c>
      <c r="C90" s="117" t="s">
        <v>4</v>
      </c>
      <c r="D90" s="29" t="s">
        <v>113</v>
      </c>
      <c r="E90" s="127">
        <v>8</v>
      </c>
      <c r="F90" s="25">
        <f t="shared" si="6"/>
        <v>0</v>
      </c>
      <c r="G90" s="25">
        <f t="shared" si="12"/>
        <v>8</v>
      </c>
      <c r="H90" s="122" t="s">
        <v>249</v>
      </c>
      <c r="I90" s="122" t="s">
        <v>245</v>
      </c>
      <c r="J90" s="169"/>
      <c r="K90" s="69" t="s">
        <v>234</v>
      </c>
      <c r="L90" s="69"/>
      <c r="M90" s="187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79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</row>
    <row r="91" spans="2:86" ht="45" x14ac:dyDescent="0.25">
      <c r="B91" s="5">
        <v>84</v>
      </c>
      <c r="C91" s="117" t="s">
        <v>4</v>
      </c>
      <c r="D91" s="29" t="s">
        <v>114</v>
      </c>
      <c r="E91" s="127">
        <v>8</v>
      </c>
      <c r="F91" s="25">
        <f t="shared" ref="F91:F97" si="13">SUM(N91:AU91)</f>
        <v>0</v>
      </c>
      <c r="G91" s="25">
        <f t="shared" si="12"/>
        <v>8</v>
      </c>
      <c r="H91" s="122" t="s">
        <v>249</v>
      </c>
      <c r="I91" s="122" t="s">
        <v>245</v>
      </c>
      <c r="J91" s="169"/>
      <c r="K91" s="69" t="s">
        <v>234</v>
      </c>
      <c r="L91" s="69"/>
      <c r="M91" s="187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79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</row>
    <row r="92" spans="2:86" ht="30" x14ac:dyDescent="0.25">
      <c r="B92" s="5">
        <v>85</v>
      </c>
      <c r="C92" s="117" t="s">
        <v>4</v>
      </c>
      <c r="D92" s="29" t="s">
        <v>115</v>
      </c>
      <c r="E92" s="127">
        <v>8</v>
      </c>
      <c r="F92" s="25">
        <f t="shared" si="13"/>
        <v>0</v>
      </c>
      <c r="G92" s="25">
        <f t="shared" si="12"/>
        <v>8</v>
      </c>
      <c r="H92" s="122" t="s">
        <v>249</v>
      </c>
      <c r="I92" s="122" t="s">
        <v>245</v>
      </c>
      <c r="J92" s="169"/>
      <c r="K92" s="69" t="s">
        <v>234</v>
      </c>
      <c r="L92" s="69"/>
      <c r="M92" s="187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79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</row>
    <row r="93" spans="2:86" x14ac:dyDescent="0.25">
      <c r="B93" s="5">
        <v>86</v>
      </c>
      <c r="C93" s="117" t="s">
        <v>4</v>
      </c>
      <c r="D93" s="29" t="s">
        <v>116</v>
      </c>
      <c r="E93" s="127">
        <v>8</v>
      </c>
      <c r="F93" s="25">
        <f t="shared" si="13"/>
        <v>0</v>
      </c>
      <c r="G93" s="25">
        <f t="shared" si="12"/>
        <v>8</v>
      </c>
      <c r="H93" s="122" t="s">
        <v>249</v>
      </c>
      <c r="I93" s="122" t="s">
        <v>245</v>
      </c>
      <c r="J93" s="169"/>
      <c r="K93" s="69" t="s">
        <v>234</v>
      </c>
      <c r="L93" s="69"/>
      <c r="M93" s="187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79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</row>
    <row r="94" spans="2:86" ht="30" x14ac:dyDescent="0.25">
      <c r="B94" s="5">
        <v>87</v>
      </c>
      <c r="C94" s="117" t="s">
        <v>4</v>
      </c>
      <c r="D94" s="29" t="s">
        <v>117</v>
      </c>
      <c r="E94" s="127">
        <v>8</v>
      </c>
      <c r="F94" s="25">
        <f t="shared" si="13"/>
        <v>0</v>
      </c>
      <c r="G94" s="25">
        <f t="shared" si="12"/>
        <v>8</v>
      </c>
      <c r="H94" s="122" t="s">
        <v>249</v>
      </c>
      <c r="I94" s="122" t="s">
        <v>245</v>
      </c>
      <c r="J94" s="169"/>
      <c r="K94" s="69" t="s">
        <v>234</v>
      </c>
      <c r="L94" s="69"/>
      <c r="M94" s="187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79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</row>
    <row r="95" spans="2:86" ht="30" hidden="1" x14ac:dyDescent="0.25">
      <c r="B95" s="5">
        <v>88</v>
      </c>
      <c r="C95" s="117" t="s">
        <v>4</v>
      </c>
      <c r="D95" s="29" t="s">
        <v>118</v>
      </c>
      <c r="E95" s="127">
        <v>8</v>
      </c>
      <c r="F95" s="25">
        <f t="shared" si="13"/>
        <v>0</v>
      </c>
      <c r="G95" s="25">
        <f t="shared" ref="G91:G100" si="14">E95-F95</f>
        <v>8</v>
      </c>
      <c r="H95" s="122" t="s">
        <v>249</v>
      </c>
      <c r="I95" s="122" t="s">
        <v>245</v>
      </c>
      <c r="J95" s="169"/>
      <c r="K95" s="69" t="s">
        <v>155</v>
      </c>
      <c r="L95" s="69"/>
      <c r="M95" s="187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79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</row>
    <row r="96" spans="2:86" hidden="1" x14ac:dyDescent="0.25">
      <c r="B96" s="5">
        <v>89</v>
      </c>
      <c r="C96" s="117" t="s">
        <v>4</v>
      </c>
      <c r="D96" s="29" t="s">
        <v>119</v>
      </c>
      <c r="E96" s="127">
        <v>8</v>
      </c>
      <c r="F96" s="25">
        <f t="shared" si="13"/>
        <v>0</v>
      </c>
      <c r="G96" s="25">
        <f t="shared" si="14"/>
        <v>8</v>
      </c>
      <c r="H96" s="122" t="s">
        <v>249</v>
      </c>
      <c r="I96" s="122" t="s">
        <v>245</v>
      </c>
      <c r="J96" s="169"/>
      <c r="K96" s="69" t="s">
        <v>155</v>
      </c>
      <c r="L96" s="69"/>
      <c r="M96" s="187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82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</row>
    <row r="97" spans="2:86" x14ac:dyDescent="0.25">
      <c r="B97" s="5">
        <v>90</v>
      </c>
      <c r="C97" s="117" t="s">
        <v>4</v>
      </c>
      <c r="D97" s="29" t="s">
        <v>252</v>
      </c>
      <c r="E97" s="127">
        <v>8</v>
      </c>
      <c r="F97" s="25">
        <f t="shared" si="13"/>
        <v>0</v>
      </c>
      <c r="G97" s="25">
        <f t="shared" si="14"/>
        <v>8</v>
      </c>
      <c r="H97" s="122" t="s">
        <v>244</v>
      </c>
      <c r="I97" s="122" t="s">
        <v>245</v>
      </c>
      <c r="J97" s="169"/>
      <c r="K97" s="69" t="s">
        <v>234</v>
      </c>
      <c r="L97" s="69"/>
      <c r="M97" s="187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79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</row>
    <row r="98" spans="2:86" ht="30" x14ac:dyDescent="0.25">
      <c r="B98" s="5">
        <v>91</v>
      </c>
      <c r="C98" s="117" t="s">
        <v>4</v>
      </c>
      <c r="D98" s="29" t="s">
        <v>121</v>
      </c>
      <c r="E98" s="127">
        <v>8</v>
      </c>
      <c r="F98" s="25">
        <f t="shared" ref="F98:F105" si="15">SUM(N98:AU98)</f>
        <v>0</v>
      </c>
      <c r="G98" s="25">
        <f t="shared" si="14"/>
        <v>8</v>
      </c>
      <c r="H98" s="122" t="s">
        <v>244</v>
      </c>
      <c r="I98" s="122" t="s">
        <v>245</v>
      </c>
      <c r="J98" s="169"/>
      <c r="K98" s="69" t="s">
        <v>234</v>
      </c>
      <c r="L98" s="69"/>
      <c r="M98" s="187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79"/>
      <c r="BY98" s="14"/>
      <c r="BZ98" s="14"/>
      <c r="CA98" s="14"/>
      <c r="CB98" s="14"/>
      <c r="CC98" s="14"/>
      <c r="CD98" s="14"/>
      <c r="CE98" s="14"/>
      <c r="CF98" s="14"/>
      <c r="CG98" s="14"/>
      <c r="CH98" s="14"/>
    </row>
    <row r="99" spans="2:86" ht="30" x14ac:dyDescent="0.25">
      <c r="B99" s="5">
        <v>92</v>
      </c>
      <c r="C99" s="117" t="s">
        <v>4</v>
      </c>
      <c r="D99" s="29" t="s">
        <v>122</v>
      </c>
      <c r="E99" s="127">
        <v>8</v>
      </c>
      <c r="F99" s="25">
        <f t="shared" si="15"/>
        <v>0</v>
      </c>
      <c r="G99" s="25">
        <f t="shared" si="14"/>
        <v>8</v>
      </c>
      <c r="H99" s="122" t="s">
        <v>244</v>
      </c>
      <c r="I99" s="122" t="s">
        <v>245</v>
      </c>
      <c r="J99" s="169"/>
      <c r="K99" s="69" t="s">
        <v>234</v>
      </c>
      <c r="L99" s="69"/>
      <c r="M99" s="187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79"/>
      <c r="BZ99" s="14"/>
      <c r="CA99" s="14"/>
      <c r="CB99" s="14"/>
      <c r="CC99" s="14"/>
      <c r="CD99" s="14"/>
      <c r="CE99" s="14"/>
      <c r="CF99" s="14"/>
      <c r="CG99" s="14"/>
      <c r="CH99" s="14"/>
    </row>
    <row r="100" spans="2:86" ht="30" x14ac:dyDescent="0.25">
      <c r="B100" s="5">
        <v>93</v>
      </c>
      <c r="C100" s="117" t="s">
        <v>4</v>
      </c>
      <c r="D100" s="29" t="s">
        <v>123</v>
      </c>
      <c r="E100" s="127">
        <v>8</v>
      </c>
      <c r="F100" s="25">
        <f t="shared" si="15"/>
        <v>0</v>
      </c>
      <c r="G100" s="25">
        <f t="shared" si="14"/>
        <v>8</v>
      </c>
      <c r="H100" s="122" t="s">
        <v>244</v>
      </c>
      <c r="I100" s="122" t="s">
        <v>245</v>
      </c>
      <c r="J100" s="169"/>
      <c r="K100" s="69" t="s">
        <v>234</v>
      </c>
      <c r="L100" s="69"/>
      <c r="M100" s="187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79"/>
      <c r="CA100" s="14"/>
      <c r="CB100" s="14"/>
      <c r="CC100" s="14"/>
      <c r="CD100" s="14"/>
      <c r="CE100" s="14"/>
      <c r="CF100" s="14"/>
      <c r="CG100" s="14"/>
      <c r="CH100" s="14"/>
    </row>
    <row r="101" spans="2:86" ht="30" hidden="1" x14ac:dyDescent="0.25">
      <c r="B101" s="5">
        <v>94</v>
      </c>
      <c r="C101" s="117" t="s">
        <v>4</v>
      </c>
      <c r="D101" s="29" t="s">
        <v>124</v>
      </c>
      <c r="E101" s="127">
        <v>8</v>
      </c>
      <c r="F101" s="127">
        <f t="shared" si="15"/>
        <v>0</v>
      </c>
      <c r="G101" s="127">
        <f t="shared" ref="G98:G105" si="16">E101-F101</f>
        <v>8</v>
      </c>
      <c r="H101" s="122" t="s">
        <v>244</v>
      </c>
      <c r="I101" s="122" t="s">
        <v>245</v>
      </c>
      <c r="J101" s="169"/>
      <c r="K101" s="69" t="s">
        <v>155</v>
      </c>
      <c r="L101" s="69"/>
      <c r="M101" s="187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82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</row>
    <row r="102" spans="2:86" ht="30" hidden="1" x14ac:dyDescent="0.25">
      <c r="B102" s="5">
        <v>95</v>
      </c>
      <c r="C102" s="117" t="s">
        <v>4</v>
      </c>
      <c r="D102" s="29" t="s">
        <v>253</v>
      </c>
      <c r="E102" s="127">
        <v>8</v>
      </c>
      <c r="F102" s="127">
        <f t="shared" si="15"/>
        <v>0</v>
      </c>
      <c r="G102" s="127">
        <f t="shared" si="16"/>
        <v>8</v>
      </c>
      <c r="H102" s="122" t="s">
        <v>244</v>
      </c>
      <c r="I102" s="122" t="s">
        <v>245</v>
      </c>
      <c r="J102" s="169"/>
      <c r="K102" s="69" t="s">
        <v>155</v>
      </c>
      <c r="L102" s="69"/>
      <c r="M102" s="187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82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</row>
    <row r="103" spans="2:86" ht="30" hidden="1" x14ac:dyDescent="0.25">
      <c r="B103" s="5">
        <v>96</v>
      </c>
      <c r="C103" s="117" t="s">
        <v>4</v>
      </c>
      <c r="D103" s="29" t="s">
        <v>254</v>
      </c>
      <c r="E103" s="127">
        <v>8</v>
      </c>
      <c r="F103" s="127">
        <f t="shared" si="15"/>
        <v>0</v>
      </c>
      <c r="G103" s="127">
        <f t="shared" si="16"/>
        <v>8</v>
      </c>
      <c r="H103" s="122" t="s">
        <v>244</v>
      </c>
      <c r="I103" s="122" t="s">
        <v>245</v>
      </c>
      <c r="J103" s="169"/>
      <c r="K103" s="69" t="s">
        <v>155</v>
      </c>
      <c r="L103" s="69"/>
      <c r="M103" s="187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82"/>
      <c r="BZ103" s="14"/>
      <c r="CA103" s="14"/>
      <c r="CB103" s="14"/>
      <c r="CC103" s="14"/>
      <c r="CD103" s="14"/>
      <c r="CE103" s="14"/>
      <c r="CF103" s="14"/>
      <c r="CG103" s="14"/>
      <c r="CH103" s="14"/>
    </row>
    <row r="104" spans="2:86" ht="30" hidden="1" x14ac:dyDescent="0.25">
      <c r="B104" s="5">
        <v>97</v>
      </c>
      <c r="C104" s="117" t="s">
        <v>4</v>
      </c>
      <c r="D104" s="29" t="s">
        <v>255</v>
      </c>
      <c r="E104" s="127">
        <v>8</v>
      </c>
      <c r="F104" s="127">
        <f t="shared" si="15"/>
        <v>0</v>
      </c>
      <c r="G104" s="127">
        <f t="shared" si="16"/>
        <v>8</v>
      </c>
      <c r="H104" s="122" t="s">
        <v>244</v>
      </c>
      <c r="I104" s="122" t="s">
        <v>245</v>
      </c>
      <c r="J104" s="169"/>
      <c r="K104" s="69" t="s">
        <v>155</v>
      </c>
      <c r="L104" s="69"/>
      <c r="M104" s="187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82"/>
      <c r="CA104" s="14"/>
      <c r="CB104" s="14"/>
      <c r="CC104" s="14"/>
      <c r="CD104" s="14"/>
      <c r="CE104" s="14"/>
      <c r="CF104" s="14"/>
      <c r="CG104" s="14"/>
      <c r="CH104" s="14"/>
    </row>
    <row r="105" spans="2:86" hidden="1" x14ac:dyDescent="0.25">
      <c r="B105" s="5">
        <v>98</v>
      </c>
      <c r="C105" s="117" t="s">
        <v>4</v>
      </c>
      <c r="D105" s="29" t="s">
        <v>256</v>
      </c>
      <c r="E105" s="127">
        <v>8</v>
      </c>
      <c r="F105" s="127">
        <f t="shared" si="15"/>
        <v>0</v>
      </c>
      <c r="G105" s="127">
        <f t="shared" si="16"/>
        <v>8</v>
      </c>
      <c r="H105" s="122" t="s">
        <v>244</v>
      </c>
      <c r="I105" s="122" t="s">
        <v>245</v>
      </c>
      <c r="J105" s="169"/>
      <c r="K105" s="69" t="s">
        <v>155</v>
      </c>
      <c r="L105" s="69"/>
      <c r="M105" s="187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82"/>
      <c r="CB105" s="14"/>
      <c r="CC105" s="14"/>
      <c r="CD105" s="14"/>
      <c r="CE105" s="14"/>
      <c r="CF105" s="14"/>
      <c r="CG105" s="14"/>
      <c r="CH105" s="14"/>
    </row>
    <row r="106" spans="2:86" hidden="1" x14ac:dyDescent="0.25">
      <c r="B106" s="5">
        <v>99</v>
      </c>
      <c r="C106" s="142" t="s">
        <v>129</v>
      </c>
      <c r="D106" s="29" t="s">
        <v>130</v>
      </c>
      <c r="E106" s="143">
        <v>8</v>
      </c>
      <c r="F106" s="143">
        <f t="shared" ref="F106:F114" si="17">SUM(N106:AU106)</f>
        <v>0</v>
      </c>
      <c r="G106" s="143">
        <f t="shared" ref="G106:G114" si="18">E106-F106</f>
        <v>8</v>
      </c>
      <c r="H106" s="144" t="s">
        <v>153</v>
      </c>
      <c r="I106" s="122" t="s">
        <v>154</v>
      </c>
      <c r="J106" s="145"/>
      <c r="K106" s="146" t="s">
        <v>248</v>
      </c>
      <c r="L106" s="146"/>
      <c r="M106" s="189"/>
      <c r="N106" s="69"/>
      <c r="O106" s="69"/>
      <c r="P106" s="69"/>
      <c r="Q106" s="69"/>
      <c r="R106" s="69"/>
      <c r="S106" s="69"/>
      <c r="T106" s="69"/>
      <c r="U106" s="69"/>
      <c r="V106" s="69"/>
      <c r="W106" s="185"/>
      <c r="X106" s="185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</row>
    <row r="107" spans="2:86" hidden="1" x14ac:dyDescent="0.25">
      <c r="B107" s="5">
        <v>100</v>
      </c>
      <c r="C107" s="142" t="s">
        <v>129</v>
      </c>
      <c r="D107" s="29" t="s">
        <v>131</v>
      </c>
      <c r="E107" s="143">
        <v>8</v>
      </c>
      <c r="F107" s="143">
        <f t="shared" si="17"/>
        <v>0</v>
      </c>
      <c r="G107" s="143">
        <f t="shared" si="18"/>
        <v>8</v>
      </c>
      <c r="H107" s="144" t="s">
        <v>237</v>
      </c>
      <c r="I107" s="122" t="s">
        <v>154</v>
      </c>
      <c r="J107" s="145"/>
      <c r="K107" s="146" t="s">
        <v>248</v>
      </c>
      <c r="L107" s="146"/>
      <c r="M107" s="18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185"/>
      <c r="AH107" s="185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</row>
    <row r="108" spans="2:86" hidden="1" x14ac:dyDescent="0.25">
      <c r="B108" s="5">
        <v>101</v>
      </c>
      <c r="C108" s="142" t="s">
        <v>129</v>
      </c>
      <c r="D108" s="29" t="s">
        <v>132</v>
      </c>
      <c r="E108" s="143">
        <v>8</v>
      </c>
      <c r="F108" s="143">
        <f t="shared" si="17"/>
        <v>0</v>
      </c>
      <c r="G108" s="143">
        <f t="shared" si="18"/>
        <v>8</v>
      </c>
      <c r="H108" s="144" t="s">
        <v>242</v>
      </c>
      <c r="I108" s="144" t="s">
        <v>243</v>
      </c>
      <c r="J108" s="145"/>
      <c r="K108" s="146" t="s">
        <v>248</v>
      </c>
      <c r="L108" s="146"/>
      <c r="M108" s="18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185"/>
      <c r="AS108" s="185"/>
      <c r="AT108" s="69"/>
      <c r="AU108" s="69"/>
      <c r="AV108" s="69"/>
      <c r="AW108" s="69"/>
      <c r="AX108" s="69"/>
      <c r="AY108" s="69"/>
      <c r="AZ108" s="69"/>
      <c r="BA108" s="69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</row>
    <row r="109" spans="2:86" hidden="1" x14ac:dyDescent="0.25">
      <c r="B109" s="5">
        <v>103</v>
      </c>
      <c r="C109" s="142" t="s">
        <v>129</v>
      </c>
      <c r="D109" s="29" t="s">
        <v>134</v>
      </c>
      <c r="E109" s="143">
        <v>8</v>
      </c>
      <c r="F109" s="143">
        <f t="shared" si="17"/>
        <v>0</v>
      </c>
      <c r="G109" s="143">
        <f t="shared" si="18"/>
        <v>8</v>
      </c>
      <c r="H109" s="144" t="s">
        <v>249</v>
      </c>
      <c r="I109" s="122" t="s">
        <v>245</v>
      </c>
      <c r="J109" s="145"/>
      <c r="K109" s="146" t="s">
        <v>248</v>
      </c>
      <c r="L109" s="146"/>
      <c r="M109" s="18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85"/>
      <c r="BU109" s="185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</row>
    <row r="110" spans="2:86" hidden="1" x14ac:dyDescent="0.25">
      <c r="B110" s="5">
        <v>104</v>
      </c>
      <c r="C110" s="142" t="s">
        <v>129</v>
      </c>
      <c r="D110" s="29" t="s">
        <v>135</v>
      </c>
      <c r="E110" s="143">
        <v>8</v>
      </c>
      <c r="F110" s="143">
        <f t="shared" si="17"/>
        <v>0</v>
      </c>
      <c r="G110" s="143">
        <f t="shared" si="18"/>
        <v>8</v>
      </c>
      <c r="H110" s="144" t="s">
        <v>244</v>
      </c>
      <c r="I110" s="122" t="s">
        <v>245</v>
      </c>
      <c r="J110" s="145"/>
      <c r="K110" s="146" t="s">
        <v>248</v>
      </c>
      <c r="L110" s="146"/>
      <c r="M110" s="18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85"/>
      <c r="CB110" s="185"/>
      <c r="CC110" s="14"/>
      <c r="CD110" s="14"/>
      <c r="CE110" s="14"/>
      <c r="CF110" s="14"/>
      <c r="CG110" s="14"/>
      <c r="CH110" s="14"/>
    </row>
    <row r="111" spans="2:86" hidden="1" x14ac:dyDescent="0.25">
      <c r="B111" s="5">
        <v>105</v>
      </c>
      <c r="C111" s="142" t="s">
        <v>129</v>
      </c>
      <c r="D111" s="29" t="s">
        <v>136</v>
      </c>
      <c r="E111" s="143">
        <v>8</v>
      </c>
      <c r="F111" s="143">
        <f t="shared" si="17"/>
        <v>0</v>
      </c>
      <c r="G111" s="143">
        <f t="shared" si="18"/>
        <v>8</v>
      </c>
      <c r="H111" s="144" t="s">
        <v>237</v>
      </c>
      <c r="I111" s="122" t="s">
        <v>154</v>
      </c>
      <c r="J111" s="145"/>
      <c r="K111" s="146" t="s">
        <v>257</v>
      </c>
      <c r="L111" s="146"/>
      <c r="M111" s="18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200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</row>
    <row r="112" spans="2:86" hidden="1" x14ac:dyDescent="0.25">
      <c r="B112" s="5">
        <v>106</v>
      </c>
      <c r="C112" s="142" t="s">
        <v>129</v>
      </c>
      <c r="D112" s="29" t="s">
        <v>137</v>
      </c>
      <c r="E112" s="143">
        <v>8</v>
      </c>
      <c r="F112" s="143">
        <f t="shared" si="17"/>
        <v>0</v>
      </c>
      <c r="G112" s="143">
        <f t="shared" si="18"/>
        <v>8</v>
      </c>
      <c r="H112" s="144" t="s">
        <v>246</v>
      </c>
      <c r="I112" s="144" t="s">
        <v>243</v>
      </c>
      <c r="J112" s="145"/>
      <c r="K112" s="146" t="s">
        <v>257</v>
      </c>
      <c r="L112" s="146"/>
      <c r="M112" s="18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200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</row>
    <row r="113" spans="2:86" hidden="1" x14ac:dyDescent="0.25">
      <c r="B113" s="5">
        <v>107</v>
      </c>
      <c r="C113" s="142" t="s">
        <v>129</v>
      </c>
      <c r="D113" s="29" t="s">
        <v>138</v>
      </c>
      <c r="E113" s="143">
        <v>8</v>
      </c>
      <c r="F113" s="143">
        <f t="shared" si="17"/>
        <v>0</v>
      </c>
      <c r="G113" s="143">
        <f t="shared" si="18"/>
        <v>8</v>
      </c>
      <c r="H113" s="144" t="s">
        <v>244</v>
      </c>
      <c r="I113" s="122" t="s">
        <v>245</v>
      </c>
      <c r="J113" s="145"/>
      <c r="K113" s="146" t="s">
        <v>257</v>
      </c>
      <c r="L113" s="146"/>
      <c r="M113" s="18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201"/>
      <c r="CD113" s="14"/>
      <c r="CE113" s="14"/>
      <c r="CF113" s="14"/>
      <c r="CG113" s="14"/>
      <c r="CH113" s="14"/>
    </row>
    <row r="114" spans="2:86" hidden="1" x14ac:dyDescent="0.25">
      <c r="B114" s="5">
        <v>108</v>
      </c>
      <c r="C114" s="142" t="s">
        <v>129</v>
      </c>
      <c r="D114" s="149" t="s">
        <v>139</v>
      </c>
      <c r="E114" s="143">
        <v>8</v>
      </c>
      <c r="F114" s="143">
        <f t="shared" si="17"/>
        <v>0</v>
      </c>
      <c r="G114" s="143">
        <f t="shared" si="18"/>
        <v>8</v>
      </c>
      <c r="H114" s="144" t="s">
        <v>258</v>
      </c>
      <c r="I114" s="122" t="s">
        <v>245</v>
      </c>
      <c r="J114" s="145"/>
      <c r="K114" s="146" t="s">
        <v>259</v>
      </c>
      <c r="L114" s="146"/>
      <c r="M114" s="18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85"/>
      <c r="CD114" s="14"/>
      <c r="CE114" s="14"/>
      <c r="CF114" s="14"/>
      <c r="CG114" s="14"/>
      <c r="CH114" s="14"/>
    </row>
    <row r="115" spans="2:86" hidden="1" x14ac:dyDescent="0.25">
      <c r="B115" s="5">
        <v>109</v>
      </c>
      <c r="C115" s="142" t="s">
        <v>129</v>
      </c>
      <c r="D115" s="149" t="s">
        <v>140</v>
      </c>
      <c r="E115" s="127">
        <v>21</v>
      </c>
      <c r="F115" s="127">
        <f>SUM(N115:AU115)</f>
        <v>0</v>
      </c>
      <c r="G115" s="127">
        <f>E115-F115</f>
        <v>21</v>
      </c>
      <c r="H115" s="122" t="s">
        <v>258</v>
      </c>
      <c r="I115" s="122" t="s">
        <v>245</v>
      </c>
      <c r="J115" s="169"/>
      <c r="K115" s="69" t="s">
        <v>247</v>
      </c>
      <c r="L115" s="69"/>
      <c r="M115" s="187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185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85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</row>
    <row r="116" spans="2:86" hidden="1" x14ac:dyDescent="0.25">
      <c r="B116" s="5">
        <v>110</v>
      </c>
      <c r="C116" s="142" t="s">
        <v>129</v>
      </c>
      <c r="D116" s="149" t="s">
        <v>141</v>
      </c>
      <c r="E116" s="143">
        <v>8</v>
      </c>
      <c r="F116" s="143">
        <f>SUM(N116:AU116)</f>
        <v>0</v>
      </c>
      <c r="G116" s="143">
        <f>E116-F116</f>
        <v>8</v>
      </c>
      <c r="H116" s="144" t="s">
        <v>258</v>
      </c>
      <c r="I116" s="122" t="s">
        <v>245</v>
      </c>
      <c r="J116" s="145"/>
      <c r="K116" s="146" t="s">
        <v>260</v>
      </c>
      <c r="L116" s="146"/>
      <c r="M116" s="18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</row>
    <row r="117" spans="2:86" hidden="1" x14ac:dyDescent="0.25">
      <c r="B117" s="5">
        <v>111</v>
      </c>
      <c r="C117" s="142" t="s">
        <v>129</v>
      </c>
      <c r="D117" s="149" t="s">
        <v>142</v>
      </c>
      <c r="E117" s="143">
        <v>4</v>
      </c>
      <c r="F117" s="143">
        <f>SUM(N117:AU117)</f>
        <v>0</v>
      </c>
      <c r="G117" s="143">
        <f>E117-F117</f>
        <v>4</v>
      </c>
      <c r="H117" s="144" t="s">
        <v>258</v>
      </c>
      <c r="I117" s="122" t="s">
        <v>245</v>
      </c>
      <c r="J117" s="145"/>
      <c r="K117" s="146" t="s">
        <v>260</v>
      </c>
      <c r="L117" s="146"/>
      <c r="M117" s="18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85"/>
      <c r="CD117" s="14"/>
      <c r="CE117" s="14"/>
      <c r="CF117" s="14"/>
      <c r="CG117" s="14"/>
      <c r="CH117" s="14"/>
    </row>
    <row r="118" spans="2:86" x14ac:dyDescent="0.25">
      <c r="B118" s="54"/>
      <c r="C118" s="112"/>
      <c r="D118" s="94"/>
      <c r="E118" s="26"/>
      <c r="F118" s="26"/>
      <c r="G118" s="26"/>
      <c r="H118" s="55"/>
      <c r="I118" s="55"/>
      <c r="J118" s="55"/>
      <c r="K118" s="56"/>
      <c r="L118" s="56"/>
      <c r="M118" s="56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</row>
    <row r="119" spans="2:86" x14ac:dyDescent="0.25">
      <c r="B119" s="54"/>
      <c r="C119" s="112"/>
      <c r="D119" s="94"/>
      <c r="E119" s="26"/>
      <c r="F119" s="26"/>
      <c r="G119" s="26"/>
      <c r="H119" s="55"/>
      <c r="I119" s="55"/>
      <c r="J119" s="55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</row>
    <row r="120" spans="2:86" x14ac:dyDescent="0.25">
      <c r="B120" s="54"/>
      <c r="C120" s="112"/>
      <c r="D120" s="94"/>
      <c r="E120" s="26"/>
      <c r="F120" s="26"/>
      <c r="G120" s="26"/>
      <c r="H120" s="55"/>
      <c r="I120" s="55"/>
      <c r="J120" s="55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</row>
    <row r="121" spans="2:86" x14ac:dyDescent="0.25">
      <c r="B121" s="54"/>
      <c r="C121" s="112"/>
      <c r="D121" s="94"/>
      <c r="E121" s="26"/>
      <c r="F121" s="26"/>
      <c r="G121" s="26"/>
      <c r="H121" s="55"/>
      <c r="I121" s="55"/>
      <c r="J121" s="55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</row>
    <row r="122" spans="2:86" x14ac:dyDescent="0.25">
      <c r="B122" s="54"/>
      <c r="C122" s="112"/>
      <c r="D122" s="94"/>
      <c r="E122" s="26"/>
      <c r="F122" s="26"/>
      <c r="G122" s="26"/>
      <c r="H122" s="55"/>
      <c r="I122" s="55"/>
      <c r="J122" s="55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</row>
    <row r="123" spans="2:86" x14ac:dyDescent="0.25">
      <c r="B123" s="54"/>
      <c r="C123" s="112"/>
      <c r="D123" s="94"/>
      <c r="E123" s="26"/>
      <c r="F123" s="26"/>
      <c r="G123" s="26"/>
      <c r="H123" s="55"/>
      <c r="I123" s="55"/>
      <c r="J123" s="55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</row>
    <row r="124" spans="2:86" x14ac:dyDescent="0.25">
      <c r="B124" s="54"/>
      <c r="C124" s="112"/>
      <c r="D124" s="94"/>
      <c r="E124" s="26"/>
      <c r="F124" s="26"/>
      <c r="G124" s="26"/>
      <c r="H124" s="55"/>
      <c r="I124" s="55"/>
      <c r="J124" s="55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</row>
    <row r="125" spans="2:86" x14ac:dyDescent="0.25">
      <c r="B125" s="54"/>
      <c r="C125" s="112"/>
      <c r="D125" s="94"/>
      <c r="E125" s="26"/>
      <c r="F125" s="26"/>
      <c r="G125" s="26"/>
      <c r="H125" s="55"/>
      <c r="I125" s="55"/>
      <c r="J125" s="55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</row>
    <row r="126" spans="2:86" x14ac:dyDescent="0.25">
      <c r="B126" s="54"/>
      <c r="C126" s="112"/>
      <c r="D126" s="94"/>
      <c r="E126" s="26"/>
      <c r="F126" s="26"/>
      <c r="G126" s="26"/>
      <c r="H126" s="55"/>
      <c r="I126" s="55"/>
      <c r="J126" s="55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</row>
    <row r="127" spans="2:86" x14ac:dyDescent="0.25">
      <c r="B127" s="54"/>
      <c r="C127" s="112"/>
      <c r="D127" s="94"/>
      <c r="E127" s="26"/>
      <c r="F127" s="26"/>
      <c r="G127" s="26"/>
      <c r="H127" s="55"/>
      <c r="I127" s="55"/>
      <c r="J127" s="55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</row>
    <row r="128" spans="2:86" x14ac:dyDescent="0.25">
      <c r="B128" s="54"/>
      <c r="C128" s="112"/>
      <c r="D128" s="94"/>
      <c r="E128" s="26"/>
      <c r="F128" s="26"/>
      <c r="G128" s="26"/>
      <c r="H128" s="55"/>
      <c r="I128" s="55"/>
      <c r="J128" s="55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</row>
    <row r="129" spans="2:47" x14ac:dyDescent="0.25">
      <c r="B129" s="54"/>
      <c r="C129" s="112"/>
      <c r="D129" s="94"/>
      <c r="E129" s="26"/>
      <c r="F129" s="26"/>
      <c r="G129" s="26"/>
      <c r="H129" s="55"/>
      <c r="I129" s="55"/>
      <c r="J129" s="55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</row>
    <row r="130" spans="2:47" x14ac:dyDescent="0.25">
      <c r="B130" s="54"/>
      <c r="C130" s="112"/>
      <c r="D130" s="94"/>
      <c r="E130" s="26"/>
      <c r="F130" s="26"/>
      <c r="G130" s="26"/>
      <c r="H130" s="55"/>
      <c r="I130" s="55"/>
      <c r="J130" s="55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</row>
    <row r="131" spans="2:47" x14ac:dyDescent="0.25">
      <c r="B131" s="54"/>
      <c r="C131" s="112"/>
      <c r="D131" s="94"/>
      <c r="E131" s="26"/>
      <c r="F131" s="26"/>
      <c r="G131" s="26"/>
      <c r="H131" s="55"/>
      <c r="I131" s="55"/>
      <c r="J131" s="55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</row>
    <row r="132" spans="2:47" x14ac:dyDescent="0.25">
      <c r="B132" s="54"/>
      <c r="C132" s="112"/>
      <c r="D132" s="94"/>
      <c r="E132" s="26"/>
      <c r="F132" s="26"/>
      <c r="G132" s="26"/>
      <c r="H132" s="55"/>
      <c r="I132" s="55"/>
      <c r="J132" s="55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</row>
    <row r="133" spans="2:47" x14ac:dyDescent="0.25">
      <c r="B133" s="54"/>
      <c r="C133" s="112"/>
      <c r="D133" s="94"/>
      <c r="E133" s="26"/>
      <c r="F133" s="26"/>
      <c r="G133" s="26"/>
      <c r="H133" s="55"/>
      <c r="I133" s="55"/>
      <c r="J133" s="55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</row>
    <row r="134" spans="2:47" ht="15.75" x14ac:dyDescent="0.25">
      <c r="B134" s="54"/>
      <c r="C134" s="112"/>
      <c r="D134" s="97" t="s">
        <v>261</v>
      </c>
      <c r="E134" s="99">
        <f>SUM(Tabla1[ESTIMADO])</f>
        <v>827</v>
      </c>
      <c r="F134" s="26"/>
      <c r="G134" s="26"/>
      <c r="H134" s="55"/>
      <c r="I134" s="55"/>
      <c r="J134" s="55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</row>
    <row r="135" spans="2:47" ht="15.75" x14ac:dyDescent="0.25">
      <c r="D135" s="98" t="s">
        <v>262</v>
      </c>
      <c r="E135" s="95">
        <f>COUNTA(Tabla1[[#Headers],[1]:[34]])</f>
        <v>34</v>
      </c>
      <c r="N135" s="21">
        <f>SUM(N7:N117)</f>
        <v>15</v>
      </c>
      <c r="O135" s="21">
        <f>SUM(O7:O117)</f>
        <v>15</v>
      </c>
      <c r="P135" s="21">
        <f>SUM(P7:P117)</f>
        <v>18</v>
      </c>
      <c r="Q135" s="21">
        <f>SUM(Q7:Q117)</f>
        <v>18</v>
      </c>
      <c r="R135" s="21">
        <f>SUM(R7:R117)</f>
        <v>16</v>
      </c>
      <c r="S135" s="21">
        <f>SUM(T7:T117)</f>
        <v>15</v>
      </c>
      <c r="T135" s="21">
        <f>SUM(U7:U117)</f>
        <v>15</v>
      </c>
      <c r="U135" s="21">
        <f>SUM(V7:V117)</f>
        <v>8</v>
      </c>
      <c r="V135" s="21">
        <f>SUM(W7:W117)</f>
        <v>4</v>
      </c>
      <c r="W135" s="21">
        <f>SUM(X7:X117)</f>
        <v>0</v>
      </c>
      <c r="X135" s="21">
        <f>SUM(AA7:AA117)</f>
        <v>18</v>
      </c>
      <c r="Y135" s="21">
        <f>SUM(AB7:AB117)</f>
        <v>8</v>
      </c>
      <c r="Z135" s="21">
        <f>SUM(AC7:AC117)</f>
        <v>13</v>
      </c>
      <c r="AA135" s="21">
        <f>SUM(AD7:AD117)</f>
        <v>15</v>
      </c>
      <c r="AB135" s="21">
        <f>SUM(AE7:AE117)</f>
        <v>15</v>
      </c>
      <c r="AC135" s="21">
        <f>SUM(AG7:AG117)</f>
        <v>0</v>
      </c>
      <c r="AD135" s="21">
        <f>SUM(AH7:AH117)</f>
        <v>0</v>
      </c>
      <c r="AE135" s="21">
        <f>SUM(AI7:AI117)</f>
        <v>0</v>
      </c>
      <c r="AF135" s="21">
        <f>SUM(AJ7:AJ117)</f>
        <v>11</v>
      </c>
      <c r="AG135" s="21">
        <f>SUM(AK7:AK117)</f>
        <v>21</v>
      </c>
      <c r="AH135" s="21">
        <f>SUM(AN7:AN117)</f>
        <v>8</v>
      </c>
      <c r="AI135" s="21">
        <f>SUM(AO7:AO117)</f>
        <v>0</v>
      </c>
      <c r="AJ135" s="21">
        <f>SUM(AP7:AP117)</f>
        <v>3</v>
      </c>
      <c r="AK135" s="21">
        <f>SUM(AQ7:AQ117)</f>
        <v>8</v>
      </c>
      <c r="AL135" s="21">
        <f>SUM(AR7:AR117)</f>
        <v>5</v>
      </c>
      <c r="AM135" s="21">
        <f>SUM(AT7:AT117)</f>
        <v>0</v>
      </c>
      <c r="AN135" s="21">
        <f>SUM(AU7:AU117)</f>
        <v>0</v>
      </c>
      <c r="AO135" s="21">
        <f t="shared" ref="AO135:AU135" si="19">SUM(AV7:AV97)</f>
        <v>0</v>
      </c>
      <c r="AP135" s="21">
        <f t="shared" si="19"/>
        <v>0</v>
      </c>
      <c r="AQ135" s="21">
        <f t="shared" si="19"/>
        <v>0</v>
      </c>
      <c r="AR135" s="21">
        <f t="shared" si="19"/>
        <v>0</v>
      </c>
      <c r="AS135" s="21">
        <f t="shared" si="19"/>
        <v>0</v>
      </c>
      <c r="AT135" s="21">
        <f t="shared" si="19"/>
        <v>0</v>
      </c>
      <c r="AU135" s="21">
        <f t="shared" si="19"/>
        <v>0</v>
      </c>
    </row>
    <row r="136" spans="2:47" ht="15.75" x14ac:dyDescent="0.25">
      <c r="D136" s="96" t="s">
        <v>263</v>
      </c>
      <c r="E136" s="102">
        <f>E134/E135</f>
        <v>24.323529411764707</v>
      </c>
      <c r="F136" s="26"/>
      <c r="G136" s="26"/>
      <c r="H136" s="26"/>
      <c r="I136" s="26"/>
      <c r="J136" s="26"/>
      <c r="K136" s="26"/>
      <c r="L136" s="26"/>
      <c r="M136" s="26"/>
      <c r="N136" s="100">
        <f>E136</f>
        <v>24.323529411764707</v>
      </c>
      <c r="O136" s="100">
        <f t="shared" ref="O136:AN136" si="20">N136</f>
        <v>24.323529411764707</v>
      </c>
      <c r="P136" s="100">
        <f t="shared" si="20"/>
        <v>24.323529411764707</v>
      </c>
      <c r="Q136" s="100">
        <f t="shared" si="20"/>
        <v>24.323529411764707</v>
      </c>
      <c r="R136" s="100">
        <f t="shared" si="20"/>
        <v>24.323529411764707</v>
      </c>
      <c r="S136" s="100">
        <f t="shared" si="20"/>
        <v>24.323529411764707</v>
      </c>
      <c r="T136" s="100">
        <f t="shared" si="20"/>
        <v>24.323529411764707</v>
      </c>
      <c r="U136" s="100">
        <f t="shared" si="20"/>
        <v>24.323529411764707</v>
      </c>
      <c r="V136" s="100">
        <f t="shared" si="20"/>
        <v>24.323529411764707</v>
      </c>
      <c r="W136" s="100">
        <f t="shared" si="20"/>
        <v>24.323529411764707</v>
      </c>
      <c r="X136" s="100">
        <f t="shared" si="20"/>
        <v>24.323529411764707</v>
      </c>
      <c r="Y136" s="100">
        <f t="shared" si="20"/>
        <v>24.323529411764707</v>
      </c>
      <c r="Z136" s="100">
        <f t="shared" si="20"/>
        <v>24.323529411764707</v>
      </c>
      <c r="AA136" s="100">
        <f t="shared" si="20"/>
        <v>24.323529411764707</v>
      </c>
      <c r="AB136" s="100">
        <f t="shared" si="20"/>
        <v>24.323529411764707</v>
      </c>
      <c r="AC136" s="100">
        <f t="shared" si="20"/>
        <v>24.323529411764707</v>
      </c>
      <c r="AD136" s="100">
        <f t="shared" si="20"/>
        <v>24.323529411764707</v>
      </c>
      <c r="AE136" s="100">
        <f t="shared" si="20"/>
        <v>24.323529411764707</v>
      </c>
      <c r="AF136" s="100">
        <f t="shared" si="20"/>
        <v>24.323529411764707</v>
      </c>
      <c r="AG136" s="100">
        <f t="shared" si="20"/>
        <v>24.323529411764707</v>
      </c>
      <c r="AH136" s="100">
        <f t="shared" si="20"/>
        <v>24.323529411764707</v>
      </c>
      <c r="AI136" s="100">
        <f t="shared" si="20"/>
        <v>24.323529411764707</v>
      </c>
      <c r="AJ136" s="100">
        <f t="shared" si="20"/>
        <v>24.323529411764707</v>
      </c>
      <c r="AK136" s="100">
        <f t="shared" si="20"/>
        <v>24.323529411764707</v>
      </c>
      <c r="AL136" s="100">
        <f t="shared" si="20"/>
        <v>24.323529411764707</v>
      </c>
      <c r="AM136" s="100">
        <f t="shared" si="20"/>
        <v>24.323529411764707</v>
      </c>
      <c r="AN136" s="100">
        <f t="shared" si="20"/>
        <v>24.323529411764707</v>
      </c>
      <c r="AO136" s="100">
        <f t="shared" ref="AO136:AU136" si="21">AN136</f>
        <v>24.323529411764707</v>
      </c>
      <c r="AP136" s="100">
        <f t="shared" si="21"/>
        <v>24.323529411764707</v>
      </c>
      <c r="AQ136" s="100">
        <f t="shared" si="21"/>
        <v>24.323529411764707</v>
      </c>
      <c r="AR136" s="100">
        <f t="shared" si="21"/>
        <v>24.323529411764707</v>
      </c>
      <c r="AS136" s="100">
        <f t="shared" si="21"/>
        <v>24.323529411764707</v>
      </c>
      <c r="AT136" s="100">
        <f t="shared" si="21"/>
        <v>24.323529411764707</v>
      </c>
      <c r="AU136" s="100">
        <f t="shared" si="21"/>
        <v>24.323529411764707</v>
      </c>
    </row>
    <row r="137" spans="2:47" ht="15.75" x14ac:dyDescent="0.25">
      <c r="D137" s="96" t="s">
        <v>264</v>
      </c>
      <c r="E137" s="99"/>
      <c r="H137" s="15"/>
      <c r="I137" s="15"/>
      <c r="J137" s="15"/>
      <c r="K137" s="15"/>
      <c r="L137" s="15"/>
      <c r="M137" s="15"/>
      <c r="N137" s="101">
        <f>E134-N136</f>
        <v>802.67647058823525</v>
      </c>
      <c r="O137" s="101">
        <f t="shared" ref="O137:AN137" si="22">N137-O136</f>
        <v>778.35294117647049</v>
      </c>
      <c r="P137" s="101">
        <f t="shared" si="22"/>
        <v>754.02941176470574</v>
      </c>
      <c r="Q137" s="101">
        <f t="shared" si="22"/>
        <v>729.70588235294099</v>
      </c>
      <c r="R137" s="101">
        <f t="shared" si="22"/>
        <v>705.38235294117624</v>
      </c>
      <c r="S137" s="101">
        <f t="shared" si="22"/>
        <v>681.05882352941148</v>
      </c>
      <c r="T137" s="101">
        <f t="shared" si="22"/>
        <v>656.73529411764673</v>
      </c>
      <c r="U137" s="101">
        <f t="shared" si="22"/>
        <v>632.41176470588198</v>
      </c>
      <c r="V137" s="101">
        <f t="shared" si="22"/>
        <v>608.08823529411723</v>
      </c>
      <c r="W137" s="101">
        <f t="shared" si="22"/>
        <v>583.76470588235247</v>
      </c>
      <c r="X137" s="101">
        <f t="shared" si="22"/>
        <v>559.44117647058772</v>
      </c>
      <c r="Y137" s="101">
        <f t="shared" si="22"/>
        <v>535.11764705882297</v>
      </c>
      <c r="Z137" s="101">
        <f t="shared" si="22"/>
        <v>510.79411764705827</v>
      </c>
      <c r="AA137" s="101">
        <f t="shared" si="22"/>
        <v>486.47058823529358</v>
      </c>
      <c r="AB137" s="101">
        <f t="shared" si="22"/>
        <v>462.14705882352888</v>
      </c>
      <c r="AC137" s="101">
        <f t="shared" si="22"/>
        <v>437.82352941176418</v>
      </c>
      <c r="AD137" s="101">
        <f t="shared" si="22"/>
        <v>413.49999999999949</v>
      </c>
      <c r="AE137" s="101">
        <f t="shared" si="22"/>
        <v>389.17647058823479</v>
      </c>
      <c r="AF137" s="101">
        <f t="shared" si="22"/>
        <v>364.8529411764701</v>
      </c>
      <c r="AG137" s="101">
        <f t="shared" si="22"/>
        <v>340.5294117647054</v>
      </c>
      <c r="AH137" s="101">
        <f t="shared" si="22"/>
        <v>316.20588235294071</v>
      </c>
      <c r="AI137" s="101">
        <f t="shared" si="22"/>
        <v>291.88235294117601</v>
      </c>
      <c r="AJ137" s="101">
        <f t="shared" si="22"/>
        <v>267.55882352941131</v>
      </c>
      <c r="AK137" s="101">
        <f t="shared" si="22"/>
        <v>243.23529411764662</v>
      </c>
      <c r="AL137" s="101">
        <f t="shared" si="22"/>
        <v>218.91176470588192</v>
      </c>
      <c r="AM137" s="101">
        <f t="shared" si="22"/>
        <v>194.58823529411723</v>
      </c>
      <c r="AN137" s="101">
        <f t="shared" si="22"/>
        <v>170.26470588235253</v>
      </c>
      <c r="AO137" s="101">
        <f t="shared" ref="AO137:AU137" si="23">AN137-AO136</f>
        <v>145.94117647058783</v>
      </c>
      <c r="AP137" s="101">
        <f t="shared" si="23"/>
        <v>121.61764705882312</v>
      </c>
      <c r="AQ137" s="101">
        <f t="shared" si="23"/>
        <v>97.294117647058414</v>
      </c>
      <c r="AR137" s="101">
        <f t="shared" si="23"/>
        <v>72.970588235293704</v>
      </c>
      <c r="AS137" s="101">
        <f t="shared" si="23"/>
        <v>48.647058823528994</v>
      </c>
      <c r="AT137" s="101">
        <f t="shared" si="23"/>
        <v>24.323529411764287</v>
      </c>
      <c r="AU137" s="101">
        <f t="shared" si="23"/>
        <v>-4.1922021409845911E-13</v>
      </c>
    </row>
    <row r="138" spans="2:47" ht="15.75" x14ac:dyDescent="0.25">
      <c r="C138"/>
      <c r="D138" s="96" t="s">
        <v>265</v>
      </c>
      <c r="E138" s="99"/>
      <c r="N138" s="21">
        <f>E134-N135</f>
        <v>812</v>
      </c>
      <c r="O138" s="21">
        <f>N138-O135</f>
        <v>797</v>
      </c>
      <c r="P138" s="21">
        <f t="shared" ref="P138:AN138" si="24">O138-P135</f>
        <v>779</v>
      </c>
      <c r="Q138" s="21">
        <f t="shared" si="24"/>
        <v>761</v>
      </c>
      <c r="R138" s="21">
        <f t="shared" si="24"/>
        <v>745</v>
      </c>
      <c r="S138" s="21">
        <f t="shared" si="24"/>
        <v>730</v>
      </c>
      <c r="T138" s="21">
        <f t="shared" si="24"/>
        <v>715</v>
      </c>
      <c r="U138" s="21">
        <f t="shared" si="24"/>
        <v>707</v>
      </c>
      <c r="V138" s="21">
        <f t="shared" si="24"/>
        <v>703</v>
      </c>
      <c r="W138" s="21">
        <f t="shared" si="24"/>
        <v>703</v>
      </c>
      <c r="X138" s="21">
        <f t="shared" si="24"/>
        <v>685</v>
      </c>
      <c r="Y138" s="21">
        <f t="shared" si="24"/>
        <v>677</v>
      </c>
      <c r="Z138" s="21">
        <f t="shared" si="24"/>
        <v>664</v>
      </c>
      <c r="AA138" s="21">
        <f t="shared" si="24"/>
        <v>649</v>
      </c>
      <c r="AB138" s="21">
        <f t="shared" si="24"/>
        <v>634</v>
      </c>
      <c r="AC138" s="21">
        <f t="shared" si="24"/>
        <v>634</v>
      </c>
      <c r="AD138" s="21">
        <f t="shared" si="24"/>
        <v>634</v>
      </c>
      <c r="AE138" s="21">
        <f t="shared" si="24"/>
        <v>634</v>
      </c>
      <c r="AF138" s="21">
        <f t="shared" si="24"/>
        <v>623</v>
      </c>
      <c r="AG138" s="21">
        <f t="shared" si="24"/>
        <v>602</v>
      </c>
      <c r="AH138" s="21">
        <f t="shared" si="24"/>
        <v>594</v>
      </c>
      <c r="AI138" s="21">
        <f t="shared" si="24"/>
        <v>594</v>
      </c>
      <c r="AJ138" s="21">
        <f t="shared" si="24"/>
        <v>591</v>
      </c>
      <c r="AK138" s="21">
        <f t="shared" si="24"/>
        <v>583</v>
      </c>
      <c r="AL138" s="21">
        <f t="shared" si="24"/>
        <v>578</v>
      </c>
      <c r="AM138" s="21">
        <f t="shared" si="24"/>
        <v>578</v>
      </c>
      <c r="AN138" s="21">
        <f t="shared" si="24"/>
        <v>578</v>
      </c>
      <c r="AO138" s="21">
        <f t="shared" ref="AO138:AU138" si="25">AN138-AO135</f>
        <v>578</v>
      </c>
      <c r="AP138" s="21">
        <f t="shared" si="25"/>
        <v>578</v>
      </c>
      <c r="AQ138" s="21">
        <f t="shared" si="25"/>
        <v>578</v>
      </c>
      <c r="AR138" s="21">
        <f t="shared" si="25"/>
        <v>578</v>
      </c>
      <c r="AS138" s="21">
        <f t="shared" si="25"/>
        <v>578</v>
      </c>
      <c r="AT138" s="21">
        <f t="shared" si="25"/>
        <v>578</v>
      </c>
      <c r="AU138" s="21">
        <f t="shared" si="25"/>
        <v>578</v>
      </c>
    </row>
    <row r="163" spans="3:7" x14ac:dyDescent="0.25">
      <c r="C163" s="49" t="s">
        <v>24</v>
      </c>
      <c r="D163" t="s">
        <v>266</v>
      </c>
    </row>
    <row r="164" spans="3:7" x14ac:dyDescent="0.25">
      <c r="C164" s="49" t="s">
        <v>151</v>
      </c>
      <c r="D164" t="s">
        <v>266</v>
      </c>
    </row>
    <row r="166" spans="3:7" x14ac:dyDescent="0.25">
      <c r="C166" s="52" t="s">
        <v>267</v>
      </c>
      <c r="D166" t="s">
        <v>268</v>
      </c>
      <c r="E166" t="s">
        <v>269</v>
      </c>
      <c r="F166"/>
      <c r="G166"/>
    </row>
    <row r="167" spans="3:7" x14ac:dyDescent="0.25">
      <c r="C167" s="113" t="s">
        <v>259</v>
      </c>
      <c r="D167" s="51">
        <v>0</v>
      </c>
      <c r="E167" s="51">
        <v>56</v>
      </c>
      <c r="F167"/>
      <c r="G167"/>
    </row>
    <row r="168" spans="3:7" x14ac:dyDescent="0.25">
      <c r="C168" s="113" t="s">
        <v>260</v>
      </c>
      <c r="D168" s="51">
        <v>0</v>
      </c>
      <c r="E168" s="51">
        <v>12</v>
      </c>
      <c r="F168"/>
      <c r="G168"/>
    </row>
    <row r="169" spans="3:7" x14ac:dyDescent="0.25">
      <c r="C169" s="113" t="s">
        <v>234</v>
      </c>
      <c r="D169" s="51">
        <v>0</v>
      </c>
      <c r="E169" s="51">
        <v>271</v>
      </c>
      <c r="F169"/>
      <c r="G169"/>
    </row>
    <row r="170" spans="3:7" x14ac:dyDescent="0.25">
      <c r="C170" s="113" t="s">
        <v>155</v>
      </c>
      <c r="D170" s="51">
        <v>0</v>
      </c>
      <c r="E170" s="51">
        <v>279</v>
      </c>
      <c r="F170"/>
      <c r="G170"/>
    </row>
    <row r="171" spans="3:7" x14ac:dyDescent="0.25">
      <c r="C171" s="113" t="s">
        <v>247</v>
      </c>
      <c r="D171" s="51">
        <v>0</v>
      </c>
      <c r="E171" s="51">
        <v>147</v>
      </c>
      <c r="F171"/>
      <c r="G171"/>
    </row>
    <row r="172" spans="3:7" x14ac:dyDescent="0.25">
      <c r="C172" s="113" t="s">
        <v>270</v>
      </c>
      <c r="D172" s="51">
        <v>0</v>
      </c>
      <c r="E172" s="51">
        <v>24</v>
      </c>
      <c r="F172"/>
      <c r="G172"/>
    </row>
    <row r="173" spans="3:7" x14ac:dyDescent="0.25">
      <c r="C173" s="113" t="s">
        <v>271</v>
      </c>
      <c r="D173" s="51">
        <v>0</v>
      </c>
      <c r="E173" s="51">
        <v>789</v>
      </c>
      <c r="F173"/>
      <c r="G173"/>
    </row>
    <row r="174" spans="3:7" x14ac:dyDescent="0.25">
      <c r="C174"/>
      <c r="D174"/>
      <c r="E174"/>
      <c r="F174"/>
      <c r="G174"/>
    </row>
    <row r="175" spans="3:7" x14ac:dyDescent="0.25">
      <c r="D175"/>
      <c r="E175"/>
      <c r="F175"/>
      <c r="G175"/>
    </row>
    <row r="176" spans="3:7" x14ac:dyDescent="0.25">
      <c r="D176"/>
      <c r="E176"/>
      <c r="F176"/>
      <c r="G176"/>
    </row>
    <row r="177" spans="3:7" x14ac:dyDescent="0.25">
      <c r="D177"/>
      <c r="E177"/>
      <c r="F177"/>
      <c r="G177"/>
    </row>
    <row r="178" spans="3:7" x14ac:dyDescent="0.25">
      <c r="D178"/>
      <c r="E178"/>
      <c r="F178"/>
    </row>
    <row r="179" spans="3:7" x14ac:dyDescent="0.25">
      <c r="D179"/>
      <c r="E179"/>
      <c r="F179"/>
    </row>
    <row r="180" spans="3:7" x14ac:dyDescent="0.25">
      <c r="D180"/>
      <c r="E180"/>
      <c r="F180"/>
    </row>
    <row r="181" spans="3:7" x14ac:dyDescent="0.25">
      <c r="D181"/>
      <c r="E181"/>
      <c r="F181"/>
    </row>
    <row r="182" spans="3:7" x14ac:dyDescent="0.25">
      <c r="D182"/>
      <c r="E182"/>
      <c r="F182"/>
    </row>
    <row r="183" spans="3:7" x14ac:dyDescent="0.25">
      <c r="D183"/>
      <c r="E183"/>
      <c r="F183"/>
    </row>
    <row r="184" spans="3:7" x14ac:dyDescent="0.25">
      <c r="D184"/>
      <c r="E184"/>
      <c r="F184"/>
    </row>
    <row r="185" spans="3:7" x14ac:dyDescent="0.25">
      <c r="D185"/>
      <c r="E185"/>
      <c r="F185"/>
    </row>
    <row r="186" spans="3:7" x14ac:dyDescent="0.25">
      <c r="C186"/>
      <c r="D186"/>
      <c r="E186"/>
      <c r="F186"/>
      <c r="G186"/>
    </row>
    <row r="187" spans="3:7" x14ac:dyDescent="0.25">
      <c r="C187"/>
      <c r="D187"/>
      <c r="E187"/>
      <c r="F187"/>
      <c r="G187"/>
    </row>
    <row r="188" spans="3:7" x14ac:dyDescent="0.25">
      <c r="C188"/>
      <c r="D188"/>
      <c r="E188"/>
      <c r="F188"/>
      <c r="G188"/>
    </row>
    <row r="189" spans="3:7" x14ac:dyDescent="0.25">
      <c r="C189"/>
      <c r="D189"/>
      <c r="E189"/>
      <c r="F189"/>
      <c r="G189"/>
    </row>
    <row r="211" spans="3:18" x14ac:dyDescent="0.25">
      <c r="C211" s="49" t="s">
        <v>272</v>
      </c>
      <c r="D211" s="49" t="s">
        <v>273</v>
      </c>
      <c r="E211"/>
      <c r="F211"/>
      <c r="G211"/>
      <c r="L211" s="152"/>
    </row>
    <row r="212" spans="3:18" x14ac:dyDescent="0.25">
      <c r="C212" s="49" t="s">
        <v>267</v>
      </c>
      <c r="D212" t="s">
        <v>153</v>
      </c>
      <c r="E212" t="s">
        <v>237</v>
      </c>
      <c r="F212" t="s">
        <v>242</v>
      </c>
      <c r="G212" t="s">
        <v>246</v>
      </c>
      <c r="H212" t="s">
        <v>249</v>
      </c>
      <c r="I212" t="s">
        <v>244</v>
      </c>
      <c r="J212" t="s">
        <v>258</v>
      </c>
      <c r="K212" t="s">
        <v>271</v>
      </c>
      <c r="L212" s="151"/>
    </row>
    <row r="213" spans="3:18" x14ac:dyDescent="0.25">
      <c r="C213" s="50" t="s">
        <v>155</v>
      </c>
      <c r="D213" s="116">
        <v>61</v>
      </c>
      <c r="E213" s="116">
        <v>58</v>
      </c>
      <c r="F213" s="116">
        <v>64</v>
      </c>
      <c r="G213" s="116"/>
      <c r="H213" s="116">
        <v>56</v>
      </c>
      <c r="I213" s="116">
        <v>40</v>
      </c>
      <c r="J213" s="116"/>
      <c r="K213" s="116">
        <v>279</v>
      </c>
      <c r="L213" s="116"/>
      <c r="P213" s="116">
        <v>128</v>
      </c>
      <c r="Q213" s="148">
        <f>P213/8</f>
        <v>16</v>
      </c>
      <c r="R213" s="148">
        <f>Q213/2</f>
        <v>8</v>
      </c>
    </row>
    <row r="214" spans="3:18" x14ac:dyDescent="0.25">
      <c r="C214" s="50" t="s">
        <v>259</v>
      </c>
      <c r="D214" s="116"/>
      <c r="E214" s="116"/>
      <c r="F214" s="116"/>
      <c r="G214" s="116"/>
      <c r="H214" s="116"/>
      <c r="I214" s="116"/>
      <c r="J214" s="116">
        <v>8</v>
      </c>
      <c r="K214" s="116">
        <v>8</v>
      </c>
      <c r="L214" s="116"/>
      <c r="P214" s="116">
        <v>120</v>
      </c>
      <c r="Q214" s="148">
        <f t="shared" ref="Q214:Q219" si="26">P214/8</f>
        <v>15</v>
      </c>
      <c r="R214" s="148">
        <f t="shared" ref="R214:R220" si="27">Q214/2</f>
        <v>7.5</v>
      </c>
    </row>
    <row r="215" spans="3:18" x14ac:dyDescent="0.25">
      <c r="C215" s="50" t="s">
        <v>234</v>
      </c>
      <c r="D215" s="116">
        <v>67</v>
      </c>
      <c r="E215" s="116">
        <v>62</v>
      </c>
      <c r="F215" s="116">
        <v>68</v>
      </c>
      <c r="G215" s="116"/>
      <c r="H215" s="116">
        <v>48</v>
      </c>
      <c r="I215" s="116">
        <v>26</v>
      </c>
      <c r="J215" s="116"/>
      <c r="K215" s="116">
        <v>271</v>
      </c>
      <c r="L215" s="153"/>
      <c r="M215" s="7"/>
      <c r="P215" s="116">
        <v>132</v>
      </c>
      <c r="Q215" s="148">
        <f t="shared" si="26"/>
        <v>16.5</v>
      </c>
      <c r="R215" s="148">
        <f t="shared" si="27"/>
        <v>8.25</v>
      </c>
    </row>
    <row r="216" spans="3:18" x14ac:dyDescent="0.25">
      <c r="C216" s="50" t="s">
        <v>247</v>
      </c>
      <c r="D216" s="116"/>
      <c r="E216" s="116"/>
      <c r="F216" s="116"/>
      <c r="G216" s="116">
        <v>126</v>
      </c>
      <c r="H216" s="116"/>
      <c r="I216" s="116"/>
      <c r="J216" s="116">
        <v>21</v>
      </c>
      <c r="K216" s="116">
        <v>147</v>
      </c>
      <c r="P216" s="116">
        <v>126</v>
      </c>
      <c r="Q216" s="148">
        <f t="shared" si="26"/>
        <v>15.75</v>
      </c>
      <c r="R216" s="148">
        <f t="shared" si="27"/>
        <v>7.875</v>
      </c>
    </row>
    <row r="217" spans="3:18" x14ac:dyDescent="0.25">
      <c r="C217" s="50" t="s">
        <v>260</v>
      </c>
      <c r="D217" s="116"/>
      <c r="E217" s="116"/>
      <c r="F217" s="116"/>
      <c r="G217" s="116"/>
      <c r="H217" s="116"/>
      <c r="I217" s="116"/>
      <c r="J217" s="116">
        <v>12</v>
      </c>
      <c r="K217" s="116">
        <v>12</v>
      </c>
      <c r="L217" s="116"/>
      <c r="P217" s="116">
        <v>104</v>
      </c>
      <c r="Q217" s="148">
        <f t="shared" si="26"/>
        <v>13</v>
      </c>
      <c r="R217" s="148">
        <f t="shared" si="27"/>
        <v>6.5</v>
      </c>
    </row>
    <row r="218" spans="3:18" x14ac:dyDescent="0.25">
      <c r="C218" s="50" t="s">
        <v>248</v>
      </c>
      <c r="D218" s="116">
        <v>8</v>
      </c>
      <c r="E218" s="116">
        <v>8</v>
      </c>
      <c r="F218" s="116">
        <v>8</v>
      </c>
      <c r="G218" s="116">
        <v>8</v>
      </c>
      <c r="H218" s="116">
        <v>8</v>
      </c>
      <c r="I218" s="116">
        <v>8</v>
      </c>
      <c r="J218" s="116"/>
      <c r="K218" s="116">
        <v>48</v>
      </c>
      <c r="L218" s="153"/>
      <c r="M218" s="7"/>
      <c r="P218" s="116">
        <v>66</v>
      </c>
      <c r="Q218" s="148">
        <f t="shared" si="26"/>
        <v>8.25</v>
      </c>
      <c r="R218" s="148">
        <f t="shared" si="27"/>
        <v>4.125</v>
      </c>
    </row>
    <row r="219" spans="3:18" x14ac:dyDescent="0.25">
      <c r="C219" s="50" t="s">
        <v>257</v>
      </c>
      <c r="D219" s="116"/>
      <c r="E219" s="116">
        <v>8</v>
      </c>
      <c r="F219" s="116"/>
      <c r="G219" s="116">
        <v>8</v>
      </c>
      <c r="H219" s="116"/>
      <c r="I219" s="116">
        <v>8</v>
      </c>
      <c r="J219" s="116"/>
      <c r="K219" s="116">
        <v>24</v>
      </c>
      <c r="L219" s="116"/>
      <c r="P219" s="116">
        <v>113</v>
      </c>
      <c r="Q219" s="148">
        <f t="shared" si="26"/>
        <v>14.125</v>
      </c>
      <c r="R219" s="148">
        <f t="shared" si="27"/>
        <v>7.0625</v>
      </c>
    </row>
    <row r="220" spans="3:18" x14ac:dyDescent="0.25">
      <c r="C220" s="50" t="s">
        <v>271</v>
      </c>
      <c r="D220" s="116">
        <v>136</v>
      </c>
      <c r="E220" s="116">
        <v>136</v>
      </c>
      <c r="F220" s="116">
        <v>140</v>
      </c>
      <c r="G220" s="116">
        <v>142</v>
      </c>
      <c r="H220" s="116">
        <v>112</v>
      </c>
      <c r="I220" s="116">
        <v>82</v>
      </c>
      <c r="J220" s="116">
        <v>41</v>
      </c>
      <c r="K220" s="116">
        <v>789</v>
      </c>
      <c r="L220" s="147"/>
      <c r="P220" s="147">
        <v>765</v>
      </c>
      <c r="Q220" s="148">
        <f>P220/8</f>
        <v>95.625</v>
      </c>
      <c r="R220" s="148">
        <f t="shared" si="27"/>
        <v>47.8125</v>
      </c>
    </row>
    <row r="221" spans="3:18" x14ac:dyDescent="0.25">
      <c r="C221"/>
      <c r="D221"/>
      <c r="E221"/>
    </row>
    <row r="222" spans="3:18" x14ac:dyDescent="0.25">
      <c r="C222"/>
      <c r="D222" s="147">
        <v>136</v>
      </c>
      <c r="E222" s="147">
        <v>136</v>
      </c>
      <c r="F222" s="147">
        <v>140</v>
      </c>
      <c r="G222" s="147">
        <v>142</v>
      </c>
      <c r="H222" s="147">
        <v>112</v>
      </c>
      <c r="I222" s="147">
        <v>82</v>
      </c>
      <c r="J222" s="147">
        <v>41</v>
      </c>
      <c r="K222" s="147">
        <v>789</v>
      </c>
    </row>
    <row r="223" spans="3:18" x14ac:dyDescent="0.25">
      <c r="C223" s="50" t="s">
        <v>274</v>
      </c>
      <c r="D223" s="148">
        <f>D222/2/8</f>
        <v>8.5</v>
      </c>
      <c r="E223" s="148">
        <f t="shared" ref="E223:K223" si="28">E222/2/8</f>
        <v>8.5</v>
      </c>
      <c r="F223" s="148">
        <f t="shared" si="28"/>
        <v>8.75</v>
      </c>
      <c r="G223" s="148">
        <f t="shared" si="28"/>
        <v>8.875</v>
      </c>
      <c r="H223" s="148">
        <f t="shared" si="28"/>
        <v>7</v>
      </c>
      <c r="I223" s="148">
        <f t="shared" si="28"/>
        <v>5.125</v>
      </c>
      <c r="J223" s="148">
        <f t="shared" si="28"/>
        <v>2.5625</v>
      </c>
      <c r="K223" s="148">
        <f t="shared" si="28"/>
        <v>49.3125</v>
      </c>
    </row>
    <row r="224" spans="3:18" x14ac:dyDescent="0.25">
      <c r="C224" s="50" t="s">
        <v>275</v>
      </c>
      <c r="D224" s="148">
        <f>D223</f>
        <v>8.5</v>
      </c>
      <c r="E224" s="148">
        <f t="shared" ref="E224:J224" si="29">D224+F223</f>
        <v>17.25</v>
      </c>
      <c r="F224" s="148">
        <f t="shared" si="29"/>
        <v>26.125</v>
      </c>
      <c r="G224" s="148">
        <f t="shared" si="29"/>
        <v>33.125</v>
      </c>
      <c r="H224" s="148">
        <f t="shared" si="29"/>
        <v>38.25</v>
      </c>
      <c r="I224" s="148">
        <f t="shared" si="29"/>
        <v>40.8125</v>
      </c>
      <c r="J224" s="148">
        <f t="shared" si="29"/>
        <v>90.125</v>
      </c>
      <c r="K224" s="148"/>
    </row>
    <row r="225" spans="3:10" x14ac:dyDescent="0.25">
      <c r="C225" s="7"/>
      <c r="D225" s="7"/>
      <c r="E225" s="7"/>
      <c r="F225" s="17" t="s">
        <v>276</v>
      </c>
      <c r="G225" s="17"/>
      <c r="H225" s="153"/>
      <c r="I225" s="7" t="s">
        <v>277</v>
      </c>
    </row>
    <row r="226" spans="3:10" x14ac:dyDescent="0.25">
      <c r="C226" s="7" t="s">
        <v>278</v>
      </c>
      <c r="D226" s="155"/>
      <c r="E226" s="155"/>
      <c r="F226" s="155">
        <v>6</v>
      </c>
      <c r="G226" s="155"/>
      <c r="H226" s="155"/>
      <c r="I226" s="155">
        <v>9</v>
      </c>
      <c r="J226" s="154"/>
    </row>
    <row r="227" spans="3:10" x14ac:dyDescent="0.25">
      <c r="C227"/>
      <c r="D227"/>
      <c r="E227"/>
      <c r="H227" s="116"/>
    </row>
    <row r="228" spans="3:10" x14ac:dyDescent="0.25">
      <c r="C228"/>
      <c r="D228"/>
      <c r="E228"/>
    </row>
    <row r="229" spans="3:10" x14ac:dyDescent="0.25">
      <c r="C229"/>
      <c r="D229"/>
    </row>
    <row r="230" spans="3:10" x14ac:dyDescent="0.25">
      <c r="C230"/>
      <c r="D230"/>
    </row>
    <row r="231" spans="3:10" x14ac:dyDescent="0.25">
      <c r="C231"/>
      <c r="D231"/>
    </row>
    <row r="232" spans="3:10" x14ac:dyDescent="0.25">
      <c r="C232"/>
      <c r="D232"/>
    </row>
    <row r="233" spans="3:10" x14ac:dyDescent="0.25">
      <c r="C233"/>
      <c r="D233"/>
    </row>
    <row r="234" spans="3:10" x14ac:dyDescent="0.25">
      <c r="C234"/>
      <c r="D234"/>
    </row>
    <row r="235" spans="3:10" x14ac:dyDescent="0.25">
      <c r="C235"/>
      <c r="D235"/>
    </row>
    <row r="236" spans="3:10" x14ac:dyDescent="0.25">
      <c r="C236"/>
      <c r="D236"/>
    </row>
    <row r="237" spans="3:10" x14ac:dyDescent="0.25">
      <c r="C237"/>
      <c r="D237"/>
    </row>
    <row r="238" spans="3:10" x14ac:dyDescent="0.25">
      <c r="C238"/>
      <c r="D238"/>
    </row>
    <row r="239" spans="3:10" x14ac:dyDescent="0.25">
      <c r="C239"/>
      <c r="D239"/>
    </row>
    <row r="240" spans="3:10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</sheetData>
  <conditionalFormatting sqref="G7:G16 G18:G22 G31:G39 G52:G60 G70:G76 G89:G94 G97:G10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9" workbookViewId="0">
      <selection activeCell="B16" sqref="B16"/>
    </sheetView>
  </sheetViews>
  <sheetFormatPr baseColWidth="10" defaultColWidth="11.42578125" defaultRowHeight="15" x14ac:dyDescent="0.25"/>
  <cols>
    <col min="2" max="2" width="19" bestFit="1" customWidth="1"/>
    <col min="3" max="3" width="70.42578125" customWidth="1"/>
    <col min="4" max="4" width="49.85546875" customWidth="1"/>
    <col min="5" max="5" width="12.140625" bestFit="1" customWidth="1"/>
    <col min="6" max="6" width="11.5703125" customWidth="1"/>
    <col min="8" max="8" width="111.42578125" bestFit="1" customWidth="1"/>
  </cols>
  <sheetData>
    <row r="2" spans="1:8" ht="18.75" x14ac:dyDescent="0.3">
      <c r="C2" s="60" t="s">
        <v>279</v>
      </c>
      <c r="E2" s="22">
        <v>1</v>
      </c>
      <c r="F2" s="14" t="s">
        <v>280</v>
      </c>
    </row>
    <row r="3" spans="1:8" x14ac:dyDescent="0.25">
      <c r="C3" s="7"/>
      <c r="E3" s="22">
        <v>2</v>
      </c>
      <c r="F3" s="14" t="s">
        <v>281</v>
      </c>
    </row>
    <row r="4" spans="1:8" x14ac:dyDescent="0.25">
      <c r="C4" s="7"/>
      <c r="E4" s="22">
        <v>3</v>
      </c>
      <c r="F4" s="14" t="s">
        <v>282</v>
      </c>
    </row>
    <row r="5" spans="1:8" x14ac:dyDescent="0.25">
      <c r="C5" s="7"/>
      <c r="E5" s="22">
        <v>4</v>
      </c>
      <c r="F5" s="14" t="s">
        <v>283</v>
      </c>
    </row>
    <row r="6" spans="1:8" x14ac:dyDescent="0.25">
      <c r="C6" s="7"/>
      <c r="E6" s="22">
        <v>5</v>
      </c>
      <c r="F6" s="14" t="s">
        <v>284</v>
      </c>
    </row>
    <row r="8" spans="1:8" x14ac:dyDescent="0.25">
      <c r="A8" s="105" t="s">
        <v>285</v>
      </c>
      <c r="B8" s="105" t="s">
        <v>286</v>
      </c>
      <c r="C8" s="106" t="s">
        <v>287</v>
      </c>
      <c r="D8" s="106" t="s">
        <v>288</v>
      </c>
      <c r="E8" s="105" t="s">
        <v>289</v>
      </c>
      <c r="F8" s="108" t="s">
        <v>290</v>
      </c>
      <c r="G8" s="105" t="s">
        <v>291</v>
      </c>
      <c r="H8" s="105" t="s">
        <v>292</v>
      </c>
    </row>
    <row r="9" spans="1:8" ht="30" x14ac:dyDescent="0.25">
      <c r="A9" s="14">
        <v>1</v>
      </c>
      <c r="B9" s="14" t="s">
        <v>158</v>
      </c>
      <c r="C9" s="103" t="s">
        <v>293</v>
      </c>
      <c r="D9" s="103" t="s">
        <v>294</v>
      </c>
      <c r="E9" s="104">
        <v>3</v>
      </c>
      <c r="F9" s="2">
        <v>5</v>
      </c>
      <c r="G9" s="2" t="str">
        <f t="shared" ref="G9:G17" si="0">IFERROR((VLOOKUP(AVERAGE(E9:F9),$E$2:$F$6,2)),"")</f>
        <v>ALTO</v>
      </c>
      <c r="H9" s="107" t="s">
        <v>295</v>
      </c>
    </row>
    <row r="10" spans="1:8" ht="30" x14ac:dyDescent="0.25">
      <c r="A10" s="14">
        <v>2</v>
      </c>
      <c r="B10" s="14" t="s">
        <v>158</v>
      </c>
      <c r="C10" s="103" t="s">
        <v>296</v>
      </c>
      <c r="D10" s="103" t="s">
        <v>294</v>
      </c>
      <c r="E10" s="104">
        <v>3</v>
      </c>
      <c r="F10" s="2">
        <v>5</v>
      </c>
      <c r="G10" s="2" t="str">
        <f t="shared" si="0"/>
        <v>ALTO</v>
      </c>
      <c r="H10" s="14"/>
    </row>
    <row r="11" spans="1:8" ht="30" x14ac:dyDescent="0.25">
      <c r="A11" s="14">
        <v>3</v>
      </c>
      <c r="B11" s="14" t="s">
        <v>161</v>
      </c>
      <c r="C11" s="103" t="s">
        <v>297</v>
      </c>
      <c r="D11" s="103" t="s">
        <v>298</v>
      </c>
      <c r="E11" s="2">
        <v>4</v>
      </c>
      <c r="F11" s="2">
        <v>4</v>
      </c>
      <c r="G11" s="2" t="str">
        <f t="shared" si="0"/>
        <v>ALTO</v>
      </c>
      <c r="H11" s="14"/>
    </row>
    <row r="12" spans="1:8" ht="30" x14ac:dyDescent="0.25">
      <c r="A12" s="14">
        <v>4</v>
      </c>
      <c r="B12" s="14" t="s">
        <v>299</v>
      </c>
      <c r="C12" s="103" t="s">
        <v>300</v>
      </c>
      <c r="D12" s="103" t="s">
        <v>301</v>
      </c>
      <c r="E12" s="2">
        <v>3</v>
      </c>
      <c r="F12" s="2">
        <v>5</v>
      </c>
      <c r="G12" s="2" t="str">
        <f t="shared" si="0"/>
        <v>ALTO</v>
      </c>
      <c r="H12" s="14"/>
    </row>
    <row r="13" spans="1:8" ht="45" x14ac:dyDescent="0.25">
      <c r="A13" s="14">
        <v>5</v>
      </c>
      <c r="B13" s="14" t="s">
        <v>299</v>
      </c>
      <c r="C13" s="103" t="s">
        <v>302</v>
      </c>
      <c r="D13" s="103" t="s">
        <v>303</v>
      </c>
      <c r="E13" s="2">
        <v>3</v>
      </c>
      <c r="F13" s="2">
        <v>5</v>
      </c>
      <c r="G13" s="2" t="str">
        <f t="shared" si="0"/>
        <v>ALTO</v>
      </c>
      <c r="H13" s="14"/>
    </row>
    <row r="14" spans="1:8" ht="30" x14ac:dyDescent="0.25">
      <c r="A14" s="14">
        <v>6</v>
      </c>
      <c r="B14" s="14" t="s">
        <v>304</v>
      </c>
      <c r="C14" s="103" t="s">
        <v>305</v>
      </c>
      <c r="D14" s="103" t="s">
        <v>306</v>
      </c>
      <c r="E14" s="2">
        <v>2</v>
      </c>
      <c r="F14" s="2">
        <v>5</v>
      </c>
      <c r="G14" s="2" t="str">
        <f t="shared" si="0"/>
        <v>MODERADO</v>
      </c>
      <c r="H14" s="14"/>
    </row>
    <row r="15" spans="1:8" ht="30" x14ac:dyDescent="0.25">
      <c r="A15" s="14">
        <v>7</v>
      </c>
      <c r="B15" s="14" t="s">
        <v>164</v>
      </c>
      <c r="C15" s="103" t="s">
        <v>307</v>
      </c>
      <c r="D15" s="103" t="s">
        <v>308</v>
      </c>
      <c r="E15" s="14">
        <v>3</v>
      </c>
      <c r="F15" s="14">
        <v>5</v>
      </c>
      <c r="G15" s="2" t="str">
        <f t="shared" si="0"/>
        <v>ALTO</v>
      </c>
      <c r="H15" s="14"/>
    </row>
    <row r="16" spans="1:8" x14ac:dyDescent="0.25">
      <c r="A16" s="14">
        <v>8</v>
      </c>
      <c r="B16" s="14" t="s">
        <v>129</v>
      </c>
      <c r="C16" s="103" t="s">
        <v>309</v>
      </c>
      <c r="D16" s="103"/>
      <c r="E16" s="14"/>
      <c r="F16" s="14"/>
      <c r="G16" s="2" t="str">
        <f t="shared" si="0"/>
        <v/>
      </c>
      <c r="H16" s="14"/>
    </row>
    <row r="17" spans="1:8" x14ac:dyDescent="0.25">
      <c r="A17" s="14">
        <v>9</v>
      </c>
      <c r="B17" s="14"/>
      <c r="C17" s="103"/>
      <c r="D17" s="103"/>
      <c r="E17" s="14"/>
      <c r="F17" s="14"/>
      <c r="G17" s="2" t="str">
        <f t="shared" si="0"/>
        <v/>
      </c>
      <c r="H1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GridLines="0" workbookViewId="0">
      <selection activeCell="D26" sqref="D26:K32"/>
    </sheetView>
  </sheetViews>
  <sheetFormatPr baseColWidth="10" defaultColWidth="11.42578125" defaultRowHeight="15" x14ac:dyDescent="0.25"/>
  <cols>
    <col min="1" max="1" width="15.5703125" customWidth="1"/>
    <col min="2" max="2" width="6.5703125" hidden="1" customWidth="1"/>
    <col min="3" max="5" width="5.85546875" customWidth="1"/>
    <col min="12" max="12" width="7.28515625" customWidth="1"/>
  </cols>
  <sheetData>
    <row r="1" spans="1:12" ht="14.25" customHeight="1" x14ac:dyDescent="0.25"/>
    <row r="2" spans="1:12" ht="21" x14ac:dyDescent="0.35">
      <c r="A2" s="73" t="s">
        <v>310</v>
      </c>
      <c r="I2" s="7"/>
    </row>
    <row r="3" spans="1:12" ht="21" x14ac:dyDescent="0.35">
      <c r="A3" s="61"/>
      <c r="C3" s="7" t="s">
        <v>311</v>
      </c>
      <c r="I3" s="7"/>
    </row>
    <row r="4" spans="1:12" ht="21" x14ac:dyDescent="0.35">
      <c r="A4" s="61"/>
      <c r="C4" s="74"/>
      <c r="D4" s="75" t="str">
        <f>E15</f>
        <v>Clase sustentación (appCode)</v>
      </c>
      <c r="E4" s="42"/>
      <c r="F4" s="42"/>
      <c r="G4" s="42"/>
      <c r="H4" s="40"/>
      <c r="I4" s="7"/>
    </row>
    <row r="5" spans="1:12" ht="21" x14ac:dyDescent="0.35">
      <c r="A5" s="61"/>
      <c r="C5" s="76"/>
      <c r="D5" s="77" t="str">
        <f>E28</f>
        <v>Clase notificaciones de sustentación (appcode)</v>
      </c>
      <c r="E5" s="56"/>
      <c r="F5" s="56"/>
      <c r="G5" s="56"/>
      <c r="H5" s="47"/>
      <c r="I5" s="7"/>
    </row>
    <row r="6" spans="1:12" ht="21" x14ac:dyDescent="0.35">
      <c r="A6" s="61"/>
      <c r="C6" s="78"/>
      <c r="D6" s="79" t="str">
        <f>E37</f>
        <v>Clase de generación de correlativos  (appCode)</v>
      </c>
      <c r="E6" s="46"/>
      <c r="F6" s="46"/>
      <c r="G6" s="46"/>
      <c r="H6" s="48"/>
      <c r="I6" s="7"/>
    </row>
    <row r="7" spans="1:12" ht="21" x14ac:dyDescent="0.35">
      <c r="A7" s="61"/>
      <c r="I7" s="7"/>
    </row>
    <row r="8" spans="1:12" ht="21" x14ac:dyDescent="0.35">
      <c r="A8" s="61"/>
      <c r="C8" s="7" t="s">
        <v>312</v>
      </c>
      <c r="I8" s="7"/>
    </row>
    <row r="9" spans="1:12" ht="21" x14ac:dyDescent="0.35">
      <c r="A9" s="61"/>
      <c r="C9" s="74"/>
      <c r="D9" s="42"/>
      <c r="E9" s="42"/>
      <c r="F9" s="42"/>
      <c r="G9" s="42"/>
      <c r="H9" s="40"/>
      <c r="I9" s="7"/>
    </row>
    <row r="10" spans="1:12" ht="21" x14ac:dyDescent="0.35">
      <c r="B10" s="18" t="s">
        <v>313</v>
      </c>
      <c r="C10" s="43"/>
      <c r="D10" s="56" t="s">
        <v>314</v>
      </c>
      <c r="E10" s="56"/>
      <c r="F10" s="56"/>
      <c r="G10" s="56"/>
      <c r="H10" s="47"/>
    </row>
    <row r="11" spans="1:12" ht="21" x14ac:dyDescent="0.35">
      <c r="B11" s="18"/>
      <c r="C11" s="45"/>
      <c r="D11" s="46"/>
      <c r="E11" s="46"/>
      <c r="F11" s="46"/>
      <c r="G11" s="46"/>
      <c r="H11" s="48"/>
    </row>
    <row r="13" spans="1:12" ht="15.75" x14ac:dyDescent="0.25">
      <c r="C13" s="59" t="s">
        <v>315</v>
      </c>
    </row>
    <row r="14" spans="1:12" x14ac:dyDescent="0.25">
      <c r="C14" s="41"/>
      <c r="D14" s="80" t="s">
        <v>316</v>
      </c>
      <c r="E14" s="42"/>
      <c r="F14" s="42"/>
      <c r="G14" s="42"/>
      <c r="H14" s="42"/>
      <c r="I14" s="42"/>
      <c r="J14" s="42"/>
      <c r="K14" s="42"/>
      <c r="L14" s="40"/>
    </row>
    <row r="15" spans="1:12" x14ac:dyDescent="0.25">
      <c r="C15" s="43"/>
      <c r="D15" s="83"/>
      <c r="E15" s="93" t="s">
        <v>317</v>
      </c>
      <c r="F15" s="84"/>
      <c r="G15" s="84"/>
      <c r="H15" s="84"/>
      <c r="I15" s="84"/>
      <c r="J15" s="84"/>
      <c r="K15" s="85"/>
      <c r="L15" s="47"/>
    </row>
    <row r="16" spans="1:12" x14ac:dyDescent="0.25">
      <c r="C16" s="43"/>
      <c r="D16" s="92"/>
      <c r="E16" s="68"/>
      <c r="F16" s="68"/>
      <c r="G16" s="68"/>
      <c r="H16" s="68"/>
      <c r="I16" s="68"/>
      <c r="J16" s="68"/>
      <c r="K16" s="87"/>
      <c r="L16" s="47"/>
    </row>
    <row r="17" spans="3:12" x14ac:dyDescent="0.25">
      <c r="C17" s="43"/>
      <c r="D17" s="86"/>
      <c r="E17" s="68" t="s">
        <v>318</v>
      </c>
      <c r="F17" s="68"/>
      <c r="G17" s="68"/>
      <c r="H17" s="68"/>
      <c r="I17" s="68"/>
      <c r="J17" s="68"/>
      <c r="K17" s="87"/>
      <c r="L17" s="47"/>
    </row>
    <row r="18" spans="3:12" x14ac:dyDescent="0.25">
      <c r="C18" s="43"/>
      <c r="D18" s="86"/>
      <c r="E18" s="68"/>
      <c r="F18" s="68" t="s">
        <v>318</v>
      </c>
      <c r="G18" s="68"/>
      <c r="H18" s="68"/>
      <c r="I18" s="68" t="s">
        <v>319</v>
      </c>
      <c r="J18" s="68" t="s">
        <v>320</v>
      </c>
      <c r="K18" s="87"/>
      <c r="L18" s="47"/>
    </row>
    <row r="19" spans="3:12" x14ac:dyDescent="0.25">
      <c r="C19" s="43"/>
      <c r="D19" s="86"/>
      <c r="E19" s="68"/>
      <c r="F19" s="68" t="s">
        <v>318</v>
      </c>
      <c r="G19" s="68"/>
      <c r="H19" s="68"/>
      <c r="I19" s="68" t="s">
        <v>321</v>
      </c>
      <c r="J19" s="68" t="s">
        <v>322</v>
      </c>
      <c r="K19" s="87"/>
      <c r="L19" s="47"/>
    </row>
    <row r="20" spans="3:12" x14ac:dyDescent="0.25">
      <c r="C20" s="43"/>
      <c r="D20" s="86"/>
      <c r="E20" s="68"/>
      <c r="F20" s="68"/>
      <c r="G20" s="68"/>
      <c r="H20" s="68"/>
      <c r="I20" s="68"/>
      <c r="J20" s="68"/>
      <c r="K20" s="87"/>
      <c r="L20" s="47"/>
    </row>
    <row r="21" spans="3:12" x14ac:dyDescent="0.25">
      <c r="C21" s="43"/>
      <c r="D21" s="86"/>
      <c r="E21" s="68" t="s">
        <v>323</v>
      </c>
      <c r="F21" s="68"/>
      <c r="G21" s="68"/>
      <c r="H21" s="68"/>
      <c r="I21" s="68"/>
      <c r="J21" s="68"/>
      <c r="K21" s="87"/>
      <c r="L21" s="47"/>
    </row>
    <row r="22" spans="3:12" x14ac:dyDescent="0.25">
      <c r="C22" s="43"/>
      <c r="D22" s="88"/>
      <c r="E22" s="89" t="s">
        <v>324</v>
      </c>
      <c r="F22" s="89"/>
      <c r="G22" s="89"/>
      <c r="H22" s="89"/>
      <c r="I22" s="89"/>
      <c r="J22" s="89"/>
      <c r="K22" s="90"/>
      <c r="L22" s="47"/>
    </row>
    <row r="23" spans="3:12" x14ac:dyDescent="0.25">
      <c r="C23" s="45"/>
      <c r="D23" s="46"/>
      <c r="E23" s="46"/>
      <c r="F23" s="46"/>
      <c r="G23" s="46"/>
      <c r="H23" s="46"/>
      <c r="I23" s="46"/>
      <c r="J23" s="46"/>
      <c r="K23" s="46"/>
      <c r="L23" s="48"/>
    </row>
    <row r="25" spans="3:12" ht="15.75" x14ac:dyDescent="0.25">
      <c r="C25" s="81" t="s">
        <v>325</v>
      </c>
      <c r="D25" s="42"/>
      <c r="E25" s="42"/>
      <c r="F25" s="42"/>
      <c r="G25" s="42"/>
      <c r="H25" s="42"/>
      <c r="I25" s="42"/>
      <c r="J25" s="42"/>
      <c r="K25" s="42"/>
      <c r="L25" s="40"/>
    </row>
    <row r="26" spans="3:12" x14ac:dyDescent="0.25">
      <c r="C26" s="43"/>
      <c r="D26" s="83" t="s">
        <v>326</v>
      </c>
      <c r="E26" s="91"/>
      <c r="F26" s="84"/>
      <c r="G26" s="84"/>
      <c r="H26" s="84"/>
      <c r="I26" s="84"/>
      <c r="J26" s="84"/>
      <c r="K26" s="85"/>
      <c r="L26" s="47"/>
    </row>
    <row r="27" spans="3:12" x14ac:dyDescent="0.25">
      <c r="C27" s="43"/>
      <c r="D27" s="92"/>
      <c r="E27" s="71" t="s">
        <v>327</v>
      </c>
      <c r="F27" s="68"/>
      <c r="G27" s="68"/>
      <c r="H27" s="68"/>
      <c r="I27" s="68" t="s">
        <v>328</v>
      </c>
      <c r="J27" s="68"/>
      <c r="K27" s="87"/>
      <c r="L27" s="47"/>
    </row>
    <row r="28" spans="3:12" x14ac:dyDescent="0.25">
      <c r="C28" s="43"/>
      <c r="D28" s="86"/>
      <c r="E28" s="82" t="s">
        <v>329</v>
      </c>
      <c r="F28" s="68"/>
      <c r="G28" s="68"/>
      <c r="H28" s="68"/>
      <c r="I28" s="68"/>
      <c r="J28" s="68"/>
      <c r="K28" s="87"/>
      <c r="L28" s="47"/>
    </row>
    <row r="29" spans="3:12" x14ac:dyDescent="0.25">
      <c r="C29" s="43"/>
      <c r="D29" s="86"/>
      <c r="E29" s="68"/>
      <c r="F29" s="68" t="s">
        <v>330</v>
      </c>
      <c r="G29" s="68"/>
      <c r="H29" s="68"/>
      <c r="I29" s="68" t="s">
        <v>331</v>
      </c>
      <c r="J29" s="68"/>
      <c r="K29" s="87"/>
      <c r="L29" s="47"/>
    </row>
    <row r="30" spans="3:12" x14ac:dyDescent="0.25">
      <c r="C30" s="43"/>
      <c r="D30" s="86"/>
      <c r="E30" s="68"/>
      <c r="F30" s="68" t="s">
        <v>332</v>
      </c>
      <c r="G30" s="68"/>
      <c r="H30" s="68"/>
      <c r="I30" s="68" t="s">
        <v>331</v>
      </c>
      <c r="J30" s="68"/>
      <c r="K30" s="87"/>
      <c r="L30" s="47"/>
    </row>
    <row r="31" spans="3:12" x14ac:dyDescent="0.25">
      <c r="C31" s="43"/>
      <c r="D31" s="86"/>
      <c r="E31" s="68"/>
      <c r="F31" s="68"/>
      <c r="G31" s="68"/>
      <c r="H31" s="68"/>
      <c r="I31" s="68"/>
      <c r="J31" s="68"/>
      <c r="K31" s="87"/>
      <c r="L31" s="47"/>
    </row>
    <row r="32" spans="3:12" x14ac:dyDescent="0.25">
      <c r="C32" s="43"/>
      <c r="D32" s="88"/>
      <c r="E32" s="89"/>
      <c r="F32" s="89"/>
      <c r="G32" s="89"/>
      <c r="H32" s="89"/>
      <c r="I32" s="89"/>
      <c r="J32" s="89"/>
      <c r="K32" s="90"/>
      <c r="L32" s="47"/>
    </row>
    <row r="33" spans="1:12" x14ac:dyDescent="0.25">
      <c r="C33" s="45"/>
      <c r="D33" s="46"/>
      <c r="E33" s="46"/>
      <c r="F33" s="46"/>
      <c r="G33" s="46"/>
      <c r="H33" s="46"/>
      <c r="I33" s="46"/>
      <c r="J33" s="46"/>
      <c r="K33" s="46"/>
      <c r="L33" s="48"/>
    </row>
    <row r="35" spans="1:12" ht="15.75" x14ac:dyDescent="0.25">
      <c r="C35" s="81" t="s">
        <v>333</v>
      </c>
      <c r="D35" s="42"/>
      <c r="E35" s="42"/>
      <c r="F35" s="42"/>
      <c r="G35" s="42"/>
      <c r="H35" s="42"/>
      <c r="I35" s="42"/>
      <c r="J35" s="42"/>
      <c r="K35" s="42"/>
      <c r="L35" s="40"/>
    </row>
    <row r="36" spans="1:12" x14ac:dyDescent="0.25">
      <c r="C36" s="43"/>
      <c r="D36" s="83" t="s">
        <v>334</v>
      </c>
      <c r="E36" s="84"/>
      <c r="F36" s="84"/>
      <c r="G36" s="84"/>
      <c r="H36" s="84"/>
      <c r="I36" s="84"/>
      <c r="J36" s="84"/>
      <c r="K36" s="85"/>
      <c r="L36" s="47"/>
    </row>
    <row r="37" spans="1:12" x14ac:dyDescent="0.25">
      <c r="C37" s="43"/>
      <c r="D37" s="86"/>
      <c r="E37" s="82" t="s">
        <v>335</v>
      </c>
      <c r="F37" s="68"/>
      <c r="G37" s="68"/>
      <c r="H37" s="68"/>
      <c r="I37" s="68"/>
      <c r="J37" s="68"/>
      <c r="K37" s="87"/>
      <c r="L37" s="47"/>
    </row>
    <row r="38" spans="1:12" x14ac:dyDescent="0.25">
      <c r="C38" s="43"/>
      <c r="D38" s="86"/>
      <c r="E38" s="68"/>
      <c r="F38" s="68" t="s">
        <v>336</v>
      </c>
      <c r="G38" s="68"/>
      <c r="H38" s="68" t="s">
        <v>337</v>
      </c>
      <c r="I38" s="68"/>
      <c r="J38" s="68"/>
      <c r="K38" s="87"/>
      <c r="L38" s="47"/>
    </row>
    <row r="39" spans="1:12" x14ac:dyDescent="0.25">
      <c r="C39" s="43"/>
      <c r="D39" s="86"/>
      <c r="E39" s="68" t="s">
        <v>338</v>
      </c>
      <c r="F39" s="68"/>
      <c r="G39" s="68"/>
      <c r="H39" s="68"/>
      <c r="I39" s="68"/>
      <c r="J39" s="68"/>
      <c r="K39" s="87"/>
      <c r="L39" s="47"/>
    </row>
    <row r="40" spans="1:12" x14ac:dyDescent="0.25">
      <c r="C40" s="43"/>
      <c r="D40" s="86"/>
      <c r="E40" s="68"/>
      <c r="F40" s="68"/>
      <c r="G40" s="68"/>
      <c r="H40" s="68"/>
      <c r="I40" s="68"/>
      <c r="J40" s="68"/>
      <c r="K40" s="87"/>
      <c r="L40" s="47"/>
    </row>
    <row r="41" spans="1:12" x14ac:dyDescent="0.25">
      <c r="C41" s="43"/>
      <c r="D41" s="86"/>
      <c r="E41" s="82" t="s">
        <v>339</v>
      </c>
      <c r="F41" s="68"/>
      <c r="G41" s="68"/>
      <c r="H41" s="68"/>
      <c r="I41" s="68"/>
      <c r="J41" s="68"/>
      <c r="K41" s="87"/>
      <c r="L41" s="47"/>
    </row>
    <row r="42" spans="1:12" x14ac:dyDescent="0.25">
      <c r="C42" s="43"/>
      <c r="D42" s="86"/>
      <c r="E42" s="68"/>
      <c r="F42" s="68" t="s">
        <v>340</v>
      </c>
      <c r="G42" s="68"/>
      <c r="H42" s="68"/>
      <c r="I42" s="68"/>
      <c r="J42" s="68"/>
      <c r="K42" s="87"/>
      <c r="L42" s="47"/>
    </row>
    <row r="43" spans="1:12" x14ac:dyDescent="0.25">
      <c r="C43" s="43"/>
      <c r="D43" s="88"/>
      <c r="E43" s="89"/>
      <c r="F43" s="89" t="s">
        <v>341</v>
      </c>
      <c r="G43" s="89"/>
      <c r="H43" s="89"/>
      <c r="I43" s="89" t="s">
        <v>342</v>
      </c>
      <c r="J43" s="89"/>
      <c r="K43" s="90"/>
      <c r="L43" s="47"/>
    </row>
    <row r="44" spans="1:12" x14ac:dyDescent="0.25">
      <c r="C44" s="45"/>
      <c r="D44" s="46"/>
      <c r="E44" s="46"/>
      <c r="F44" s="46"/>
      <c r="G44" s="46"/>
      <c r="H44" s="46"/>
      <c r="I44" s="46"/>
      <c r="J44" s="46"/>
      <c r="K44" s="46"/>
      <c r="L44" s="48"/>
    </row>
    <row r="45" spans="1:12" ht="21" x14ac:dyDescent="0.35">
      <c r="B45" s="18" t="s">
        <v>343</v>
      </c>
    </row>
    <row r="46" spans="1:12" ht="15.75" x14ac:dyDescent="0.25">
      <c r="A46" s="7"/>
      <c r="C46" s="81" t="s">
        <v>344</v>
      </c>
      <c r="D46" s="42"/>
      <c r="E46" s="42"/>
      <c r="F46" s="42"/>
      <c r="G46" s="42"/>
      <c r="H46" s="42"/>
      <c r="I46" s="42"/>
      <c r="J46" s="42"/>
      <c r="K46" s="42"/>
      <c r="L46" s="40"/>
    </row>
    <row r="47" spans="1:12" x14ac:dyDescent="0.25">
      <c r="C47" s="43"/>
      <c r="D47" s="83" t="s">
        <v>345</v>
      </c>
      <c r="E47" s="84"/>
      <c r="F47" s="84"/>
      <c r="G47" s="84"/>
      <c r="H47" s="84"/>
      <c r="I47" s="84"/>
      <c r="J47" s="84"/>
      <c r="K47" s="85"/>
      <c r="L47" s="47"/>
    </row>
    <row r="48" spans="1:12" x14ac:dyDescent="0.25">
      <c r="C48" s="43"/>
      <c r="D48" s="86"/>
      <c r="E48" s="82" t="s">
        <v>346</v>
      </c>
      <c r="F48" s="68"/>
      <c r="G48" s="68"/>
      <c r="H48" s="68"/>
      <c r="I48" s="68"/>
      <c r="J48" s="68"/>
      <c r="K48" s="87"/>
      <c r="L48" s="47"/>
    </row>
    <row r="49" spans="3:12" x14ac:dyDescent="0.25">
      <c r="C49" s="43"/>
      <c r="D49" s="88"/>
      <c r="E49" s="89" t="s">
        <v>347</v>
      </c>
      <c r="F49" s="89"/>
      <c r="G49" s="89"/>
      <c r="H49" s="89"/>
      <c r="I49" s="89"/>
      <c r="J49" s="89"/>
      <c r="K49" s="90"/>
      <c r="L49" s="47"/>
    </row>
    <row r="50" spans="3:12" x14ac:dyDescent="0.25">
      <c r="C50" s="45"/>
      <c r="D50" s="46"/>
      <c r="E50" s="46"/>
      <c r="F50" s="46"/>
      <c r="G50" s="46"/>
      <c r="H50" s="46"/>
      <c r="I50" s="46"/>
      <c r="J50" s="46"/>
      <c r="K50" s="46"/>
      <c r="L50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9"/>
  <sheetViews>
    <sheetView workbookViewId="0">
      <selection activeCell="H39" sqref="H39"/>
    </sheetView>
  </sheetViews>
  <sheetFormatPr baseColWidth="10" defaultColWidth="11.42578125" defaultRowHeight="15" x14ac:dyDescent="0.25"/>
  <cols>
    <col min="2" max="2" width="32.28515625" bestFit="1" customWidth="1"/>
    <col min="3" max="3" width="14.140625" bestFit="1" customWidth="1"/>
    <col min="4" max="4" width="11.140625" bestFit="1" customWidth="1"/>
    <col min="5" max="5" width="10.7109375" bestFit="1" customWidth="1"/>
    <col min="6" max="6" width="12" bestFit="1" customWidth="1"/>
    <col min="7" max="7" width="14.140625" bestFit="1" customWidth="1"/>
    <col min="8" max="8" width="14.7109375" bestFit="1" customWidth="1"/>
    <col min="9" max="9" width="14" bestFit="1" customWidth="1"/>
    <col min="10" max="11" width="12.5703125" bestFit="1" customWidth="1"/>
  </cols>
  <sheetData>
    <row r="2" spans="2:4" x14ac:dyDescent="0.25">
      <c r="B2" s="7" t="s">
        <v>348</v>
      </c>
    </row>
    <row r="4" spans="2:4" x14ac:dyDescent="0.25">
      <c r="B4" s="7" t="s">
        <v>349</v>
      </c>
    </row>
    <row r="6" spans="2:4" x14ac:dyDescent="0.25">
      <c r="B6" t="s">
        <v>350</v>
      </c>
      <c r="C6" t="s">
        <v>351</v>
      </c>
    </row>
    <row r="7" spans="2:4" x14ac:dyDescent="0.25">
      <c r="B7" t="s">
        <v>260</v>
      </c>
      <c r="C7" t="s">
        <v>352</v>
      </c>
    </row>
    <row r="8" spans="2:4" x14ac:dyDescent="0.25">
      <c r="B8" t="s">
        <v>353</v>
      </c>
      <c r="C8" t="s">
        <v>354</v>
      </c>
    </row>
    <row r="9" spans="2:4" x14ac:dyDescent="0.25">
      <c r="B9" t="s">
        <v>259</v>
      </c>
      <c r="C9" t="s">
        <v>351</v>
      </c>
      <c r="D9" t="s">
        <v>355</v>
      </c>
    </row>
    <row r="10" spans="2:4" x14ac:dyDescent="0.25">
      <c r="B10" t="s">
        <v>356</v>
      </c>
      <c r="C10" t="s">
        <v>357</v>
      </c>
    </row>
    <row r="11" spans="2:4" x14ac:dyDescent="0.25">
      <c r="B11" t="s">
        <v>358</v>
      </c>
      <c r="C11" t="s">
        <v>357</v>
      </c>
    </row>
    <row r="13" spans="2:4" x14ac:dyDescent="0.25">
      <c r="B13" s="7" t="s">
        <v>359</v>
      </c>
    </row>
    <row r="16" spans="2:4" x14ac:dyDescent="0.25">
      <c r="B16" s="49" t="s">
        <v>360</v>
      </c>
      <c r="C16" s="52" t="s">
        <v>361</v>
      </c>
    </row>
    <row r="17" spans="2:10" ht="61.5" customHeight="1" x14ac:dyDescent="0.25">
      <c r="B17" s="49" t="s">
        <v>362</v>
      </c>
      <c r="C17" t="s">
        <v>363</v>
      </c>
      <c r="D17" t="s">
        <v>350</v>
      </c>
      <c r="E17" t="s">
        <v>364</v>
      </c>
      <c r="F17" t="s">
        <v>365</v>
      </c>
      <c r="G17" t="s">
        <v>259</v>
      </c>
      <c r="H17" t="s">
        <v>366</v>
      </c>
      <c r="I17" t="s">
        <v>260</v>
      </c>
      <c r="J17" s="8" t="s">
        <v>271</v>
      </c>
    </row>
    <row r="18" spans="2:10" ht="30" x14ac:dyDescent="0.25">
      <c r="B18" s="57" t="s">
        <v>367</v>
      </c>
      <c r="C18" s="58"/>
      <c r="D18" s="58">
        <v>1</v>
      </c>
      <c r="E18" s="58">
        <v>5</v>
      </c>
      <c r="F18" s="58"/>
      <c r="G18" s="58"/>
      <c r="H18" s="58"/>
      <c r="I18" s="58"/>
      <c r="J18" s="58">
        <v>6</v>
      </c>
    </row>
    <row r="19" spans="2:10" ht="30" x14ac:dyDescent="0.25">
      <c r="B19" s="57" t="s">
        <v>368</v>
      </c>
      <c r="C19" s="58"/>
      <c r="D19" s="58"/>
      <c r="E19" s="58"/>
      <c r="F19" s="58">
        <v>2</v>
      </c>
      <c r="G19" s="58"/>
      <c r="H19" s="58"/>
      <c r="I19" s="58"/>
      <c r="J19" s="58">
        <v>2</v>
      </c>
    </row>
    <row r="20" spans="2:10" ht="30" x14ac:dyDescent="0.25">
      <c r="B20" s="57" t="s">
        <v>369</v>
      </c>
      <c r="C20" s="58"/>
      <c r="D20" s="58">
        <v>1</v>
      </c>
      <c r="E20" s="58"/>
      <c r="F20" s="58"/>
      <c r="G20" s="58"/>
      <c r="H20" s="58"/>
      <c r="I20" s="58"/>
      <c r="J20" s="58">
        <v>1</v>
      </c>
    </row>
    <row r="21" spans="2:10" ht="30" x14ac:dyDescent="0.25">
      <c r="B21" s="57" t="s">
        <v>370</v>
      </c>
      <c r="C21" s="58"/>
      <c r="D21" s="58">
        <v>25</v>
      </c>
      <c r="E21" s="58"/>
      <c r="F21" s="58">
        <v>5</v>
      </c>
      <c r="G21" s="58"/>
      <c r="H21" s="58"/>
      <c r="I21" s="58"/>
      <c r="J21" s="58">
        <v>30</v>
      </c>
    </row>
    <row r="22" spans="2:10" ht="30" x14ac:dyDescent="0.25">
      <c r="B22" s="57" t="s">
        <v>371</v>
      </c>
      <c r="C22" s="58">
        <v>3</v>
      </c>
      <c r="D22" s="58"/>
      <c r="E22" s="58"/>
      <c r="F22" s="58"/>
      <c r="G22" s="58"/>
      <c r="H22" s="58"/>
      <c r="I22" s="58"/>
      <c r="J22" s="58">
        <v>3</v>
      </c>
    </row>
    <row r="23" spans="2:10" ht="30" x14ac:dyDescent="0.25">
      <c r="B23" s="57" t="s">
        <v>372</v>
      </c>
      <c r="C23" s="58">
        <v>2</v>
      </c>
      <c r="D23" s="58">
        <v>2</v>
      </c>
      <c r="E23" s="58"/>
      <c r="F23" s="58"/>
      <c r="G23" s="58"/>
      <c r="H23" s="58"/>
      <c r="I23" s="58"/>
      <c r="J23" s="58">
        <v>4</v>
      </c>
    </row>
    <row r="24" spans="2:10" x14ac:dyDescent="0.25">
      <c r="B24" s="57" t="s">
        <v>373</v>
      </c>
      <c r="C24" s="58">
        <v>3</v>
      </c>
      <c r="D24" s="58">
        <v>4</v>
      </c>
      <c r="E24" s="58"/>
      <c r="F24" s="58"/>
      <c r="G24" s="58"/>
      <c r="H24" s="58"/>
      <c r="I24" s="58"/>
      <c r="J24" s="58">
        <v>7</v>
      </c>
    </row>
    <row r="25" spans="2:10" x14ac:dyDescent="0.25">
      <c r="B25" s="57" t="s">
        <v>129</v>
      </c>
      <c r="C25" s="58"/>
      <c r="D25" s="58">
        <v>3</v>
      </c>
      <c r="E25" s="58"/>
      <c r="F25" s="58"/>
      <c r="G25" s="58">
        <v>10</v>
      </c>
      <c r="H25" s="58">
        <v>6</v>
      </c>
      <c r="I25" s="58">
        <v>3</v>
      </c>
      <c r="J25" s="58">
        <v>22</v>
      </c>
    </row>
    <row r="26" spans="2:10" x14ac:dyDescent="0.25">
      <c r="B26" s="50" t="s">
        <v>271</v>
      </c>
      <c r="C26" s="53">
        <v>8</v>
      </c>
      <c r="D26" s="53">
        <v>36</v>
      </c>
      <c r="E26" s="53">
        <v>5</v>
      </c>
      <c r="F26" s="53">
        <v>7</v>
      </c>
      <c r="G26" s="53">
        <v>10</v>
      </c>
      <c r="H26" s="53">
        <v>6</v>
      </c>
      <c r="I26" s="53">
        <v>3</v>
      </c>
      <c r="J26" s="53">
        <v>75</v>
      </c>
    </row>
    <row r="28" spans="2:10" x14ac:dyDescent="0.25">
      <c r="B28" s="67" t="s">
        <v>374</v>
      </c>
    </row>
    <row r="31" spans="2:10" ht="32.25" customHeight="1" x14ac:dyDescent="0.25">
      <c r="B31" s="63" t="s">
        <v>375</v>
      </c>
      <c r="C31" s="63" t="s">
        <v>376</v>
      </c>
      <c r="D31" s="63" t="s">
        <v>377</v>
      </c>
      <c r="E31" s="65" t="s">
        <v>378</v>
      </c>
      <c r="F31" s="63" t="s">
        <v>379</v>
      </c>
    </row>
    <row r="32" spans="2:10" x14ac:dyDescent="0.25">
      <c r="B32" s="44" t="s">
        <v>380</v>
      </c>
      <c r="C32" s="14" t="s">
        <v>381</v>
      </c>
      <c r="D32" s="22">
        <v>1</v>
      </c>
      <c r="E32" s="22">
        <v>20</v>
      </c>
      <c r="F32" s="14"/>
    </row>
    <row r="33" spans="2:6" x14ac:dyDescent="0.25">
      <c r="B33" s="14" t="s">
        <v>382</v>
      </c>
      <c r="C33" s="14" t="s">
        <v>383</v>
      </c>
      <c r="D33" s="22">
        <v>2</v>
      </c>
      <c r="E33" s="22">
        <v>20</v>
      </c>
      <c r="F33" s="14" t="s">
        <v>384</v>
      </c>
    </row>
    <row r="34" spans="2:6" x14ac:dyDescent="0.25">
      <c r="B34" s="14" t="s">
        <v>385</v>
      </c>
      <c r="C34" s="14" t="s">
        <v>381</v>
      </c>
      <c r="D34" s="22">
        <v>2</v>
      </c>
      <c r="E34" s="22">
        <v>20</v>
      </c>
      <c r="F34" s="14" t="s">
        <v>384</v>
      </c>
    </row>
    <row r="35" spans="2:6" x14ac:dyDescent="0.25">
      <c r="B35" s="14" t="s">
        <v>386</v>
      </c>
      <c r="C35" s="14" t="s">
        <v>387</v>
      </c>
      <c r="D35" s="22">
        <v>3</v>
      </c>
      <c r="E35" s="22">
        <v>20</v>
      </c>
      <c r="F35" s="14" t="s">
        <v>384</v>
      </c>
    </row>
    <row r="36" spans="2:6" x14ac:dyDescent="0.25">
      <c r="B36" s="14" t="s">
        <v>388</v>
      </c>
      <c r="C36" s="14" t="s">
        <v>387</v>
      </c>
      <c r="D36" s="22">
        <v>3</v>
      </c>
      <c r="E36" s="22">
        <v>20</v>
      </c>
      <c r="F36" s="14" t="s">
        <v>384</v>
      </c>
    </row>
    <row r="37" spans="2:6" x14ac:dyDescent="0.25">
      <c r="B37" s="14" t="s">
        <v>382</v>
      </c>
      <c r="C37" s="14" t="s">
        <v>389</v>
      </c>
      <c r="D37" s="22">
        <v>1</v>
      </c>
      <c r="E37" s="22">
        <v>20</v>
      </c>
      <c r="F37" s="14" t="s">
        <v>384</v>
      </c>
    </row>
    <row r="38" spans="2:6" x14ac:dyDescent="0.25">
      <c r="B38" s="14" t="s">
        <v>385</v>
      </c>
      <c r="C38" s="14" t="s">
        <v>389</v>
      </c>
      <c r="D38" s="22">
        <v>1</v>
      </c>
      <c r="E38" s="22">
        <v>20</v>
      </c>
      <c r="F38" s="14" t="s">
        <v>384</v>
      </c>
    </row>
    <row r="39" spans="2:6" x14ac:dyDescent="0.25">
      <c r="B39" s="14" t="s">
        <v>390</v>
      </c>
      <c r="C39" s="14" t="s">
        <v>391</v>
      </c>
      <c r="D39" s="22">
        <v>1</v>
      </c>
      <c r="E39" s="22">
        <v>1</v>
      </c>
      <c r="F39" s="14"/>
    </row>
    <row r="40" spans="2:6" x14ac:dyDescent="0.25">
      <c r="B40" s="14" t="s">
        <v>392</v>
      </c>
      <c r="C40" s="14" t="s">
        <v>393</v>
      </c>
      <c r="D40" s="22">
        <v>1</v>
      </c>
      <c r="E40" s="22">
        <v>1</v>
      </c>
      <c r="F40" s="14"/>
    </row>
    <row r="41" spans="2:6" x14ac:dyDescent="0.25">
      <c r="B41" s="14" t="s">
        <v>394</v>
      </c>
      <c r="C41" s="14" t="s">
        <v>387</v>
      </c>
      <c r="D41" s="22">
        <v>3</v>
      </c>
      <c r="E41" s="22">
        <v>20</v>
      </c>
      <c r="F41" s="14" t="s">
        <v>384</v>
      </c>
    </row>
    <row r="42" spans="2:6" x14ac:dyDescent="0.25">
      <c r="B42" s="14" t="s">
        <v>395</v>
      </c>
      <c r="C42" s="14" t="s">
        <v>387</v>
      </c>
      <c r="D42" s="22">
        <v>3</v>
      </c>
      <c r="E42" s="22">
        <v>20</v>
      </c>
      <c r="F42" s="14" t="s">
        <v>384</v>
      </c>
    </row>
    <row r="43" spans="2:6" x14ac:dyDescent="0.25">
      <c r="B43" s="14" t="s">
        <v>396</v>
      </c>
      <c r="C43" s="14" t="s">
        <v>381</v>
      </c>
      <c r="D43" s="22">
        <v>1</v>
      </c>
      <c r="E43" s="22">
        <v>4</v>
      </c>
      <c r="F43" s="14"/>
    </row>
    <row r="44" spans="2:6" x14ac:dyDescent="0.25">
      <c r="B44" s="56"/>
      <c r="C44" s="56"/>
      <c r="D44" s="55"/>
      <c r="E44" s="55"/>
      <c r="F44" s="56"/>
    </row>
    <row r="45" spans="2:6" x14ac:dyDescent="0.25">
      <c r="B45" s="71" t="s">
        <v>397</v>
      </c>
      <c r="C45" s="72"/>
      <c r="D45" s="72">
        <v>826</v>
      </c>
      <c r="E45" s="56"/>
    </row>
    <row r="46" spans="2:6" x14ac:dyDescent="0.25">
      <c r="B46" s="68"/>
      <c r="C46" s="55"/>
      <c r="D46" s="55"/>
      <c r="E46" s="56"/>
    </row>
    <row r="47" spans="2:6" x14ac:dyDescent="0.25">
      <c r="B47" s="62"/>
      <c r="C47" s="1" t="s">
        <v>377</v>
      </c>
      <c r="D47" s="62" t="s">
        <v>398</v>
      </c>
      <c r="E47" s="62" t="s">
        <v>399</v>
      </c>
      <c r="F47" s="64" t="s">
        <v>400</v>
      </c>
    </row>
    <row r="48" spans="2:6" x14ac:dyDescent="0.25">
      <c r="B48" s="69" t="s">
        <v>401</v>
      </c>
      <c r="C48" s="66">
        <f>SUM(D32:D43)</f>
        <v>22</v>
      </c>
      <c r="D48" s="66">
        <f>SUM(E32:E43)</f>
        <v>186</v>
      </c>
      <c r="E48" s="14">
        <f>D48*D45</f>
        <v>153636</v>
      </c>
      <c r="F48" s="70">
        <f>E48/1024</f>
        <v>150.03515625</v>
      </c>
    </row>
    <row r="49" spans="2:6" x14ac:dyDescent="0.25">
      <c r="B49" s="69" t="s">
        <v>402</v>
      </c>
      <c r="C49" s="22">
        <f>D43+D40+D39+D32</f>
        <v>4</v>
      </c>
      <c r="D49" s="22">
        <f>E43+E40+E39+E32</f>
        <v>26</v>
      </c>
      <c r="E49" s="14">
        <f>D49*D45</f>
        <v>21476</v>
      </c>
      <c r="F49" s="70">
        <f>E49/1024</f>
        <v>20.97265625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51"/>
  <sheetViews>
    <sheetView workbookViewId="0">
      <selection activeCell="O26" sqref="O26:P26"/>
    </sheetView>
  </sheetViews>
  <sheetFormatPr baseColWidth="10" defaultColWidth="11.42578125" defaultRowHeight="15" x14ac:dyDescent="0.25"/>
  <cols>
    <col min="4" max="4" width="12.28515625" bestFit="1" customWidth="1"/>
    <col min="5" max="5" width="14.5703125" bestFit="1" customWidth="1"/>
  </cols>
  <sheetData>
    <row r="2" spans="4:10" ht="15.75" thickBot="1" x14ac:dyDescent="0.3"/>
    <row r="3" spans="4:10" x14ac:dyDescent="0.25">
      <c r="D3" s="129"/>
      <c r="E3" s="130"/>
      <c r="F3" s="130"/>
      <c r="G3" s="130"/>
      <c r="H3" s="130"/>
      <c r="I3" s="130"/>
      <c r="J3" s="131"/>
    </row>
    <row r="4" spans="4:10" x14ac:dyDescent="0.25">
      <c r="D4" s="132"/>
      <c r="E4" s="56"/>
      <c r="F4" s="56"/>
      <c r="G4" s="56"/>
      <c r="H4" s="56"/>
      <c r="I4" s="56"/>
      <c r="J4" s="133"/>
    </row>
    <row r="5" spans="4:10" x14ac:dyDescent="0.25">
      <c r="D5" s="132"/>
      <c r="E5" s="134" t="s">
        <v>403</v>
      </c>
      <c r="F5" s="56"/>
      <c r="G5" s="56" t="s">
        <v>404</v>
      </c>
      <c r="H5" s="56"/>
      <c r="I5" s="56"/>
      <c r="J5" s="133"/>
    </row>
    <row r="6" spans="4:10" x14ac:dyDescent="0.25">
      <c r="D6" s="132"/>
      <c r="E6" s="56"/>
      <c r="F6" s="56"/>
      <c r="G6" s="56" t="s">
        <v>405</v>
      </c>
      <c r="H6" s="56"/>
      <c r="I6" s="56"/>
      <c r="J6" s="133"/>
    </row>
    <row r="7" spans="4:10" x14ac:dyDescent="0.25">
      <c r="D7" s="132"/>
      <c r="E7" s="56"/>
      <c r="F7" s="56"/>
      <c r="G7" s="56" t="s">
        <v>406</v>
      </c>
      <c r="H7" s="56"/>
      <c r="I7" s="56"/>
      <c r="J7" s="133"/>
    </row>
    <row r="8" spans="4:10" x14ac:dyDescent="0.25">
      <c r="D8" s="132"/>
      <c r="E8" s="56"/>
      <c r="F8" s="56"/>
      <c r="G8" s="56"/>
      <c r="H8" s="56"/>
      <c r="I8" s="56"/>
      <c r="J8" s="133"/>
    </row>
    <row r="9" spans="4:10" x14ac:dyDescent="0.25">
      <c r="D9" s="132"/>
      <c r="E9" s="56"/>
      <c r="F9" s="56"/>
      <c r="G9" s="56"/>
      <c r="H9" s="56"/>
      <c r="I9" s="56"/>
      <c r="J9" s="133"/>
    </row>
    <row r="10" spans="4:10" x14ac:dyDescent="0.25">
      <c r="D10" s="132"/>
      <c r="E10" s="56" t="s">
        <v>407</v>
      </c>
      <c r="F10" s="56" t="s">
        <v>408</v>
      </c>
      <c r="G10" s="56" t="s">
        <v>409</v>
      </c>
      <c r="H10" s="56" t="s">
        <v>410</v>
      </c>
      <c r="I10" s="56"/>
      <c r="J10" s="133"/>
    </row>
    <row r="11" spans="4:10" x14ac:dyDescent="0.25">
      <c r="D11" s="132"/>
      <c r="E11" s="56" t="s">
        <v>411</v>
      </c>
      <c r="F11" s="56" t="s">
        <v>412</v>
      </c>
      <c r="G11" s="56" t="s">
        <v>413</v>
      </c>
      <c r="H11" s="56" t="s">
        <v>414</v>
      </c>
      <c r="I11" s="56"/>
      <c r="J11" s="133"/>
    </row>
    <row r="12" spans="4:10" x14ac:dyDescent="0.25">
      <c r="D12" s="132"/>
      <c r="E12" s="56" t="s">
        <v>415</v>
      </c>
      <c r="F12" s="56" t="s">
        <v>416</v>
      </c>
      <c r="G12" s="56" t="s">
        <v>417</v>
      </c>
      <c r="H12" s="56" t="s">
        <v>414</v>
      </c>
      <c r="I12" s="56"/>
      <c r="J12" s="133"/>
    </row>
    <row r="13" spans="4:10" x14ac:dyDescent="0.25">
      <c r="D13" s="132"/>
      <c r="E13" s="56"/>
      <c r="F13" s="56"/>
      <c r="G13" s="56"/>
      <c r="H13" s="56"/>
      <c r="I13" s="56"/>
      <c r="J13" s="133"/>
    </row>
    <row r="14" spans="4:10" x14ac:dyDescent="0.25">
      <c r="D14" s="132"/>
      <c r="E14" s="56"/>
      <c r="F14" s="56"/>
      <c r="G14" s="56"/>
      <c r="H14" s="56"/>
      <c r="I14" s="56"/>
      <c r="J14" s="133"/>
    </row>
    <row r="15" spans="4:10" ht="15.75" thickBot="1" x14ac:dyDescent="0.3">
      <c r="D15" s="135"/>
      <c r="E15" s="136"/>
      <c r="F15" s="136"/>
      <c r="G15" s="136"/>
      <c r="H15" s="136"/>
      <c r="I15" s="136"/>
      <c r="J15" s="137"/>
    </row>
    <row r="16" spans="4:10" x14ac:dyDescent="0.25">
      <c r="D16" s="56"/>
      <c r="E16" s="56"/>
      <c r="F16" s="56"/>
      <c r="G16" s="56"/>
      <c r="H16" s="56"/>
      <c r="I16" s="56"/>
      <c r="J16" s="56"/>
    </row>
    <row r="17" spans="4:10" ht="15.75" thickBot="1" x14ac:dyDescent="0.3"/>
    <row r="18" spans="4:10" x14ac:dyDescent="0.25">
      <c r="D18" s="129"/>
      <c r="E18" s="130"/>
      <c r="F18" s="130"/>
      <c r="G18" s="130"/>
      <c r="H18" s="130"/>
      <c r="I18" s="130"/>
      <c r="J18" s="131"/>
    </row>
    <row r="19" spans="4:10" x14ac:dyDescent="0.25">
      <c r="D19" s="132"/>
      <c r="E19" s="41" t="s">
        <v>418</v>
      </c>
      <c r="F19" s="42"/>
      <c r="G19" s="42"/>
      <c r="H19" s="42"/>
      <c r="I19" s="40"/>
      <c r="J19" s="133"/>
    </row>
    <row r="20" spans="4:10" x14ac:dyDescent="0.25">
      <c r="D20" s="132"/>
      <c r="E20" s="43"/>
      <c r="F20" s="56"/>
      <c r="G20" s="56"/>
      <c r="H20" s="56"/>
      <c r="I20" s="47"/>
      <c r="J20" s="133"/>
    </row>
    <row r="21" spans="4:10" x14ac:dyDescent="0.25">
      <c r="D21" s="132"/>
      <c r="E21" s="45"/>
      <c r="F21" s="46"/>
      <c r="G21" s="46"/>
      <c r="H21" s="46"/>
      <c r="I21" s="48"/>
      <c r="J21" s="133"/>
    </row>
    <row r="22" spans="4:10" x14ac:dyDescent="0.25">
      <c r="D22" s="132"/>
      <c r="E22" s="56"/>
      <c r="F22" s="56"/>
      <c r="G22" s="56"/>
      <c r="H22" s="56"/>
      <c r="I22" s="56"/>
      <c r="J22" s="133"/>
    </row>
    <row r="23" spans="4:10" x14ac:dyDescent="0.25">
      <c r="D23" s="132"/>
      <c r="E23" s="56" t="s">
        <v>419</v>
      </c>
      <c r="F23" s="56"/>
      <c r="G23" s="56"/>
      <c r="H23" s="56"/>
      <c r="I23" s="56"/>
      <c r="J23" s="133"/>
    </row>
    <row r="24" spans="4:10" x14ac:dyDescent="0.25">
      <c r="D24" s="132"/>
      <c r="E24" s="56" t="s">
        <v>420</v>
      </c>
      <c r="F24" s="56"/>
      <c r="G24" s="56"/>
      <c r="H24" s="56"/>
      <c r="I24" s="56"/>
      <c r="J24" s="133"/>
    </row>
    <row r="25" spans="4:10" x14ac:dyDescent="0.25">
      <c r="D25" s="132"/>
      <c r="E25" s="56" t="s">
        <v>421</v>
      </c>
      <c r="F25" s="56" t="s">
        <v>422</v>
      </c>
      <c r="G25" s="56"/>
      <c r="H25" s="56"/>
      <c r="I25" s="56"/>
      <c r="J25" s="133"/>
    </row>
    <row r="26" spans="4:10" x14ac:dyDescent="0.25">
      <c r="D26" s="132"/>
      <c r="E26" s="56" t="s">
        <v>423</v>
      </c>
      <c r="F26" s="56"/>
      <c r="G26" s="56"/>
      <c r="H26" s="56"/>
      <c r="I26" s="56"/>
      <c r="J26" s="133"/>
    </row>
    <row r="27" spans="4:10" x14ac:dyDescent="0.25">
      <c r="D27" s="132"/>
      <c r="E27" s="56" t="s">
        <v>424</v>
      </c>
      <c r="F27" s="56"/>
      <c r="G27" s="56"/>
      <c r="H27" s="56"/>
      <c r="I27" s="56"/>
      <c r="J27" s="133"/>
    </row>
    <row r="28" spans="4:10" x14ac:dyDescent="0.25">
      <c r="D28" s="132"/>
      <c r="E28" s="56"/>
      <c r="F28" s="56"/>
      <c r="G28" s="56"/>
      <c r="H28" s="56"/>
      <c r="I28" s="56"/>
      <c r="J28" s="133"/>
    </row>
    <row r="29" spans="4:10" x14ac:dyDescent="0.25">
      <c r="D29" s="132"/>
      <c r="E29" s="41" t="s">
        <v>379</v>
      </c>
      <c r="F29" s="42"/>
      <c r="G29" s="42"/>
      <c r="H29" s="42"/>
      <c r="I29" s="40"/>
      <c r="J29" s="133"/>
    </row>
    <row r="30" spans="4:10" x14ac:dyDescent="0.25">
      <c r="D30" s="132"/>
      <c r="E30" s="45"/>
      <c r="F30" s="46"/>
      <c r="G30" s="46"/>
      <c r="H30" s="46"/>
      <c r="I30" s="48"/>
      <c r="J30" s="133"/>
    </row>
    <row r="31" spans="4:10" ht="15.75" thickBot="1" x14ac:dyDescent="0.3">
      <c r="D31" s="132"/>
      <c r="E31" s="56"/>
      <c r="F31" s="56"/>
      <c r="G31" s="56"/>
      <c r="H31" s="56"/>
      <c r="I31" s="56"/>
      <c r="J31" s="133"/>
    </row>
    <row r="32" spans="4:10" ht="15.75" thickBot="1" x14ac:dyDescent="0.3">
      <c r="D32" s="132"/>
      <c r="E32" s="141" t="s">
        <v>425</v>
      </c>
      <c r="F32" s="56"/>
      <c r="G32" s="141" t="s">
        <v>426</v>
      </c>
      <c r="H32" s="56"/>
      <c r="I32" s="56"/>
      <c r="J32" s="133"/>
    </row>
    <row r="33" spans="4:15" ht="15.75" thickBot="1" x14ac:dyDescent="0.3">
      <c r="D33" s="135"/>
      <c r="E33" s="136"/>
      <c r="F33" s="136"/>
      <c r="G33" s="136"/>
      <c r="H33" s="136"/>
      <c r="I33" s="136"/>
      <c r="J33" s="137"/>
    </row>
    <row r="34" spans="4:15" ht="15.75" thickBot="1" x14ac:dyDescent="0.3">
      <c r="O34">
        <v>124</v>
      </c>
    </row>
    <row r="35" spans="4:15" x14ac:dyDescent="0.25">
      <c r="D35" s="129"/>
      <c r="E35" s="130"/>
      <c r="F35" s="130"/>
      <c r="G35" s="130"/>
      <c r="H35" s="130"/>
      <c r="I35" s="130"/>
      <c r="J35" s="131"/>
      <c r="O35">
        <f>O34/8</f>
        <v>15.5</v>
      </c>
    </row>
    <row r="36" spans="4:15" x14ac:dyDescent="0.25">
      <c r="D36" s="132"/>
      <c r="E36" s="56" t="s">
        <v>427</v>
      </c>
      <c r="F36" s="56"/>
      <c r="G36" s="56"/>
      <c r="H36" s="56"/>
      <c r="I36" s="56"/>
      <c r="J36" s="133"/>
      <c r="O36">
        <f>O35/2</f>
        <v>7.75</v>
      </c>
    </row>
    <row r="37" spans="4:15" x14ac:dyDescent="0.25">
      <c r="D37" s="132"/>
      <c r="E37" s="56"/>
      <c r="F37" s="56"/>
      <c r="G37" s="56"/>
      <c r="H37" s="56"/>
      <c r="I37" s="56"/>
      <c r="J37" s="133"/>
    </row>
    <row r="38" spans="4:15" x14ac:dyDescent="0.25">
      <c r="D38" s="132"/>
      <c r="E38" s="56" t="s">
        <v>407</v>
      </c>
      <c r="F38" s="56"/>
      <c r="G38" s="56"/>
      <c r="H38" s="56"/>
      <c r="I38" s="56"/>
      <c r="J38" s="133"/>
    </row>
    <row r="39" spans="4:15" x14ac:dyDescent="0.25">
      <c r="D39" s="132"/>
      <c r="E39" s="56"/>
      <c r="F39" s="56"/>
      <c r="G39" s="56"/>
      <c r="H39" s="56"/>
      <c r="I39" s="56"/>
      <c r="J39" s="133"/>
    </row>
    <row r="40" spans="4:15" ht="15.75" thickBot="1" x14ac:dyDescent="0.3">
      <c r="D40" s="132"/>
      <c r="E40" s="56"/>
      <c r="F40" s="56"/>
      <c r="G40" s="56"/>
      <c r="H40" s="56"/>
      <c r="I40" s="56"/>
      <c r="J40" s="133"/>
    </row>
    <row r="41" spans="4:15" ht="15.75" thickBot="1" x14ac:dyDescent="0.3">
      <c r="D41" s="132"/>
      <c r="E41" s="56" t="s">
        <v>428</v>
      </c>
      <c r="F41" s="138"/>
      <c r="G41" s="139"/>
      <c r="H41" s="139"/>
      <c r="I41" s="140"/>
      <c r="J41" s="133"/>
    </row>
    <row r="42" spans="4:15" x14ac:dyDescent="0.25">
      <c r="D42" s="132"/>
      <c r="E42" s="56"/>
      <c r="F42" s="56"/>
      <c r="G42" s="56"/>
      <c r="H42" s="56"/>
      <c r="I42" s="56"/>
      <c r="J42" s="133"/>
    </row>
    <row r="43" spans="4:15" x14ac:dyDescent="0.25">
      <c r="D43" s="132"/>
      <c r="E43" s="56"/>
      <c r="F43" s="56"/>
      <c r="G43" s="56"/>
      <c r="H43" s="56"/>
      <c r="I43" s="56"/>
      <c r="J43" s="133"/>
    </row>
    <row r="44" spans="4:15" x14ac:dyDescent="0.25">
      <c r="D44" s="132"/>
      <c r="E44" s="56" t="s">
        <v>429</v>
      </c>
      <c r="F44" s="56"/>
      <c r="G44" s="56"/>
      <c r="H44" s="56"/>
      <c r="I44" s="56"/>
      <c r="J44" s="133"/>
    </row>
    <row r="45" spans="4:15" x14ac:dyDescent="0.25">
      <c r="D45" s="132"/>
      <c r="E45" s="56"/>
      <c r="F45" s="56"/>
      <c r="G45" s="56"/>
      <c r="H45" s="56"/>
      <c r="I45" s="56"/>
      <c r="J45" s="133"/>
    </row>
    <row r="46" spans="4:15" x14ac:dyDescent="0.25">
      <c r="D46" s="132"/>
      <c r="E46" s="56" t="s">
        <v>430</v>
      </c>
      <c r="F46" s="56"/>
      <c r="G46" s="56">
        <v>354</v>
      </c>
      <c r="H46" s="56"/>
      <c r="I46" s="56"/>
      <c r="J46" s="133"/>
    </row>
    <row r="47" spans="4:15" x14ac:dyDescent="0.25">
      <c r="D47" s="132"/>
      <c r="E47" s="56" t="s">
        <v>431</v>
      </c>
      <c r="F47" s="56"/>
      <c r="G47" s="56">
        <f>G46*5</f>
        <v>1770</v>
      </c>
      <c r="H47" s="56"/>
      <c r="I47" s="56"/>
      <c r="J47" s="133"/>
    </row>
    <row r="48" spans="4:15" x14ac:dyDescent="0.25">
      <c r="D48" s="132"/>
      <c r="E48" s="56"/>
      <c r="F48" s="56"/>
      <c r="G48" s="56"/>
      <c r="H48" s="56"/>
      <c r="I48" s="56"/>
      <c r="J48" s="133"/>
    </row>
    <row r="49" spans="4:10" ht="15.75" thickBot="1" x14ac:dyDescent="0.3">
      <c r="D49" s="132"/>
      <c r="E49" s="56"/>
      <c r="F49" s="56"/>
      <c r="G49" s="56"/>
      <c r="H49" s="56"/>
      <c r="I49" s="56"/>
      <c r="J49" s="133"/>
    </row>
    <row r="50" spans="4:10" ht="15.75" thickBot="1" x14ac:dyDescent="0.3">
      <c r="D50" s="132"/>
      <c r="E50" s="141" t="s">
        <v>432</v>
      </c>
      <c r="F50" s="56"/>
      <c r="G50" s="56"/>
      <c r="H50" s="56"/>
      <c r="I50" s="56"/>
      <c r="J50" s="133"/>
    </row>
    <row r="51" spans="4:10" ht="15.75" thickBot="1" x14ac:dyDescent="0.3">
      <c r="D51" s="135"/>
      <c r="E51" s="136"/>
      <c r="F51" s="136"/>
      <c r="G51" s="136"/>
      <c r="H51" s="136"/>
      <c r="I51" s="136"/>
      <c r="J51" s="137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DIAGRAMA DE COMPONENTES</vt:lpstr>
      <vt:lpstr>Backlog</vt:lpstr>
      <vt:lpstr>Hoja2</vt:lpstr>
      <vt:lpstr>Planificación</vt:lpstr>
      <vt:lpstr>Riesgos</vt:lpstr>
      <vt:lpstr>Directorio de carpetas</vt:lpstr>
      <vt:lpstr>Recursos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Cano Bonilla Henry Luis</dc:creator>
  <cp:keywords/>
  <dc:description/>
  <cp:lastModifiedBy>Nevado Barrios Erick Edwin</cp:lastModifiedBy>
  <cp:revision/>
  <dcterms:created xsi:type="dcterms:W3CDTF">2020-05-25T13:37:15Z</dcterms:created>
  <dcterms:modified xsi:type="dcterms:W3CDTF">2020-10-20T22:40:17Z</dcterms:modified>
  <cp:category/>
  <cp:contentStatus/>
</cp:coreProperties>
</file>