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pivotTables/pivotTable47.xml" ContentType="application/vnd.openxmlformats-officedocument.spreadsheetml.pivotTable+xml"/>
  <Override PartName="/xl/pivotTables/pivotTable48.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49.xml" ContentType="application/vnd.openxmlformats-officedocument.spreadsheetml.pivotTable+xml"/>
  <Override PartName="/xl/pivotTables/pivotTable50.xml" ContentType="application/vnd.openxmlformats-officedocument.spreadsheetml.pivotTable+xml"/>
  <Override PartName="/xl/pivotTables/pivotTable51.xml" ContentType="application/vnd.openxmlformats-officedocument.spreadsheetml.pivotTable+xml"/>
  <Override PartName="/xl/pivotTables/pivotTable52.xml" ContentType="application/vnd.openxmlformats-officedocument.spreadsheetml.pivotTable+xml"/>
  <Override PartName="/xl/pivotTables/pivotTable53.xml" ContentType="application/vnd.openxmlformats-officedocument.spreadsheetml.pivotTable+xml"/>
  <Override PartName="/xl/pivotTables/pivotTable54.xml" ContentType="application/vnd.openxmlformats-officedocument.spreadsheetml.pivotTable+xml"/>
  <Override PartName="/xl/pivotTables/pivotTable55.xml" ContentType="application/vnd.openxmlformats-officedocument.spreadsheetml.pivotTable+xml"/>
  <Override PartName="/xl/pivotTables/pivotTable56.xml" ContentType="application/vnd.openxmlformats-officedocument.spreadsheetml.pivotTable+xml"/>
  <Override PartName="/xl/pivotTables/pivotTable57.xml" ContentType="application/vnd.openxmlformats-officedocument.spreadsheetml.pivotTable+xml"/>
  <Override PartName="/xl/pivotTables/pivotTable58.xml" ContentType="application/vnd.openxmlformats-officedocument.spreadsheetml.pivotTable+xml"/>
  <Override PartName="/xl/pivotTables/pivotTable59.xml" ContentType="application/vnd.openxmlformats-officedocument.spreadsheetml.pivotTable+xml"/>
  <Override PartName="/xl/pivotTables/pivotTable60.xml" ContentType="application/vnd.openxmlformats-officedocument.spreadsheetml.pivotTable+xml"/>
  <Override PartName="/xl/pivotTables/pivotTable61.xml" ContentType="application/vnd.openxmlformats-officedocument.spreadsheetml.pivotTable+xml"/>
  <Override PartName="/xl/pivotTables/pivotTable62.xml" ContentType="application/vnd.openxmlformats-officedocument.spreadsheetml.pivotTable+xml"/>
  <Override PartName="/xl/pivotTables/pivotTable63.xml" ContentType="application/vnd.openxmlformats-officedocument.spreadsheetml.pivotTable+xml"/>
  <Override PartName="/xl/pivotTables/pivotTable64.xml" ContentType="application/vnd.openxmlformats-officedocument.spreadsheetml.pivotTable+xml"/>
  <Override PartName="/xl/pivotTables/pivotTable65.xml" ContentType="application/vnd.openxmlformats-officedocument.spreadsheetml.pivotTable+xml"/>
  <Override PartName="/xl/pivotTables/pivotTable66.xml" ContentType="application/vnd.openxmlformats-officedocument.spreadsheetml.pivotTable+xml"/>
  <Override PartName="/xl/pivotTables/pivotTable67.xml" ContentType="application/vnd.openxmlformats-officedocument.spreadsheetml.pivotTable+xml"/>
  <Override PartName="/xl/pivotTables/pivotTable68.xml" ContentType="application/vnd.openxmlformats-officedocument.spreadsheetml.pivotTable+xml"/>
  <Override PartName="/xl/pivotTables/pivotTable69.xml" ContentType="application/vnd.openxmlformats-officedocument.spreadsheetml.pivotTable+xml"/>
  <Override PartName="/xl/pivotTables/pivotTable70.xml" ContentType="application/vnd.openxmlformats-officedocument.spreadsheetml.pivotTable+xml"/>
  <Override PartName="/xl/drawings/drawing4.xml" ContentType="application/vnd.openxmlformats-officedocument.drawing+xml"/>
  <Override PartName="/xl/tables/table3.xml" ContentType="application/vnd.openxmlformats-officedocument.spreadsheetml.tab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71.xml" ContentType="application/vnd.openxmlformats-officedocument.spreadsheetml.pivotTable+xml"/>
  <Override PartName="/xl/pivotTables/pivotTable72.xml" ContentType="application/vnd.openxmlformats-officedocument.spreadsheetml.pivotTable+xml"/>
  <Override PartName="/xl/pivotTables/pivotTable73.xml" ContentType="application/vnd.openxmlformats-officedocument.spreadsheetml.pivotTable+xml"/>
  <Override PartName="/xl/drawings/drawing5.xml" ContentType="application/vnd.openxmlformats-officedocument.drawing+xml"/>
  <Override PartName="/xl/tables/table4.xml" ContentType="application/vnd.openxmlformats-officedocument.spreadsheetml.tab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74.xml" ContentType="application/vnd.openxmlformats-officedocument.spreadsheetml.pivotTable+xml"/>
  <Override PartName="/xl/pivotTables/pivotTable75.xml" ContentType="application/vnd.openxmlformats-officedocument.spreadsheetml.pivotTable+xml"/>
  <Override PartName="/xl/pivotTables/pivotTable76.xml" ContentType="application/vnd.openxmlformats-officedocument.spreadsheetml.pivotTable+xml"/>
  <Override PartName="/xl/pivotTables/pivotTable77.xml" ContentType="application/vnd.openxmlformats-officedocument.spreadsheetml.pivotTable+xml"/>
  <Override PartName="/xl/pivotTables/pivotTable78.xml" ContentType="application/vnd.openxmlformats-officedocument.spreadsheetml.pivotTable+xml"/>
  <Override PartName="/xl/pivotTables/pivotTable79.xml" ContentType="application/vnd.openxmlformats-officedocument.spreadsheetml.pivotTable+xml"/>
  <Override PartName="/xl/drawings/drawing6.xml" ContentType="application/vnd.openxmlformats-officedocument.drawing+xml"/>
  <Override PartName="/xl/tables/table5.xml" ContentType="application/vnd.openxmlformats-officedocument.spreadsheetml.tab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80.xml" ContentType="application/vnd.openxmlformats-officedocument.spreadsheetml.pivotTable+xml"/>
  <Override PartName="/xl/pivotTables/pivotTable81.xml" ContentType="application/vnd.openxmlformats-officedocument.spreadsheetml.pivotTable+xml"/>
  <Override PartName="/xl/pivotTables/pivotTable82.xml" ContentType="application/vnd.openxmlformats-officedocument.spreadsheetml.pivotTable+xml"/>
  <Override PartName="/xl/drawings/drawing7.xml" ContentType="application/vnd.openxmlformats-officedocument.drawing+xml"/>
  <Override PartName="/xl/tables/table6.xml" ContentType="application/vnd.openxmlformats-officedocument.spreadsheetml.tab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83.xml" ContentType="application/vnd.openxmlformats-officedocument.spreadsheetml.pivotTable+xml"/>
  <Override PartName="/xl/pivotTables/pivotTable84.xml" ContentType="application/vnd.openxmlformats-officedocument.spreadsheetml.pivotTable+xml"/>
  <Override PartName="/xl/drawings/drawing8.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85.xml" ContentType="application/vnd.openxmlformats-officedocument.spreadsheetml.pivotTable+xml"/>
  <Override PartName="/xl/pivotTables/pivotTable86.xml" ContentType="application/vnd.openxmlformats-officedocument.spreadsheetml.pivotTable+xml"/>
  <Override PartName="/xl/pivotTables/pivotTable87.xml" ContentType="application/vnd.openxmlformats-officedocument.spreadsheetml.pivotTable+xml"/>
  <Override PartName="/xl/drawings/drawing9.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88.xml" ContentType="application/vnd.openxmlformats-officedocument.spreadsheetml.pivotTable+xml"/>
  <Override PartName="/xl/pivotTables/pivotTable89.xml" ContentType="application/vnd.openxmlformats-officedocument.spreadsheetml.pivotTable+xml"/>
  <Override PartName="/xl/pivotTables/pivotTable90.xml" ContentType="application/vnd.openxmlformats-officedocument.spreadsheetml.pivotTable+xml"/>
  <Override PartName="/xl/pivotTables/pivotTable91.xml" ContentType="application/vnd.openxmlformats-officedocument.spreadsheetml.pivotTable+xml"/>
  <Override PartName="/xl/pivotTables/pivotTable92.xml" ContentType="application/vnd.openxmlformats-officedocument.spreadsheetml.pivotTable+xml"/>
  <Override PartName="/xl/pivotTables/pivotTable93.xml" ContentType="application/vnd.openxmlformats-officedocument.spreadsheetml.pivotTable+xml"/>
  <Override PartName="/xl/drawings/drawing10.xml" ContentType="application/vnd.openxmlformats-officedocument.drawing+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pivotTables/pivotTable94.xml" ContentType="application/vnd.openxmlformats-officedocument.spreadsheetml.pivotTable+xml"/>
  <Override PartName="/xl/pivotTables/pivotTable95.xml" ContentType="application/vnd.openxmlformats-officedocument.spreadsheetml.pivotTable+xml"/>
  <Override PartName="/xl/pivotTables/pivotTable96.xml" ContentType="application/vnd.openxmlformats-officedocument.spreadsheetml.pivotTable+xml"/>
  <Override PartName="/xl/drawings/drawing11.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pivotTables/pivotTable97.xml" ContentType="application/vnd.openxmlformats-officedocument.spreadsheetml.pivotTable+xml"/>
  <Override PartName="/xl/pivotTables/pivotTable98.xml" ContentType="application/vnd.openxmlformats-officedocument.spreadsheetml.pivotTable+xml"/>
  <Override PartName="/xl/pivotTables/pivotTable99.xml" ContentType="application/vnd.openxmlformats-officedocument.spreadsheetml.pivotTable+xml"/>
  <Override PartName="/xl/pivotTables/pivotTable100.xml" ContentType="application/vnd.openxmlformats-officedocument.spreadsheetml.pivotTable+xml"/>
  <Override PartName="/xl/pivotTables/pivotTable101.xml" ContentType="application/vnd.openxmlformats-officedocument.spreadsheetml.pivotTable+xml"/>
  <Override PartName="/xl/drawings/drawing12.xml" ContentType="application/vnd.openxmlformats-officedocument.drawing+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pivotTables/pivotTable102.xml" ContentType="application/vnd.openxmlformats-officedocument.spreadsheetml.pivotTable+xml"/>
  <Override PartName="/xl/drawings/drawing13.xml" ContentType="application/vnd.openxmlformats-officedocument.drawing+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pivotTables/pivotTable103.xml" ContentType="application/vnd.openxmlformats-officedocument.spreadsheetml.pivotTable+xml"/>
  <Override PartName="/xl/pivotTables/pivotTable104.xml" ContentType="application/vnd.openxmlformats-officedocument.spreadsheetml.pivotTable+xml"/>
  <Override PartName="/xl/drawings/drawing14.xml" ContentType="application/vnd.openxmlformats-officedocument.drawing+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pivotTables/pivotTable105.xml" ContentType="application/vnd.openxmlformats-officedocument.spreadsheetml.pivotTable+xml"/>
  <Override PartName="/xl/drawings/drawing15.xml" ContentType="application/vnd.openxmlformats-officedocument.drawing+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tephan\Downloads\Neuer Ordner\"/>
    </mc:Choice>
  </mc:AlternateContent>
  <xr:revisionPtr revIDLastSave="0" documentId="13_ncr:1_{95B65628-7DDA-444B-B22A-2EB78C7F426F}" xr6:coauthVersionLast="47" xr6:coauthVersionMax="47" xr10:uidLastSave="{00000000-0000-0000-0000-000000000000}"/>
  <bookViews>
    <workbookView xWindow="-120" yWindow="-120" windowWidth="20730" windowHeight="11160" firstSheet="3" activeTab="3" xr2:uid="{00000000-000D-0000-FFFF-FFFF00000000}"/>
  </bookViews>
  <sheets>
    <sheet name="All deals" sheetId="1" r:id="rId1"/>
    <sheet name="ToDO" sheetId="2" r:id="rId2"/>
    <sheet name="PowerPoint" sheetId="26" r:id="rId3"/>
    <sheet name="Presentation" sheetId="23" r:id="rId4"/>
    <sheet name="Text Sumary" sheetId="21" r:id="rId5"/>
    <sheet name="Graphs Sumary" sheetId="15" r:id="rId6"/>
    <sheet name="Suggestion2" sheetId="30" r:id="rId7"/>
    <sheet name="All deals (4)" sheetId="29" r:id="rId8"/>
    <sheet name="All deals (3)" sheetId="27" r:id="rId9"/>
    <sheet name="Personio" sheetId="24" r:id="rId10"/>
    <sheet name="Days to close" sheetId="19" r:id="rId11"/>
    <sheet name="Sheet5" sheetId="22" r:id="rId12"/>
    <sheet name="Sheet8" sheetId="25" r:id="rId13"/>
    <sheet name="Resolution&amp;time" sheetId="7" r:id="rId14"/>
    <sheet name="CompanySize&amp;Sum" sheetId="14" r:id="rId15"/>
    <sheet name="Money_Inds" sheetId="10" r:id="rId16"/>
    <sheet name="All deals (2)" sheetId="13" r:id="rId17"/>
    <sheet name="ChamVsDeci" sheetId="11" r:id="rId18"/>
    <sheet name="Year&amp;Client" sheetId="12" r:id="rId19"/>
    <sheet name="Deal&amp;ChamMaker" sheetId="3" r:id="rId20"/>
    <sheet name="Dates&amp;Company_size" sheetId="8" r:id="rId21"/>
    <sheet name="Dates-$-deal_indus" sheetId="6" r:id="rId22"/>
    <sheet name="Deal&amp;Sum" sheetId="4" r:id="rId23"/>
    <sheet name="Biggest_needs" sheetId="5" r:id="rId24"/>
    <sheet name="Suggestion1" sheetId="28" r:id="rId25"/>
  </sheets>
  <definedNames>
    <definedName name="_xlnm._FilterDatabase" localSheetId="0" hidden="1">'All deals'!$A$1:$P$263</definedName>
    <definedName name="_xlnm._FilterDatabase" localSheetId="16" hidden="1">'All deals (2)'!$A$1:$Q$263</definedName>
    <definedName name="_xlnm._FilterDatabase" localSheetId="8" hidden="1">'All deals (3)'!$A$1:$C$263</definedName>
    <definedName name="_xlnm._FilterDatabase" localSheetId="7" hidden="1">'All deals (4)'!$A$1:$C$263</definedName>
    <definedName name="_xlnm._FilterDatabase" localSheetId="14" hidden="1">'CompanySize&amp;Sum'!$A$23:$B$23</definedName>
    <definedName name="_xlnm._FilterDatabase" localSheetId="10" hidden="1">'Days to close'!$A$1:$D$263</definedName>
  </definedNames>
  <calcPr calcId="191029"/>
  <pivotCaches>
    <pivotCache cacheId="0" r:id="rId26"/>
    <pivotCache cacheId="1" r:id="rId27"/>
    <pivotCache cacheId="2" r:id="rId28"/>
    <pivotCache cacheId="3" r:id="rId29"/>
    <pivotCache cacheId="4" r:id="rId30"/>
    <pivotCache cacheId="5" r:id="rId3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78" i="26" l="1"/>
  <c r="G278" i="26"/>
  <c r="M201" i="26"/>
  <c r="U131" i="21"/>
  <c r="D2" i="27"/>
  <c r="F396" i="15"/>
  <c r="F395" i="15"/>
  <c r="F187" i="21"/>
  <c r="F186" i="21"/>
  <c r="E8" i="24"/>
  <c r="E7" i="24"/>
  <c r="G127" i="21"/>
  <c r="C194" i="15"/>
  <c r="C195" i="15"/>
  <c r="C196" i="15"/>
  <c r="C197" i="15"/>
  <c r="C198" i="15"/>
  <c r="C199" i="15"/>
  <c r="C200" i="15"/>
  <c r="C201" i="15"/>
  <c r="C202" i="15"/>
  <c r="C203" i="15"/>
  <c r="C204" i="15"/>
  <c r="C193" i="15"/>
  <c r="C3" i="19"/>
  <c r="C6" i="19"/>
  <c r="C18" i="19"/>
  <c r="C5" i="19"/>
  <c r="C17" i="19"/>
  <c r="C4" i="19"/>
  <c r="C15" i="19"/>
  <c r="C7" i="19"/>
  <c r="C22" i="19"/>
  <c r="C27" i="19"/>
  <c r="C26" i="19"/>
  <c r="C24" i="19"/>
  <c r="C29" i="19"/>
  <c r="C28" i="19"/>
  <c r="C36" i="19"/>
  <c r="C43" i="19"/>
  <c r="C21" i="19"/>
  <c r="C37" i="19"/>
  <c r="C23" i="19"/>
  <c r="C30" i="19"/>
  <c r="C46" i="19"/>
  <c r="C40" i="19"/>
  <c r="C39" i="19"/>
  <c r="C20" i="19"/>
  <c r="C12" i="19"/>
  <c r="C34" i="19"/>
  <c r="C14" i="19"/>
  <c r="C16" i="19"/>
  <c r="C51" i="19"/>
  <c r="C32" i="19"/>
  <c r="C31" i="19"/>
  <c r="C44" i="19"/>
  <c r="C38" i="19"/>
  <c r="C53" i="19"/>
  <c r="C57" i="19"/>
  <c r="C47" i="19"/>
  <c r="C58" i="19"/>
  <c r="C56" i="19"/>
  <c r="C8" i="19"/>
  <c r="C55" i="19"/>
  <c r="C42" i="19"/>
  <c r="C35" i="19"/>
  <c r="C69" i="19"/>
  <c r="C48" i="19"/>
  <c r="C9" i="19"/>
  <c r="C41" i="19"/>
  <c r="C63" i="19"/>
  <c r="C70" i="19"/>
  <c r="C74" i="19"/>
  <c r="C13" i="19"/>
  <c r="C60" i="19"/>
  <c r="C62" i="19"/>
  <c r="C67" i="19"/>
  <c r="C45" i="19"/>
  <c r="C19" i="19"/>
  <c r="C65" i="19"/>
  <c r="C71" i="19"/>
  <c r="C80" i="19"/>
  <c r="C25" i="19"/>
  <c r="C49" i="19"/>
  <c r="C10" i="19"/>
  <c r="C54" i="19"/>
  <c r="C89" i="19"/>
  <c r="C76" i="19"/>
  <c r="C52" i="19"/>
  <c r="C33" i="19"/>
  <c r="C75" i="19"/>
  <c r="C64" i="19"/>
  <c r="C86" i="19"/>
  <c r="C81" i="19"/>
  <c r="C91" i="19"/>
  <c r="C99" i="19"/>
  <c r="C102" i="19"/>
  <c r="C88" i="19"/>
  <c r="C97" i="19"/>
  <c r="C98" i="19"/>
  <c r="C109" i="19"/>
  <c r="C100" i="19"/>
  <c r="C104" i="19"/>
  <c r="C66" i="19"/>
  <c r="C90" i="19"/>
  <c r="C95" i="19"/>
  <c r="C11" i="19"/>
  <c r="C82" i="19"/>
  <c r="C79" i="19"/>
  <c r="C110" i="19"/>
  <c r="C112" i="19"/>
  <c r="C108" i="19"/>
  <c r="C77" i="19"/>
  <c r="C84" i="19"/>
  <c r="C85" i="19"/>
  <c r="C101" i="19"/>
  <c r="C61" i="19"/>
  <c r="C96" i="19"/>
  <c r="C121" i="19"/>
  <c r="C105" i="19"/>
  <c r="C106" i="19"/>
  <c r="C72" i="19"/>
  <c r="C126" i="19"/>
  <c r="C129" i="19"/>
  <c r="C134" i="19"/>
  <c r="C117" i="19"/>
  <c r="C131" i="19"/>
  <c r="C122" i="19"/>
  <c r="C120" i="19"/>
  <c r="C107" i="19"/>
  <c r="C118" i="19"/>
  <c r="C128" i="19"/>
  <c r="C132" i="19"/>
  <c r="C50" i="19"/>
  <c r="C119" i="19"/>
  <c r="C133" i="19"/>
  <c r="C136" i="19"/>
  <c r="C141" i="19"/>
  <c r="C135" i="19"/>
  <c r="C125" i="19"/>
  <c r="C137" i="19"/>
  <c r="C143" i="19"/>
  <c r="C153" i="19"/>
  <c r="C154" i="19"/>
  <c r="C156" i="19"/>
  <c r="C151" i="19"/>
  <c r="C114" i="19"/>
  <c r="C142" i="19"/>
  <c r="C155" i="19"/>
  <c r="C113" i="19"/>
  <c r="C127" i="19"/>
  <c r="C146" i="19"/>
  <c r="C115" i="19"/>
  <c r="C162" i="19"/>
  <c r="C164" i="19"/>
  <c r="C152" i="19"/>
  <c r="C68" i="19"/>
  <c r="C165" i="19"/>
  <c r="C168" i="19"/>
  <c r="C116" i="19"/>
  <c r="C103" i="19"/>
  <c r="C163" i="19"/>
  <c r="C158" i="19"/>
  <c r="C111" i="19"/>
  <c r="C160" i="19"/>
  <c r="C149" i="19"/>
  <c r="C157" i="19"/>
  <c r="C167" i="19"/>
  <c r="C180" i="19"/>
  <c r="C130" i="19"/>
  <c r="C139" i="19"/>
  <c r="C177" i="19"/>
  <c r="C83" i="19"/>
  <c r="C175" i="19"/>
  <c r="C124" i="19"/>
  <c r="C178" i="19"/>
  <c r="C150" i="19"/>
  <c r="C123" i="19"/>
  <c r="C171" i="19"/>
  <c r="C138" i="19"/>
  <c r="C172" i="19"/>
  <c r="C176" i="19"/>
  <c r="C159" i="19"/>
  <c r="C187" i="19"/>
  <c r="C185" i="19"/>
  <c r="C145" i="19"/>
  <c r="C181" i="19"/>
  <c r="C183" i="19"/>
  <c r="C196" i="19"/>
  <c r="C193" i="19"/>
  <c r="C147" i="19"/>
  <c r="C190" i="19"/>
  <c r="C186" i="19"/>
  <c r="C182" i="19"/>
  <c r="C188" i="19"/>
  <c r="C200" i="19"/>
  <c r="C189" i="19"/>
  <c r="C199" i="19"/>
  <c r="C197" i="19"/>
  <c r="C202" i="19"/>
  <c r="C93" i="19"/>
  <c r="C205" i="19"/>
  <c r="C208" i="19"/>
  <c r="C191" i="19"/>
  <c r="C166" i="19"/>
  <c r="C198" i="19"/>
  <c r="C194" i="19"/>
  <c r="C210" i="19"/>
  <c r="C212" i="19"/>
  <c r="C87" i="19"/>
  <c r="C192" i="19"/>
  <c r="C73" i="19"/>
  <c r="C207" i="19"/>
  <c r="C94" i="19"/>
  <c r="C213" i="19"/>
  <c r="C211" i="19"/>
  <c r="C209" i="19"/>
  <c r="C216" i="19"/>
  <c r="C218" i="19"/>
  <c r="C201" i="19"/>
  <c r="C161" i="19"/>
  <c r="C173" i="19"/>
  <c r="C204" i="19"/>
  <c r="C220" i="19"/>
  <c r="C140" i="19"/>
  <c r="C206" i="19"/>
  <c r="C203" i="19"/>
  <c r="C222" i="19"/>
  <c r="C224" i="19"/>
  <c r="C225" i="19"/>
  <c r="C226" i="19"/>
  <c r="C223" i="19"/>
  <c r="C227" i="19"/>
  <c r="C232" i="19"/>
  <c r="C221" i="19"/>
  <c r="C170" i="19"/>
  <c r="C229" i="19"/>
  <c r="C230" i="19"/>
  <c r="C219" i="19"/>
  <c r="C234" i="19"/>
  <c r="C236" i="19"/>
  <c r="C228" i="19"/>
  <c r="C239" i="19"/>
  <c r="C231" i="19"/>
  <c r="C243" i="19"/>
  <c r="C195" i="19"/>
  <c r="C217" i="19"/>
  <c r="C244" i="19"/>
  <c r="C214" i="19"/>
  <c r="C245" i="19"/>
  <c r="C233" i="19"/>
  <c r="C247" i="19"/>
  <c r="C148" i="19"/>
  <c r="C246" i="19"/>
  <c r="C238" i="19"/>
  <c r="C235" i="19"/>
  <c r="C240" i="19"/>
  <c r="C248" i="19"/>
  <c r="C78" i="19"/>
  <c r="C242" i="19"/>
  <c r="C251" i="19"/>
  <c r="C174" i="19"/>
  <c r="C184" i="19"/>
  <c r="C179" i="19"/>
  <c r="C256" i="19"/>
  <c r="C241" i="19"/>
  <c r="C257" i="19"/>
  <c r="C261" i="19"/>
  <c r="C262" i="19"/>
  <c r="C250" i="19"/>
  <c r="C263" i="19"/>
  <c r="C255" i="19"/>
  <c r="C259" i="19"/>
  <c r="C260" i="19"/>
  <c r="C2" i="19"/>
  <c r="I161" i="15"/>
  <c r="I167" i="15"/>
  <c r="G167" i="15"/>
  <c r="G161" i="15"/>
  <c r="D22" i="15"/>
  <c r="D23" i="15"/>
  <c r="D24" i="15"/>
  <c r="D21" i="15"/>
  <c r="D74" i="15"/>
  <c r="D75" i="15"/>
  <c r="D76" i="15"/>
  <c r="D77" i="15"/>
  <c r="D73" i="15"/>
  <c r="C16" i="10"/>
  <c r="C17" i="10"/>
  <c r="C18" i="10"/>
  <c r="C19" i="10"/>
  <c r="C20" i="10"/>
  <c r="C21" i="10"/>
  <c r="C22" i="10"/>
  <c r="C23" i="10"/>
  <c r="C24" i="10"/>
  <c r="C25" i="10"/>
  <c r="C26" i="10"/>
  <c r="C27" i="10"/>
  <c r="C28" i="10"/>
  <c r="C29" i="10"/>
  <c r="C30" i="10"/>
  <c r="C31" i="10"/>
  <c r="C32" i="10"/>
  <c r="C33" i="10"/>
  <c r="C34" i="10"/>
  <c r="C15" i="10"/>
  <c r="C30" i="14"/>
  <c r="C29" i="14"/>
  <c r="C28" i="14"/>
  <c r="C27" i="14"/>
  <c r="C26" i="14"/>
  <c r="C25" i="14"/>
  <c r="C23" i="14"/>
  <c r="J167" i="15"/>
  <c r="J161" i="15"/>
  <c r="H167" i="15"/>
  <c r="H161" i="15"/>
  <c r="F201" i="19" l="1"/>
  <c r="H16" i="19"/>
  <c r="F237" i="19"/>
  <c r="H15" i="19"/>
  <c r="H12" i="19"/>
  <c r="H11" i="19"/>
  <c r="H9" i="19"/>
  <c r="H8" i="19"/>
  <c r="H19" i="19"/>
  <c r="H17" i="19"/>
  <c r="H14" i="19"/>
  <c r="H10" i="19"/>
  <c r="H13" i="19"/>
  <c r="F121" i="19"/>
  <c r="F176" i="19"/>
  <c r="F101" i="19"/>
  <c r="F26" i="19"/>
  <c r="F218" i="19"/>
  <c r="F60" i="19"/>
  <c r="F141" i="19"/>
  <c r="H18" i="19"/>
  <c r="F161" i="19"/>
  <c r="F79" i="19"/>
  <c r="H2" i="19"/>
  <c r="E14" i="14"/>
  <c r="E13" i="14"/>
  <c r="E46" i="13"/>
  <c r="E215" i="13"/>
  <c r="E116" i="13"/>
  <c r="E199" i="13"/>
  <c r="E131" i="13"/>
  <c r="E51" i="13"/>
  <c r="E216" i="13"/>
  <c r="E150" i="13"/>
  <c r="E200" i="13"/>
  <c r="E262" i="13"/>
  <c r="E258" i="13"/>
  <c r="E133" i="13"/>
  <c r="E104" i="13"/>
  <c r="E217" i="13"/>
  <c r="E117" i="13"/>
  <c r="E151" i="13"/>
  <c r="E152" i="13"/>
  <c r="E153" i="13"/>
  <c r="E91" i="13"/>
  <c r="E139" i="13"/>
  <c r="E81" i="13"/>
  <c r="E218" i="13"/>
  <c r="E118" i="13"/>
  <c r="E140" i="13"/>
  <c r="E39" i="13"/>
  <c r="E130" i="13"/>
  <c r="E21" i="13"/>
  <c r="E154" i="13"/>
  <c r="E155" i="13"/>
  <c r="E119" i="13"/>
  <c r="E156" i="13"/>
  <c r="E219" i="13"/>
  <c r="E59" i="13"/>
  <c r="E196" i="13"/>
  <c r="E157" i="13"/>
  <c r="E92" i="13"/>
  <c r="E120" i="13"/>
  <c r="E75" i="13"/>
  <c r="E10" i="13"/>
  <c r="E158" i="13"/>
  <c r="E32" i="13"/>
  <c r="E263" i="13"/>
  <c r="E159" i="13"/>
  <c r="E106" i="13"/>
  <c r="E71" i="13"/>
  <c r="E48" i="13"/>
  <c r="E161" i="13"/>
  <c r="E27" i="13"/>
  <c r="E220" i="13"/>
  <c r="E42" i="13"/>
  <c r="E60" i="13"/>
  <c r="E254" i="13"/>
  <c r="E107" i="13"/>
  <c r="E20" i="13"/>
  <c r="E47" i="13"/>
  <c r="E197" i="13"/>
  <c r="E89" i="13"/>
  <c r="E221" i="13"/>
  <c r="E61" i="13"/>
  <c r="E74" i="13"/>
  <c r="E55" i="13"/>
  <c r="E67" i="13"/>
  <c r="E255" i="13"/>
  <c r="E16" i="13"/>
  <c r="E13" i="13"/>
  <c r="E29" i="13"/>
  <c r="E162" i="13"/>
  <c r="E14" i="13"/>
  <c r="E163" i="13"/>
  <c r="E37" i="13"/>
  <c r="E164" i="13"/>
  <c r="E165" i="13"/>
  <c r="E204" i="13"/>
  <c r="E88" i="13"/>
  <c r="E83" i="13"/>
  <c r="E166" i="13"/>
  <c r="E222" i="13"/>
  <c r="E167" i="13"/>
  <c r="E121" i="13"/>
  <c r="E50" i="13"/>
  <c r="E52" i="13"/>
  <c r="E168" i="13"/>
  <c r="E8" i="13"/>
  <c r="E169" i="13"/>
  <c r="E6" i="13"/>
  <c r="E170" i="13"/>
  <c r="E77" i="13"/>
  <c r="E171" i="13"/>
  <c r="E145" i="13"/>
  <c r="E93" i="13"/>
  <c r="E17" i="13"/>
  <c r="E108" i="13"/>
  <c r="E172" i="13"/>
  <c r="E173" i="13"/>
  <c r="E122" i="13"/>
  <c r="E30" i="13"/>
  <c r="E62" i="13"/>
  <c r="E109" i="13"/>
  <c r="E174" i="13"/>
  <c r="E96" i="13"/>
  <c r="E141" i="13"/>
  <c r="E18" i="13"/>
  <c r="E84" i="13"/>
  <c r="E175" i="13"/>
  <c r="E3" i="13"/>
  <c r="E176" i="13"/>
  <c r="E134" i="13"/>
  <c r="E53" i="13"/>
  <c r="E223" i="13"/>
  <c r="E82" i="13"/>
  <c r="E224" i="13"/>
  <c r="E85" i="13"/>
  <c r="E225" i="13"/>
  <c r="E226" i="13"/>
  <c r="E177" i="13"/>
  <c r="E15" i="13"/>
  <c r="E148" i="13"/>
  <c r="E135" i="13"/>
  <c r="E97" i="13"/>
  <c r="E227" i="13"/>
  <c r="E110" i="13"/>
  <c r="E124" i="13"/>
  <c r="E111" i="13"/>
  <c r="E228" i="13"/>
  <c r="E210" i="13"/>
  <c r="E90" i="13"/>
  <c r="E24" i="13"/>
  <c r="E178" i="13"/>
  <c r="E112" i="13"/>
  <c r="E103" i="13"/>
  <c r="E229" i="13"/>
  <c r="E230" i="13"/>
  <c r="E73" i="13"/>
  <c r="E113" i="13"/>
  <c r="E259" i="13"/>
  <c r="E211" i="13"/>
  <c r="E80" i="13"/>
  <c r="E65" i="13"/>
  <c r="E195" i="13"/>
  <c r="E86" i="13"/>
  <c r="E179" i="13"/>
  <c r="E180" i="13"/>
  <c r="E78" i="13"/>
  <c r="E260" i="13"/>
  <c r="E231" i="13"/>
  <c r="E181" i="13"/>
  <c r="E22" i="13"/>
  <c r="E193" i="13"/>
  <c r="E123" i="13"/>
  <c r="E261" i="13"/>
  <c r="E115" i="13"/>
  <c r="E232" i="13"/>
  <c r="E64" i="13"/>
  <c r="E182" i="13"/>
  <c r="E185" i="13"/>
  <c r="E79" i="13"/>
  <c r="E233" i="13"/>
  <c r="E160" i="13"/>
  <c r="E132" i="13"/>
  <c r="E234" i="13"/>
  <c r="E235" i="13"/>
  <c r="E125" i="13"/>
  <c r="E49" i="13"/>
  <c r="E126" i="13"/>
  <c r="E236" i="13"/>
  <c r="E205" i="13"/>
  <c r="E207" i="13"/>
  <c r="E98" i="13"/>
  <c r="E72" i="13"/>
  <c r="E237" i="13"/>
  <c r="E87" i="13"/>
  <c r="E186" i="13"/>
  <c r="E25" i="13"/>
  <c r="E201" i="13"/>
  <c r="E213" i="13"/>
  <c r="E238" i="13"/>
  <c r="E54" i="13"/>
  <c r="E142" i="13"/>
  <c r="E239" i="13"/>
  <c r="E69" i="13"/>
  <c r="E183" i="13"/>
  <c r="E184" i="13"/>
  <c r="E209" i="13"/>
  <c r="E240" i="13"/>
  <c r="E136" i="13"/>
  <c r="E26" i="13"/>
  <c r="E7" i="13"/>
  <c r="E19" i="13"/>
  <c r="E63" i="13"/>
  <c r="E28" i="13"/>
  <c r="E68" i="13"/>
  <c r="E9" i="13"/>
  <c r="E241" i="13"/>
  <c r="E242" i="13"/>
  <c r="E243" i="13"/>
  <c r="E187" i="13"/>
  <c r="E23" i="13"/>
  <c r="E99" i="13"/>
  <c r="E137" i="13"/>
  <c r="E43" i="13"/>
  <c r="E33" i="13"/>
  <c r="E35" i="13"/>
  <c r="E138" i="13"/>
  <c r="E206" i="13"/>
  <c r="E244" i="13"/>
  <c r="E245" i="13"/>
  <c r="E203" i="13"/>
  <c r="E11" i="13"/>
  <c r="E44" i="13"/>
  <c r="E246" i="13"/>
  <c r="E146" i="13"/>
  <c r="E214" i="13"/>
  <c r="E212" i="13"/>
  <c r="E114" i="13"/>
  <c r="E66" i="13"/>
  <c r="E247" i="13"/>
  <c r="E248" i="13"/>
  <c r="E188" i="13"/>
  <c r="E4" i="13"/>
  <c r="E56" i="13"/>
  <c r="E249" i="13"/>
  <c r="E198" i="13"/>
  <c r="E95" i="13"/>
  <c r="E127" i="13"/>
  <c r="E128" i="13"/>
  <c r="E100" i="13"/>
  <c r="E250" i="13"/>
  <c r="E251" i="13"/>
  <c r="E101" i="13"/>
  <c r="E189" i="13"/>
  <c r="E256" i="13"/>
  <c r="E5" i="13"/>
  <c r="E40" i="13"/>
  <c r="E252" i="13"/>
  <c r="E34" i="13"/>
  <c r="E257" i="13"/>
  <c r="E129" i="13"/>
  <c r="E31" i="13"/>
  <c r="E57" i="13"/>
  <c r="E70" i="13"/>
  <c r="E190" i="13"/>
  <c r="E253" i="13"/>
  <c r="E191" i="13"/>
  <c r="E41" i="13"/>
  <c r="E194" i="13"/>
  <c r="E102" i="13"/>
  <c r="E202" i="13"/>
  <c r="E105" i="13"/>
  <c r="E208" i="13"/>
  <c r="E58" i="13"/>
  <c r="E12" i="13"/>
  <c r="E38" i="13"/>
  <c r="E45" i="13"/>
  <c r="E192" i="13"/>
  <c r="E143" i="13"/>
  <c r="E94" i="13"/>
  <c r="E144" i="13"/>
  <c r="E2" i="13"/>
  <c r="E147" i="13"/>
  <c r="E76" i="13"/>
  <c r="E36" i="13"/>
  <c r="E149" i="13"/>
  <c r="D5" i="14"/>
  <c r="D4" i="14"/>
  <c r="D7" i="12"/>
  <c r="N5" i="11"/>
  <c r="N10" i="11"/>
  <c r="H3" i="7"/>
  <c r="H4" i="7"/>
  <c r="H5" i="7"/>
  <c r="H6" i="7"/>
  <c r="H7" i="7"/>
  <c r="H8" i="7"/>
  <c r="H9" i="7"/>
  <c r="H10" i="7"/>
  <c r="H11" i="7"/>
  <c r="H12" i="7"/>
  <c r="H13" i="7"/>
  <c r="H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 i="7"/>
  <c r="M2" i="3"/>
  <c r="M3" i="3"/>
  <c r="M4" i="3"/>
  <c r="M5" i="3"/>
  <c r="M6" i="3"/>
  <c r="I2" i="3"/>
  <c r="I3" i="3"/>
  <c r="I4" i="3"/>
  <c r="I5" i="3"/>
  <c r="I6" i="3"/>
  <c r="I7" i="3"/>
  <c r="I8" i="3"/>
  <c r="I9" i="3"/>
  <c r="I10" i="3"/>
  <c r="M277" i="26" l="1"/>
</calcChain>
</file>

<file path=xl/sharedStrings.xml><?xml version="1.0" encoding="utf-8"?>
<sst xmlns="http://schemas.openxmlformats.org/spreadsheetml/2006/main" count="8940" uniqueCount="809">
  <si>
    <t>Company country name</t>
  </si>
  <si>
    <t>Close Date</t>
  </si>
  <si>
    <t>Revised number of employees</t>
  </si>
  <si>
    <t>Deal Provenance</t>
  </si>
  <si>
    <t xml:space="preserve">Deal Origin  </t>
  </si>
  <si>
    <t>Create Date</t>
  </si>
  <si>
    <t>After Demo date</t>
  </si>
  <si>
    <t>Primary Closed Won Reason</t>
  </si>
  <si>
    <t>Secondary Closed Won Reasons</t>
  </si>
  <si>
    <t xml:space="preserve">Biggest needs </t>
  </si>
  <si>
    <t>Champion</t>
  </si>
  <si>
    <t>Competitors</t>
  </si>
  <si>
    <t xml:space="preserve">Decision Maker </t>
  </si>
  <si>
    <t>Industry</t>
  </si>
  <si>
    <t>Detailed Pain</t>
  </si>
  <si>
    <t>Germany</t>
  </si>
  <si>
    <t>Inbound</t>
  </si>
  <si>
    <t>Signup Completed</t>
  </si>
  <si>
    <t>Time and attendance</t>
  </si>
  <si>
    <t/>
  </si>
  <si>
    <t>Time off</t>
  </si>
  <si>
    <t>HR Director</t>
  </si>
  <si>
    <t>Personio</t>
  </si>
  <si>
    <t>CEO</t>
  </si>
  <si>
    <t>Other</t>
  </si>
  <si>
    <t>sucht ein system</t>
  </si>
  <si>
    <t>Employee directory / org chart</t>
  </si>
  <si>
    <t xml:space="preserve">Tourism </t>
  </si>
  <si>
    <t>Hat getestet und moechte kaufen</t>
  </si>
  <si>
    <t>Channel inbound</t>
  </si>
  <si>
    <t>Time tracking; Time off</t>
  </si>
  <si>
    <t>Consumer staples</t>
  </si>
  <si>
    <t>no tool</t>
  </si>
  <si>
    <t>Easiness of use</t>
  </si>
  <si>
    <t>Time tracking</t>
  </si>
  <si>
    <t>Sucht ein tool</t>
  </si>
  <si>
    <t>Paid</t>
  </si>
  <si>
    <t>Neues Gesetz und er will es so einfach wie möglich haben</t>
  </si>
  <si>
    <t>Inbound Contact Sales</t>
  </si>
  <si>
    <t>ATS (Applicant Tracking System); Time and attendance</t>
  </si>
  <si>
    <t>Time off; Time tracking</t>
  </si>
  <si>
    <t>need system</t>
  </si>
  <si>
    <t>Time tracking; HR Mobile App</t>
  </si>
  <si>
    <t>Health care</t>
  </si>
  <si>
    <t>not clear honestly</t>
  </si>
  <si>
    <t>Inbound Demo</t>
  </si>
  <si>
    <t>Project Manager</t>
  </si>
  <si>
    <t xml:space="preserve">E-learning </t>
  </si>
  <si>
    <t>bsiher alles mit excel und wollen einen besseren Überblick</t>
  </si>
  <si>
    <t>Signup Uncompleted</t>
  </si>
  <si>
    <t>HR team</t>
  </si>
  <si>
    <t>Real estate</t>
  </si>
  <si>
    <t>Zeiterfassung nicht merh in excel sammeln und dann einzelt absenden</t>
  </si>
  <si>
    <t>Construction</t>
  </si>
  <si>
    <t>brauchen system</t>
  </si>
  <si>
    <t>Inbound Chat</t>
  </si>
  <si>
    <t>Communication</t>
  </si>
  <si>
    <t>time tracking</t>
  </si>
  <si>
    <t>Time and attendance; Time off</t>
  </si>
  <si>
    <t xml:space="preserve">Heaven HR </t>
  </si>
  <si>
    <t>braucht digitales system</t>
  </si>
  <si>
    <t>Zettelwirtschaft</t>
  </si>
  <si>
    <t>Zeiterfassung</t>
  </si>
  <si>
    <t xml:space="preserve">Information technology </t>
  </si>
  <si>
    <t>tba</t>
  </si>
  <si>
    <t>Transportation</t>
  </si>
  <si>
    <t>ZEiterfassung</t>
  </si>
  <si>
    <t>Inbound Freebie</t>
  </si>
  <si>
    <t>ATS (Applicant Tracking System)</t>
  </si>
  <si>
    <t>Time off; Time tracking; ATS</t>
  </si>
  <si>
    <t>partnerschaft</t>
  </si>
  <si>
    <t xml:space="preserve">Time off; Time tracking; Document  management </t>
  </si>
  <si>
    <t>haben keine Zeiterfasung und brauchen das wegen dem gesetz</t>
  </si>
  <si>
    <t>Sucht was einfaches, weil sie alles bisher auf Papier machen für 30 Mitarbeiter</t>
  </si>
  <si>
    <t>Time and attendance; ATS (Applicant Tracking System)</t>
  </si>
  <si>
    <t xml:space="preserve">Time off; Time tracking; Reports </t>
  </si>
  <si>
    <t>Projektzuweisung</t>
  </si>
  <si>
    <t>Outbound</t>
  </si>
  <si>
    <t>Outbound Linkedin</t>
  </si>
  <si>
    <t>Time and attendance; Time off; Document management; Performance review; Reporting and Analytics; ATS (Applicant Tracking System)</t>
  </si>
  <si>
    <t>Time off; Time tracking; ATS; Reports ; Shift management; Expense management ; Community; Document  management ; Goals and OKR tracking ; Training Management; Onboarding/Offboarding; Automations; Employee Portal ; Permissions systems</t>
  </si>
  <si>
    <t xml:space="preserve">need all in one, looking for it </t>
  </si>
  <si>
    <t>Time tracking; Shift management</t>
  </si>
  <si>
    <t>Zeiterfassung und Schichtplanung, er ist es leid excel zu führen</t>
  </si>
  <si>
    <t>Time and attendance; Performance review; Document management; ATS (Applicant Tracking System); Reporting and Analytics</t>
  </si>
  <si>
    <t xml:space="preserve">Time off; Time tracking; ATS; Performance ; Onboarding/Offboarding; Goals and OKR tracking </t>
  </si>
  <si>
    <t>Industrials</t>
  </si>
  <si>
    <t>recruitment + Timetracking</t>
  </si>
  <si>
    <t>Wollen die Zeiten überblicken und den Soll ist Vergleich der STunden ansehen</t>
  </si>
  <si>
    <t>Performance review</t>
  </si>
  <si>
    <t xml:space="preserve">Time off; Time tracking; ATS; Reports </t>
  </si>
  <si>
    <t>comparing with personio</t>
  </si>
  <si>
    <t>Energy</t>
  </si>
  <si>
    <t>Möchte Prozesse sparen und Zeit optimaler und digitale nutzem.Keine Lust auf ein Terminal, weil er glaubt e sind hohe kosten mit der installation</t>
  </si>
  <si>
    <t>need timetracking</t>
  </si>
  <si>
    <t>need time tracking</t>
  </si>
  <si>
    <t xml:space="preserve">ATS; Onboarding/Offboarding; Performance </t>
  </si>
  <si>
    <t>Hospitality</t>
  </si>
  <si>
    <t>ATS ist nicht gut abgebildet und sehr komplex</t>
  </si>
  <si>
    <t>Time and attendance; Time off; Reporting and Analytics</t>
  </si>
  <si>
    <t xml:space="preserve">Time tracking; Time off; Reports </t>
  </si>
  <si>
    <t>ZEiterfassung übersichtlich, möchte sheen wie die Arbeitszeit von Zuhause für die Vorbereitung ist und in der Schule</t>
  </si>
  <si>
    <t xml:space="preserve">Time off; Time tracking; Reports ; Expense management ; Document  management </t>
  </si>
  <si>
    <t>Da viel manuell geamcht wird haben sie keinen Überblick</t>
  </si>
  <si>
    <t>manual processes</t>
  </si>
  <si>
    <t xml:space="preserve">Time off; Time tracking; Shift management; Expense management ; Document  management </t>
  </si>
  <si>
    <t>alles in excel - unübersichtlich, und keine Zeiterfassung- brauchen es wegen dem Gesetz</t>
  </si>
  <si>
    <t>Mobile App; Performance review; Goals / OKRs</t>
  </si>
  <si>
    <t>Time off; Time tracking; Reports ; Performance ; Document  management ; Onboarding/Offboarding</t>
  </si>
  <si>
    <t>unzufreiden mit Personio</t>
  </si>
  <si>
    <t xml:space="preserve">Time tracking; Time off; Document  management </t>
  </si>
  <si>
    <t>Zeiterfassung und Urlaube</t>
  </si>
  <si>
    <t>Finance</t>
  </si>
  <si>
    <t>Zeiterfassung, weil Ihre Koellegin gerne mal weniger zeit arbeiten und sie will das alles geregelt haben mit der Pausenzeit.</t>
  </si>
  <si>
    <t xml:space="preserve">Time off; Time tracking; Shift management; Reports </t>
  </si>
  <si>
    <t>Wachsen schnell und wollen ein tool</t>
  </si>
  <si>
    <t>Aufwand</t>
  </si>
  <si>
    <t>Time tracking; ATS; Shift management; Time off</t>
  </si>
  <si>
    <t>Im Mai gestartet und will von anfang an alles richtig haben, weil sie noch weiter wachsen will und sie ist kein Büro Mensch. Ihre Aussage!</t>
  </si>
  <si>
    <t xml:space="preserve">Time off; Shift management; Reports ; Document  management </t>
  </si>
  <si>
    <t>Haben Kein tool und keinen Hr manager direkt. daher suchen sie eine Vereinfachung.</t>
  </si>
  <si>
    <t>Culture: peer communication, satisfaction, kudos, shoutouts</t>
  </si>
  <si>
    <t>Viel arbeit, wenn jemand krank ist oder urlaub, umständlich mit excel, unübersichtlich, händisch mit gehaltsabrechnungen</t>
  </si>
  <si>
    <t>Time off; Time tracking; Reports ; Expense management ; Document  management ; Automations; HR Mobile App</t>
  </si>
  <si>
    <t>EIn system, Automatisierungen, und ZEiterfasung</t>
  </si>
  <si>
    <t xml:space="preserve">Time tracking; Document  management </t>
  </si>
  <si>
    <t>PAPIERKRAM, Überarbeitung, wenn sie noch den ganzen HR-Kram übernehmen muss</t>
  </si>
  <si>
    <t xml:space="preserve">Time off; Time tracking; Shift management; Document  management </t>
  </si>
  <si>
    <t>schlechte übersicht über abwesenheiten, dezentral (software, excel, papier)</t>
  </si>
  <si>
    <t>Legal services</t>
  </si>
  <si>
    <t>Urlaubsbasis auf Stunden basis</t>
  </si>
  <si>
    <t>zu viel Arbeit - zeiterfassung, recruiting, spesen</t>
  </si>
  <si>
    <t>Partners</t>
  </si>
  <si>
    <t>Time off; Shift management</t>
  </si>
  <si>
    <t>no digital process</t>
  </si>
  <si>
    <t>Continuous support and assistance with the product; ATS (Applicant Tracking System); Easiness of use</t>
  </si>
  <si>
    <t>having everything but HR software</t>
  </si>
  <si>
    <t>Discount offered; Goals / OKRs; Performance review; Reporting and Analytics</t>
  </si>
  <si>
    <t xml:space="preserve">Time off; Time tracking; Performance ; Document  management </t>
  </si>
  <si>
    <t>zu viele tools die nicht miteinader kommunizieren, dezentral</t>
  </si>
  <si>
    <t>Easiness of use; Custom permissions, or visibility; Continuous support and assistance with the product</t>
  </si>
  <si>
    <t>Time off; Time tracking; Expense management ; Payroll hands off</t>
  </si>
  <si>
    <t>All in one</t>
  </si>
  <si>
    <t>neues Gesetz</t>
  </si>
  <si>
    <t xml:space="preserve">Time off; Time tracking; Payroll hands off; Performance </t>
  </si>
  <si>
    <t xml:space="preserve">HR Team </t>
  </si>
  <si>
    <t>stress, Fehler die vermieden werden können</t>
  </si>
  <si>
    <t>Inbound Call</t>
  </si>
  <si>
    <t>Demo getestet und will jetzt upgarden</t>
  </si>
  <si>
    <t>ATS (Applicant Tracking System); Time and attendance; Document management; Performance review; Mobile App</t>
  </si>
  <si>
    <t>360 reviews; Applicant Tracking System (ATS); Custom folders; Documents; Employee satisfaction (NPS); Integrations with job portals; Multi-level time off approvals</t>
  </si>
  <si>
    <t xml:space="preserve">Time off; Time tracking; Document  management ; Automations; Employee Portal </t>
  </si>
  <si>
    <t>Administration</t>
  </si>
  <si>
    <t>they dont have a software</t>
  </si>
  <si>
    <t>wollen einen Überblick haben, neues GEsetz und vereinfachungen</t>
  </si>
  <si>
    <t>Discount offered; Document management; Onboarding / Offboarding</t>
  </si>
  <si>
    <t xml:space="preserve">Reports ; Automations; Shift management; Employee Portal </t>
  </si>
  <si>
    <t>need reports and kips</t>
  </si>
  <si>
    <t>Entertainment</t>
  </si>
  <si>
    <t>viele tools, aber sucht eine Einfache ansammlung aller Daten</t>
  </si>
  <si>
    <t>Shift management; Time tracking</t>
  </si>
  <si>
    <t>no solution yet</t>
  </si>
  <si>
    <t>Shift management (including overtime, paid time off)</t>
  </si>
  <si>
    <t>Payroll; Shift management; Time tracking</t>
  </si>
  <si>
    <t xml:space="preserve">Time off; Time tracking; Shift management; Payroll hands off; Document  management </t>
  </si>
  <si>
    <t>viele excellisten - altmodisch und viel manueller Aufwand</t>
  </si>
  <si>
    <t xml:space="preserve">Time off; Time tracking; ATS; Performance </t>
  </si>
  <si>
    <t>Nues Gesetz der Zeiterfassung, alles manuel</t>
  </si>
  <si>
    <t xml:space="preserve">Time tracking; Time off; Payroll hands off; Performance ; Document  management </t>
  </si>
  <si>
    <t>schlechte Übersicht für timeoff- manchmal unklar wo die excellisten abliegen</t>
  </si>
  <si>
    <t>zu höndisch timeoff und timetracking</t>
  </si>
  <si>
    <t>Gartner</t>
  </si>
  <si>
    <t>Reporting and Analytics; Continuous support and assistance with the product; ATS (Applicant Tracking System); Custom permissions, or visibility; Onboarding / Offboarding; Performance review</t>
  </si>
  <si>
    <t>Time off; Reports ; Performance ; Document  management ; Onboarding/Offboarding; Automations; Employee Portal ; Permissions systems</t>
  </si>
  <si>
    <t>using personio - not that convinced and happy</t>
  </si>
  <si>
    <t xml:space="preserve">Time off; Performance ; Document  management </t>
  </si>
  <si>
    <t>Urlaubsanträge</t>
  </si>
  <si>
    <t>Time and attendance; Time off; Expense management</t>
  </si>
  <si>
    <t xml:space="preserve">Time off; Time tracking; E-signature; Reports ; Expense management ; Document  management </t>
  </si>
  <si>
    <t>Timeoff erfolgt händisch und ist unübersichtlich,</t>
  </si>
  <si>
    <t>Neues gesetz</t>
  </si>
  <si>
    <t>Time off; Time tracking; Document  management ; Payroll hands off</t>
  </si>
  <si>
    <t>haben verscheidene tools- dezentral</t>
  </si>
  <si>
    <t>Time tracking; Time off; Shift management</t>
  </si>
  <si>
    <t>Shift management (including overtime, paid time off); Time and attendance</t>
  </si>
  <si>
    <t>there is no solution yet</t>
  </si>
  <si>
    <t>Applicant Tracking System (ATS)</t>
  </si>
  <si>
    <t>viel händisch - zeiterfassung in excel auch timeoff - altmodisch</t>
  </si>
  <si>
    <t>Agriculture</t>
  </si>
  <si>
    <t>zeiterfassung erfolgt händisch in papierform - keine gute übersicht</t>
  </si>
  <si>
    <t>Shift management</t>
  </si>
  <si>
    <t xml:space="preserve">Shift management; Time tracking; Time off; Document  management </t>
  </si>
  <si>
    <t>manuelle Zeiterfassung</t>
  </si>
  <si>
    <t xml:space="preserve">Time tracking; Onboarding/Offboarding; Document  management </t>
  </si>
  <si>
    <t>hohe Mitrabeiter Fluktuation und aufwand , Zeiterfassung einfach,</t>
  </si>
  <si>
    <t>Time off; Time tracking; Shift management; Document  management ; Onboarding/Offboarding</t>
  </si>
  <si>
    <t>Zeiterfassungssstem funktioniert nicht richtig, viel manueller aufwand mit dem nachtragen</t>
  </si>
  <si>
    <t>Bulk document upload / assignment; Document management; Onboarding / Offboarding; Continuous support and assistance with the product</t>
  </si>
  <si>
    <t xml:space="preserve">Time off; Time tracking; Shift management; Document  management ; Onboarding/Offboarding; Automations; Integrations; Employee Portal </t>
  </si>
  <si>
    <t>Personio; Kenjo</t>
  </si>
  <si>
    <t>using different tools - looking for all-in-one</t>
  </si>
  <si>
    <t>ATS (Applicant Tracking System); Discount offered; Project management; Time and attendance; Time off</t>
  </si>
  <si>
    <t xml:space="preserve">Time off; Time tracking; ATS; Document  management ; Performance </t>
  </si>
  <si>
    <t>Recruiting zu manuell und nicht gut getracked, zu viel excel für Timeoff und MA daten</t>
  </si>
  <si>
    <t>Tool funktuioniert nicht gut für urlaubspflegen- viel manueller aufwand noch</t>
  </si>
  <si>
    <t>ATS (Applicant Tracking System); Performance review; Payroll handoffs; Goals / OKRs</t>
  </si>
  <si>
    <t xml:space="preserve">Time off; Time tracking; ATS; Performance ; Document  management ; Goals and OKR tracking </t>
  </si>
  <si>
    <t>viele tools, viel extern und dezentral</t>
  </si>
  <si>
    <t>Time tracking; Time off; Document  management ; Payroll hands off; Shift management</t>
  </si>
  <si>
    <t>Timetracking , Timeoff in Papierform viel zu umständlich und manuell</t>
  </si>
  <si>
    <t>Time and attendance; ATS (Applicant Tracking System); Document management</t>
  </si>
  <si>
    <t>Performance management; Performance review</t>
  </si>
  <si>
    <t>Integrations; Automations; Employee Portal ; Time off</t>
  </si>
  <si>
    <t>no real hr software / missing centralization of processes</t>
  </si>
  <si>
    <t>haben keine zeiterfassung, und urlaubsplannung unseriös im lkalender, kann jeder ändern</t>
  </si>
  <si>
    <t>Expenses management; Shift management</t>
  </si>
  <si>
    <t>haben keine Zeiterfassung und kein Überblick wie viel auf welches Projekt gearbeitet wurde</t>
  </si>
  <si>
    <t>keine digitale Zeiterfassung</t>
  </si>
  <si>
    <t>Reporting and Analytics</t>
  </si>
  <si>
    <t>sind unzufreiden mit dem system was gerade im einsatz ist</t>
  </si>
  <si>
    <t>möchten von Gatromatics weg</t>
  </si>
  <si>
    <t>Time off; Time tracking; Shift management; Reports ; Expense management ; Document  management ; Integrations; HR Mobile App</t>
  </si>
  <si>
    <t>zu viele Excel Tabellen, was ihr sehr viel Zeit kostet und alles kommt durcheinander</t>
  </si>
  <si>
    <t>Time tracking; Time off; ATS; Document  management ; HR Mobile App</t>
  </si>
  <si>
    <t>keine Tools, Excel, Papier - dezentral , aufwendig</t>
  </si>
  <si>
    <t>Time and attendance; Project management; Document management; e-Signature; Easiness of use</t>
  </si>
  <si>
    <t>Time off management with excel sheets</t>
  </si>
  <si>
    <t>Add time tracking manually</t>
  </si>
  <si>
    <t>Time Tracking</t>
  </si>
  <si>
    <t>Easiness of use; Performance review</t>
  </si>
  <si>
    <t xml:space="preserve">Time off; Time tracking; ATS; Document  management </t>
  </si>
  <si>
    <t>wilde dokumente sammlung in google docs</t>
  </si>
  <si>
    <t>LinkedIn</t>
  </si>
  <si>
    <t>Document management; Performance review; Payroll</t>
  </si>
  <si>
    <t>Time off; Reports ; Document  management ; Employee Portal ; Automations; Permissions systems</t>
  </si>
  <si>
    <t>no software - using excel for holiday planning &amp; employee data</t>
  </si>
  <si>
    <t>Performance review; Time off</t>
  </si>
  <si>
    <t>Time off; Time tracking; ATS; Document  management ; Performance ; Onboarding/Offboarding</t>
  </si>
  <si>
    <t>haben mehrere tools- ist dezentral und nervig immer hin und her zu switchen</t>
  </si>
  <si>
    <t>Time and attendance; Shift management (including overtime, paid time off); Time off</t>
  </si>
  <si>
    <t>alles in word- umständlich, aufwendig</t>
  </si>
  <si>
    <t>haben kein Tool im Einsatz für die Zeiterfassung und möchte es alles digital haben, damit es nicht zu Fehlern kommt</t>
  </si>
  <si>
    <t>Easiness of use; Bulk document upload / assignment; Document management; e-Signature; Performance review; Time and attendance; Time off</t>
  </si>
  <si>
    <t xml:space="preserve">Time off; Time tracking; Document  management ; Goals and OKR tracking </t>
  </si>
  <si>
    <t>kein Tool im Einsatz</t>
  </si>
  <si>
    <t>Custom workflows and tasks management; Easiness of use; Bulk document upload / assignment; Continuous support and assistance with the product</t>
  </si>
  <si>
    <t>Time off; Time tracking; Payroll hands off; Performance ; Document  management ; Onboarding/Offboarding</t>
  </si>
  <si>
    <t>sind unzufrieden mit der aktuellen software, und nutzen trz noch viele excellisten = dezentral und umständlich</t>
  </si>
  <si>
    <t>Time and attendance; Performance review</t>
  </si>
  <si>
    <t>keine tools - wachsen- brauchen ein all in one</t>
  </si>
  <si>
    <t>Zeiterfassung auf Stundezettel alles händisch und es kommt zu Fehlern</t>
  </si>
  <si>
    <t>Document management; Time and attendance</t>
  </si>
  <si>
    <t>Document  management ; ATS; Automations</t>
  </si>
  <si>
    <t>manuelle Arbeit, noch nicht das richtige gefunden</t>
  </si>
  <si>
    <t>Zeiterfassung händisch und über Excel anstrenge für sie</t>
  </si>
  <si>
    <t xml:space="preserve">Training Management; Document  management ; Expense management </t>
  </si>
  <si>
    <t>kein System im Einsatz und wollen er jetzt organisierter haben</t>
  </si>
  <si>
    <t>Time and attendance; Expense management</t>
  </si>
  <si>
    <t xml:space="preserve">Time off; Time tracking; Shift management; Document  management ; Onboarding/Offboarding; Training Management; Employee Portal </t>
  </si>
  <si>
    <t>haben kein Tool im Einsatz, alles in Excel und Ordnern und ist sehr chaotisch</t>
  </si>
  <si>
    <t>Manually added by sales</t>
  </si>
  <si>
    <t>time tracking &amp; shift management</t>
  </si>
  <si>
    <t>total umständlcih mit der urlaubsplannung - per excel- hin und her schicken- MA haben keine Einsicht</t>
  </si>
  <si>
    <t>haben keine tools und über herkömmliche mittelln alles zu managen ist zu lästig</t>
  </si>
  <si>
    <t>Easiness of use; ATS (Applicant Tracking System); Payroll; Time off</t>
  </si>
  <si>
    <t xml:space="preserve">Time off; Time tracking; ATS; Reports ; Payroll hands off; Document  management </t>
  </si>
  <si>
    <t>Zeiterfassungs system ist fehleranfällig- man muss manuell nachtragen alles- sehr aufwendig und keine Möglichkeit für Timeoff, muss auch manuell pflegen</t>
  </si>
  <si>
    <t xml:space="preserve">Time tracking; Time off; Shift management; Expense management </t>
  </si>
  <si>
    <t>keine digitale Lösung, wo sie die Arbeitszeiten kontrollieren kann</t>
  </si>
  <si>
    <t>time tracking and shift management</t>
  </si>
  <si>
    <t>Time and attendance; Reporting and Analytics</t>
  </si>
  <si>
    <t xml:space="preserve">Time off; Time tracking; Shift management; Reports ; Expense management ; Performance ; Document  management </t>
  </si>
  <si>
    <t>alles läuft manuell ab und möchte sich Zeit ersparen</t>
  </si>
  <si>
    <t>ATS (Applicant Tracking System); Onboarding / Offboarding; Payroll; Performance review; Time and attendance; Discount offered</t>
  </si>
  <si>
    <t>Time off; Time tracking; ATS; Document  management ; Onboarding/Offboarding</t>
  </si>
  <si>
    <t>unzufrieden mit aktuellen Tool und es wird auch nicht alles abgwdeckt, zu viele Programme- dezentral</t>
  </si>
  <si>
    <t xml:space="preserve">Reports ; Expense management </t>
  </si>
  <si>
    <t>IT</t>
  </si>
  <si>
    <t>Spesenmanagement, Reports</t>
  </si>
  <si>
    <t>haben bisher keine digitale Lösung, will aber, dass nicht jeder ein Handy haben muss fürs Einstempeln</t>
  </si>
  <si>
    <t>Unknown</t>
  </si>
  <si>
    <t>Easiness of use; Time and attendance; Time off</t>
  </si>
  <si>
    <t xml:space="preserve"> -</t>
  </si>
  <si>
    <t>time tracking, shift management</t>
  </si>
  <si>
    <t>Time and attendance; Time off; Easiness of use</t>
  </si>
  <si>
    <t>kein Tool im Einsatz bisher</t>
  </si>
  <si>
    <t>Bulk document upload / assignment; Company communication, events and announcements; Continuous support and assistance with the product; e-Signature; Discount offered</t>
  </si>
  <si>
    <t xml:space="preserve">ATS; Document  management </t>
  </si>
  <si>
    <t>kein system im einsatz ..</t>
  </si>
  <si>
    <t>ATS (Applicant Tracking System); e-Signature; Easiness of use; Goals / OKRs; Mobile App; Onboarding / Offboarding</t>
  </si>
  <si>
    <t>Documents management</t>
  </si>
  <si>
    <t>Onboarding/Offboarding; Automations; Document  management ; HR Mobile App</t>
  </si>
  <si>
    <t>haben noch keine Software, fast alles manuell, sind auf der Suche</t>
  </si>
  <si>
    <t>Time tracking; Time off; Document  management ; Onboarding/Offboarding</t>
  </si>
  <si>
    <t>sind ein Start up und haben kein Tool für die Verwaltung der Prozesse; Dokumente in papierform</t>
  </si>
  <si>
    <t>hat keine Kontrolle über die Mitarbeiter, wann sie wirklich anfangen zu arbeiten</t>
  </si>
  <si>
    <t xml:space="preserve">Time off; Time tracking; ATS; Document  management ; Onboarding/Offboarding; Goals and OKR tracking </t>
  </si>
  <si>
    <t>haben mehrere Tools, die zu kompliziert sind für sie und möchte jetzt alles in einem haben</t>
  </si>
  <si>
    <t>Time and attendance; Time off; Custom workflows and tasks management</t>
  </si>
  <si>
    <t xml:space="preserve">Time tracking; Shift management; Community; Document  management ; Training Management; Integrations; Automations; Employee Portal </t>
  </si>
  <si>
    <t>Excel wird zu aufwändig. Keine Plattform, um mit den Mitarbeitern zu kommunizieren. Kann keinen Einsatzplan erstellen bzw. hat noch nicht das Tool dafür</t>
  </si>
  <si>
    <t>Time and attendance; Time off; Shift management (including overtime, paid time off)</t>
  </si>
  <si>
    <t>Time off; Time tracking; Payroll hands off</t>
  </si>
  <si>
    <t>Time tracking; Payroll hands off</t>
  </si>
  <si>
    <t>haben kein Tool im Einsatz für die Zeiterfassung und die manuelle Eingsabe nimmt ihm viel Zeit</t>
  </si>
  <si>
    <t>Time off; Time tracking; Document  management ; Onboarding/Offboarding; ATS</t>
  </si>
  <si>
    <t>Office Manager</t>
  </si>
  <si>
    <t>CFO</t>
  </si>
  <si>
    <t>möchte sich besser/ zentraler organisieren, ein zufriedenes Team -</t>
  </si>
  <si>
    <t>Sales extension</t>
  </si>
  <si>
    <t>time tracking, shifts</t>
  </si>
  <si>
    <t>Überstunden und generelle Überschaubarkeit schlecht</t>
  </si>
  <si>
    <t>hätte gerne alles zentral organisiert, bzw. alles etwas einfacher</t>
  </si>
  <si>
    <t>ATS; Time tracking; Time off</t>
  </si>
  <si>
    <t>zu viele Programme im einsatz - möchte alles zentralisieren</t>
  </si>
  <si>
    <t>keine tools -</t>
  </si>
  <si>
    <t>aufwendige Zeiterfassung in Papierform und Übertragung ins Excel</t>
  </si>
  <si>
    <t>Time and attendance; Document management; Reporting and Analytics</t>
  </si>
  <si>
    <t xml:space="preserve">Document  management ; Time off; Time tracking; Onboarding/Offboarding; ATS; Expense management </t>
  </si>
  <si>
    <t>ist sehr unzufrieden mit dem Support/Funktion/Kosten von aktuellem System</t>
  </si>
  <si>
    <t>Time and attendance; Project management</t>
  </si>
  <si>
    <t xml:space="preserve">Time off; Time tracking; ATS; Reports ; Employee Portal ; Onboarding/Offboarding; Document  management </t>
  </si>
  <si>
    <t>viele Excellisten - unübersichtlich und hat Datenschutzbedenken</t>
  </si>
  <si>
    <t>Document management; Performance review</t>
  </si>
  <si>
    <t>Time off; Time tracking; ATS; Shift management</t>
  </si>
  <si>
    <t>ATS (Applicant Tracking System); Reporting and Analytics</t>
  </si>
  <si>
    <t>Time tracking; Expenses management</t>
  </si>
  <si>
    <t>Time off; Time tracking; ATS; Reports ; Performance ; Document  management ; E-signature</t>
  </si>
  <si>
    <t>Sage; Personio</t>
  </si>
  <si>
    <t>sie haben kein zentrales tool, und einiges muss auch in excel erledigt werden- dezentral , unübersichtlich</t>
  </si>
  <si>
    <t xml:space="preserve">Time tracking; Document  management ; HR Mobile App; Employee Portal </t>
  </si>
  <si>
    <t>Support, Basics, Flexibility</t>
  </si>
  <si>
    <t>Time off; Expense management ; Document  management ; Onboarding/Offboarding</t>
  </si>
  <si>
    <t>GF kümmert sich selber darum und bald stellen sie eine MA ein fürs Personal und möchte, dass sie schon ein Tool hat, weil es sonst zu viel ist bei 13 MA</t>
  </si>
  <si>
    <t xml:space="preserve">Time tracking; Time off; Shift management; Document  management </t>
  </si>
  <si>
    <t>aktuell läuft alles von Hand</t>
  </si>
  <si>
    <t>Document management</t>
  </si>
  <si>
    <t>Time off; ATS; Shift management; Performance ; Onboarding/Offboarding</t>
  </si>
  <si>
    <t>möchte effektiver arbeiten, aktuell alles per google docs und excel</t>
  </si>
  <si>
    <t>time + shift</t>
  </si>
  <si>
    <t>müssen arbeitszeiten nachpflegen, wegen HO</t>
  </si>
  <si>
    <t>Easiness of use; Reporting and Analytics</t>
  </si>
  <si>
    <t xml:space="preserve">ATS; Time off; Time tracking; Automations; Employee Portal ; Document  management </t>
  </si>
  <si>
    <t>the are using a HR software, it does not cover all their needs, so they use microsoft sharepoint as well &amp; ATS is not in the current software</t>
  </si>
  <si>
    <t xml:space="preserve">Consumer discretionary </t>
  </si>
  <si>
    <t>haben einm Zeiterfassungssystem mit Chip, und im HO funktioniert das nicht, muss excelpflegen genau so wie für Timeoff - total unüberrsichtlich</t>
  </si>
  <si>
    <t xml:space="preserve">Time off; Time tracking; ATS; Reports ; Performance ; Onboarding/Offboarding; E-signature; Document  management </t>
  </si>
  <si>
    <t>no system in use</t>
  </si>
  <si>
    <t>nicht digitalisiert</t>
  </si>
  <si>
    <t>sie haben keine Tools und es ist umständlich und ziemlich aufwendig jedes jahr eine neue Excelliste zu erstellen für die Urlaubsübersicht</t>
  </si>
  <si>
    <t>Time tracking; Time off; Payroll hands off</t>
  </si>
  <si>
    <t>Zeiterfassung über Excel und ist schwierig alles einzutragen, weil einige flexible Arbeitszeiten haben</t>
  </si>
  <si>
    <t>Easiness of use; Custom permissions, or visibility; ATS (Applicant Tracking System)</t>
  </si>
  <si>
    <t>Time tracking; Document  management ; Onboarding/Offboarding; E-signature; ATS</t>
  </si>
  <si>
    <t>haben noch kein Tool außer für TimeTracking/Abwesenheit</t>
  </si>
  <si>
    <t>Schichtplannung ist nicht ideal , da die Überstunden nicht erfasst werden und e ginbt keine Auswertungsmöglichkeiten.</t>
  </si>
  <si>
    <t xml:space="preserve">Time off; ATS; Performance ; Document  management </t>
  </si>
  <si>
    <t>sie haben noch keine Tools und sind am wachsen- alles nur in excel und PDF</t>
  </si>
  <si>
    <t>Time and attendance; Time off; Bulk document upload / assignment; e-Signature; Easiness of use</t>
  </si>
  <si>
    <t xml:space="preserve">Time off; Time tracking; Document  management ; Performance </t>
  </si>
  <si>
    <t>personalakte in papier und haben keinen regelmäßigen Prozess für Performance/Feedback</t>
  </si>
  <si>
    <t>Approve/reject time off</t>
  </si>
  <si>
    <t>aktuelles Tool funktioniert nicht</t>
  </si>
  <si>
    <t>Custom workflows and tasks management; ATS (Applicant Tracking System); Time and attendance</t>
  </si>
  <si>
    <t>Time off; Time tracking; ATS; Shift management; Reports ; Document  management ; E-signature</t>
  </si>
  <si>
    <t>haben zwar papershift im einsatz aber kan nur timemanagement und es ist ihnen nicht genug -</t>
  </si>
  <si>
    <t>Time off; Time tracking; Reports ; Onboarding/Offboarding</t>
  </si>
  <si>
    <t>keine Software im Einsatz, alles etwas unorganisiert</t>
  </si>
  <si>
    <t>Reports ; Time off; Performance ; Document  management ; Time tracking</t>
  </si>
  <si>
    <t>noch keine hr software im einsatz</t>
  </si>
  <si>
    <t>Zeiterfassung sehr unübersichtlich und alles wird per Sms, Whatsapp usw. verschickt</t>
  </si>
  <si>
    <t>Bulk document upload / assignment; Continuous support and assistance with the product; Custom workflows and tasks management</t>
  </si>
  <si>
    <t xml:space="preserve">Time off; Time tracking; Payroll hands off; Onboarding/Offboarding; Employee Portal </t>
  </si>
  <si>
    <t>No system in use  - großer Zeitaufwand für Urlaubsanträge, Dokumente zuschicken da MA keine Zugriff und Onboarding</t>
  </si>
  <si>
    <t>ATS (Applicant Tracking System); Time and attendance; Time off</t>
  </si>
  <si>
    <t>Time off; Time tracking; Reports ; Performance ; Document  management ; Onboarding/Offboarding; Training Management</t>
  </si>
  <si>
    <t>die meisten Prozesse laufen manuell ab und da sie am wachsen sind, ist es für sie zu viel Arbeit und Aufwand</t>
  </si>
  <si>
    <t xml:space="preserve">Time off; Time tracking; Payroll hands off; Document  management </t>
  </si>
  <si>
    <t>aktuelles Tool bildet nicht alles ab und müssen zusätzlich excellisten geführt werden, damit man übersicht über die überstunden hat</t>
  </si>
  <si>
    <t>shift + time tracking</t>
  </si>
  <si>
    <t>Shift management (including overtime, paid time off); Time and attendance; Time off</t>
  </si>
  <si>
    <t>Time tracking, shift management</t>
  </si>
  <si>
    <t>Time off; Time tracking; Reports ; HR Mobile App</t>
  </si>
  <si>
    <t>stundenzettel nerven, keine toollösung vorhanden &gt; aufwendig, MA sind schwer kontrollierbar</t>
  </si>
  <si>
    <t>aktuelle zeiterfassungssoftware macht probleme, urlaubsexcel kann umständlich sein</t>
  </si>
  <si>
    <t xml:space="preserve">Time off; Time tracking; ATS; Document  management ; Reports </t>
  </si>
  <si>
    <t>da si egerade am wachsen sind ist das Recruting zu umständlich weil vieles sehr händisch löuft und viel Zeit in Anspruch nimmt</t>
  </si>
  <si>
    <t xml:space="preserve">Time off; Time tracking; Reports ; Document  management </t>
  </si>
  <si>
    <t>bisher noch kein HR-Tool im Einsatz &gt; langfristig muss digitalisiert werden</t>
  </si>
  <si>
    <t>ATS (Applicant Tracking System); Continuous support and assistance with the product</t>
  </si>
  <si>
    <t>360 reviews</t>
  </si>
  <si>
    <t>mein lieber Niklas, an dieser Stelle nochmal Vielen Dank. Nächstes Bier im Chino auf mich</t>
  </si>
  <si>
    <t>e-Signature</t>
  </si>
  <si>
    <t>Time off; Time tracking; Onboarding/Offboarding; Document  management ; E-signature; ATS</t>
  </si>
  <si>
    <t>no system in place</t>
  </si>
  <si>
    <t>ATS (Applicant Tracking System); Easiness of use</t>
  </si>
  <si>
    <t>Time off; Time tracking; ATS; Reports ; Performance ; Document  management ; HR Mobile App</t>
  </si>
  <si>
    <t>keine HR Software vorhanden &gt; megs viele manuelle prozesse im einsatz &gt; chaos</t>
  </si>
  <si>
    <t>Time off; Time tracking; Document  management ; Shift management</t>
  </si>
  <si>
    <t>Zeiterfassunf und timeoff in excel aber gefällt die übersicht nicht und ist umständlich, schichtplannung über outlook mag auch nicht</t>
  </si>
  <si>
    <t>Discount offered</t>
  </si>
  <si>
    <t>Time off; Time tracking; Payroll hands off; Integrations</t>
  </si>
  <si>
    <t>Non-Profit Organization Management</t>
  </si>
  <si>
    <t>Verwaltungschaos bei wachsender Mitarbeiterzahl vorallem bei der Zeiterfassung und dem Urlaubswesen</t>
  </si>
  <si>
    <t xml:space="preserve">Time off; Document  management </t>
  </si>
  <si>
    <t>kein Tool vorhanden, unorganisiert</t>
  </si>
  <si>
    <t>Documents management; Download documents in bulk; Upload documents in bulk</t>
  </si>
  <si>
    <t>ATS; Time tracking; Document  management ; Time off; Onboarding/Offboarding</t>
  </si>
  <si>
    <t>"Die Hütte brennt" - Organisation / Zentralisierung / Aufgabenverteilung / Effizienz - Optimierung der administrativen Prozesse</t>
  </si>
  <si>
    <t>Time off; Time tracking; Reports ; Performance ; Document  management ; Onboarding/Offboarding; Employee Portal ; HR Mobile App</t>
  </si>
  <si>
    <t>baut unternehmen auf welches sehr schnell wächst &gt;  will vorbereitet sein auf das wachstum und direkt mit einem guten programm starten</t>
  </si>
  <si>
    <t>Time off; Time tracking; Shift management</t>
  </si>
  <si>
    <t>Time-off, time tracking, shifts</t>
  </si>
  <si>
    <t>Shift management (including overtime, paid time off); Project management</t>
  </si>
  <si>
    <t>Time off; Time tracking; Performance ; Document  management ; Onboarding/Offboarding</t>
  </si>
  <si>
    <t>haben keine Tools, und alles ist unstrukturiert - teilweise analog, tw abgespeichert auf dem server</t>
  </si>
  <si>
    <t>Time and attendance; Time off; Document management; Performance review; Project management; Custom workflows and tasks management; Easiness of use; Goals / OKRs</t>
  </si>
  <si>
    <t>Time off; Time tracking; ATS; Document  management ; Onboarding/Offboarding; Training Management; Permissions systems</t>
  </si>
  <si>
    <t>Projektbezogenes Erfassen (Urlaub/Zeit) - Unübersichtlichkeit / Dezentrale Organisation</t>
  </si>
  <si>
    <t>Documents; Documents management; Document variables</t>
  </si>
  <si>
    <t>Time tracking; Document  management ; E-signature; Onboarding/Offboarding; HR Mobile App</t>
  </si>
  <si>
    <t>Seasonal workers start adhoc sometimes the next day and if they have not signed their contract the company could get in legal trouble.</t>
  </si>
  <si>
    <t>Continuous support and assistance with the product; Document management; Easiness of use; Shift management (including overtime, paid time off); Taks management</t>
  </si>
  <si>
    <t>Add time tracking manually; Add time tracking observations; Approve/reject time tracking; Time tracking; Shift management</t>
  </si>
  <si>
    <t>stundenzettel werden falsch ausgefüllt, viel manuelle arbeit allgemein &gt; hoher zeitaufwand, hohe fehlerquote</t>
  </si>
  <si>
    <t>Employee data</t>
  </si>
  <si>
    <t>Strafe wegen Zeiterfassung bekommen, weil die MA Arbeitsstunden nicht eintragen; Urlaub mündlich</t>
  </si>
  <si>
    <t xml:space="preserve">Time off; Time tracking; E-signature; Document  management </t>
  </si>
  <si>
    <t>haben keine tools- alles komplett in einer großen Excelliste, wachsen und deshalb wird es umständlicher und unübersichtlicher</t>
  </si>
  <si>
    <t>Easiness of use; Time and attendance</t>
  </si>
  <si>
    <t xml:space="preserve">Time off; Time tracking; Reports ; Document  management ; Performance </t>
  </si>
  <si>
    <t>nutzen heavenHR - unzufrieden, schlechte Übersichten, keine gute Kalenderübersicht</t>
  </si>
  <si>
    <t>e-Signature; Employee benefits; Taks management; Time and attendance</t>
  </si>
  <si>
    <t>Time tracking; Time off; ATS; Reports ; Shift management; Payroll hands off; Performance ; Document  management ; E-signature; Onboarding/Offboarding; Employee Portal ; HR Mobile App; Permissions systems</t>
  </si>
  <si>
    <t>Macht fast alles händisch und schwer Überblick zu behalten</t>
  </si>
  <si>
    <t>Time off; Time tracking; ATS; Shift management; Performance ; Document  management ; E-signature; Onboarding/Offboarding</t>
  </si>
  <si>
    <t>Check notes</t>
  </si>
  <si>
    <t>Mobile App; Time and attendance</t>
  </si>
  <si>
    <t>Time tracking; Shift management; Time off; Document  management ; Integrations</t>
  </si>
  <si>
    <t>aktuell noch kein System implementiert, Organisatorisch schwach aufgestellt</t>
  </si>
  <si>
    <t>Performance review; Performance management</t>
  </si>
  <si>
    <t>SAP</t>
  </si>
  <si>
    <t>Zeiterfassung für Lagermitarbeiter</t>
  </si>
  <si>
    <t>Time and attendance; Time off; e-Signature</t>
  </si>
  <si>
    <t>Time tracking; Document  management ; E-signature</t>
  </si>
  <si>
    <t>Benutzen ein Tool für Zeiterfassung, aber unzufrieden; Lohnabrechnungen manuell in Excel für/vom Steuerberater; Urlaub; Recruiting</t>
  </si>
  <si>
    <t xml:space="preserve">Personio; Microsoft HR </t>
  </si>
  <si>
    <t>Absences of employees are tracked and put in the bill for customers &gt; Customers paying for hours of an employee that did not work on this day</t>
  </si>
  <si>
    <t>Zietefassung, Abwesenheiten und Shcithmanagement</t>
  </si>
  <si>
    <t>Time and attendance; Bulk document upload / assignment</t>
  </si>
  <si>
    <t>Time off; Time tracking; Reports ; Document  management ; HR Mobile App</t>
  </si>
  <si>
    <t>kein HR system vorhanden &gt; mittlerweile wächst ihm die manuelle arbeit über den kopf &gt; zeiteinsparungspotenzial</t>
  </si>
  <si>
    <t>Zeiterfassung, Abwesenheiten, Schichten</t>
  </si>
  <si>
    <t xml:space="preserve">Time tracking; Time off; Reports ; Document  management </t>
  </si>
  <si>
    <t>aktuelles zeiterfassungssystem macht probleme &gt; verursacht hohen zeitaufwand</t>
  </si>
  <si>
    <t>Custom workflows and tasks management; Easiness of use</t>
  </si>
  <si>
    <t>Reports ; Performance ; Document  management ; E-signature; Onboarding/Offboarding; Goals and OKR tracking ; Integrations; Payroll hands off</t>
  </si>
  <si>
    <t>kein HR system vorhanden (?) -&gt; bedarf an zahlreichen tools für performance, bewerbermanagement, digitale personalakte.....</t>
  </si>
  <si>
    <t>Zeiterfassungtool reicht nicht mehr für die Unt.größe, Schichtplanung bei verschiedenen Projekte, Übertragung der Arbeitsstunden auf anderem Tool</t>
  </si>
  <si>
    <t>Time off; Document  management ; Permissions systems</t>
  </si>
  <si>
    <t>Personio; Kenjo; HR Works</t>
  </si>
  <si>
    <t>kein HR tool, Urlaub wird in papierform beantrageg und in ein Teamkalender eingetragen, aber die Übersicht fehlt komplett</t>
  </si>
  <si>
    <t>Time and attendance; Onboarding / Offboarding</t>
  </si>
  <si>
    <t>haben keine tools,  nutzen Excel und viele manuelle anträge, zeitfreseenund nicht optimal</t>
  </si>
  <si>
    <t>Reports ; Performance ; Document  management ; Onboarding/Offboarding</t>
  </si>
  <si>
    <t>keine personalsoftware vorhanden &gt; mega viel manuelle arbeit und excel im einsatz, viel papier &gt; zeitverschwendung,komplizierte prozesse</t>
  </si>
  <si>
    <t>Time off; Time tracking; Document  management ; HR Mobile App</t>
  </si>
  <si>
    <t>aktuelle software ist nicht veraltet &gt; mega viel excel aufwand &gt; das nervt ihn sehr</t>
  </si>
  <si>
    <t>Reports ; Performance ; Time off; Time tracking</t>
  </si>
  <si>
    <t>kein geeignetes tool für performanceauswertung vorhanden &gt; suchen schon 2 jahre, wollen nun endlich implementieren</t>
  </si>
  <si>
    <t>Time off; Time and attendance; Shift management (including overtime, paid time off)</t>
  </si>
  <si>
    <t>Schichtpläne, An/Abwesenheiten ein und auschecken</t>
  </si>
  <si>
    <t>noch keine HR-Software vorhanden &gt; zeiterfassung mit aktuellem tool ist schlecht, nicht vorbereitet für wachstum in der zukunft</t>
  </si>
  <si>
    <t>Time and attendance; Time off; Document management; Performance review</t>
  </si>
  <si>
    <t>Retail</t>
  </si>
  <si>
    <t>sind aktuell in der testphase mit clockodoo aber da gibt es dir aufgabenzutungs-funktion nicht</t>
  </si>
  <si>
    <t>sie haben kein system und sie nutzt für alles excellisten und auch viel ist in papierform-  unübersichtlich und frisst viel Zeit</t>
  </si>
  <si>
    <t>ATS (Applicant Tracking System); Company communication, events and announcements</t>
  </si>
  <si>
    <t xml:space="preserve">Time off; Time tracking; ATS; Reports ; Performance ; Document  management </t>
  </si>
  <si>
    <t>viel papier und alles umständlich und zeitfressend</t>
  </si>
  <si>
    <t>Schichtpläne, An/Abwesenheiten ein und auschecken.</t>
  </si>
  <si>
    <t>Custom folders; Custom leave settings</t>
  </si>
  <si>
    <t>Document  management ; Reports ; Time off; Automations</t>
  </si>
  <si>
    <t>STRUKTUR / ÜBERSICHTLICHKEIT</t>
  </si>
  <si>
    <t>Time off; Shift management; Payroll hands off; Document  management ; Automations; Integrations</t>
  </si>
  <si>
    <t>altes tool ist nicht mehr zeitgemäß, zuviele manuelle prozesse fressen zeit und sind umständlich</t>
  </si>
  <si>
    <t>Shift management (including overtime, paid time off); Time off</t>
  </si>
  <si>
    <t>viel manuelle arbeit durch excel &gt; frisst zeit, unübersichtlich</t>
  </si>
  <si>
    <t>ATS (Applicant Tracking System); Performance review</t>
  </si>
  <si>
    <t>sind die emiste Zeit im HO und die MA schicken ihr ihre Arbeitszeiten per mail zu, die sie dann im Ordner ablegt, ist aufwendig. Fürs recruiting haben sie auch keien zentrale Lösung, läuft über verschiedene Portale und haben keine optimale übersicht</t>
  </si>
  <si>
    <t xml:space="preserve">Document  management </t>
  </si>
  <si>
    <t>IT developer with self-developed HR-processes - ineffective</t>
  </si>
  <si>
    <t>Time off; Time tracking; Integrations</t>
  </si>
  <si>
    <t>shifts + time</t>
  </si>
  <si>
    <t>Zeiterfassung, An- und Abwesenheiten, schichtplanung</t>
  </si>
  <si>
    <t>Company communication, events and announcements; Bulk document upload / assignment</t>
  </si>
  <si>
    <t xml:space="preserve">Time tracking; ATS; Document  management </t>
  </si>
  <si>
    <t>keine HR Lösung vorhanden &gt; verkomplizierte prozesse, zeitverschwendung</t>
  </si>
  <si>
    <t>Onboarding / Offboarding; Employee directory / org chart; Document management; Custom permissions, or visibility</t>
  </si>
  <si>
    <t>Time off; Document  management ; Onboarding/Offboarding</t>
  </si>
  <si>
    <t>haben kein zentrales Tool, viele unübersichtlich und dezentral</t>
  </si>
  <si>
    <t>Easiness of use; Time and attendance; Time off; Document management</t>
  </si>
  <si>
    <t xml:space="preserve">Time off; Time tracking; Reports ; Expense management ; Document  management ; Employee Portal </t>
  </si>
  <si>
    <t>Personio; HR Works</t>
  </si>
  <si>
    <t>viele Prozesse laufen grad manuell - ZEiterfassung und Urlaub in papierform anbegegben und dann ins Microsoft movition eingetragen - umständlich</t>
  </si>
  <si>
    <t>Shift+time</t>
  </si>
  <si>
    <t>Performance review; Goals / OKRs; Document management; Easiness of use</t>
  </si>
  <si>
    <t>ATS; Onboarding/Offboarding; Reports ; Integrations</t>
  </si>
  <si>
    <t>Auswertung der Recruitingkanäle / Reports ziehen / Übersichtlichkeit</t>
  </si>
  <si>
    <t>Time off; Goals and OKR tracking ; Performance ; Document  management ; ATS; Onboarding/Offboarding</t>
  </si>
  <si>
    <t>nutzen viele unterschiedliche Apps/tools für unterscheidliche sachen, alles dezentral und unübersichtlich, Bewerbungen werden hin und her geschickt</t>
  </si>
  <si>
    <t>Mobile App; Easiness of use</t>
  </si>
  <si>
    <t xml:space="preserve">Reports ; Document  management </t>
  </si>
  <si>
    <t>the want to grow so they need system to not end up in chaos</t>
  </si>
  <si>
    <t>Time and attendance; Time off; Document management</t>
  </si>
  <si>
    <t>Document  management ; Automations</t>
  </si>
  <si>
    <t>Food &amp; Beverage</t>
  </si>
  <si>
    <t xml:space="preserve">Time tracking; ATS; Payroll hands off; Document  management </t>
  </si>
  <si>
    <t>they are growing a lot and have the rpocesses  nto digitalized</t>
  </si>
  <si>
    <t>Time off; HR Mobile App; Document  management ; ATS</t>
  </si>
  <si>
    <t>sind in der Gründung und haben keine Tools oder irgendwelche Lösungen, alles manuell</t>
  </si>
  <si>
    <t>Time and attendance; Shift management (including overtime, paid time off)</t>
  </si>
  <si>
    <t>Shiftplanning, Time tracking</t>
  </si>
  <si>
    <t>they can not track the ovrhours and so they have to go back to excel</t>
  </si>
  <si>
    <t>Performance ; Time off</t>
  </si>
  <si>
    <t>haben keine Lösung für Performance, umständlicher prozess bei der Urlaubsverwatlung per Mail und in Excel einpflegen</t>
  </si>
  <si>
    <t>Urlaub/Abwesenheiten werden in Papierform eingereicht und dann ins Excel eingepflegt - unübersichtlich und aufwendig. PErsonaldokumete auch in Papierform, ist unübersichtlich/unordentlich</t>
  </si>
  <si>
    <t>they grown so much so now there processes can not handle it anymore</t>
  </si>
  <si>
    <t>Bulk document upload / assignment; Document management; Time off</t>
  </si>
  <si>
    <t xml:space="preserve">Time off; Community; Document  management </t>
  </si>
  <si>
    <t>No real system implemented. Actively looking for an HR-software</t>
  </si>
  <si>
    <t>From partner, no pain clear</t>
  </si>
  <si>
    <t>Performance management</t>
  </si>
  <si>
    <t xml:space="preserve">Time off; Time tracking; Payroll hands off; Performance ; Document  management </t>
  </si>
  <si>
    <t>Performance/Feedback via Excel - hoher manueller Aufwand und kostet Zeit in der Nachbearbeitung, Zeiterfassung erfolgt inkorrekt mit dem Tool das sie nutzen, Personaldokumente liegen bei ihr ab und ist umständlich die hin und her zu schicken</t>
  </si>
  <si>
    <t>Time off; Time and attendance</t>
  </si>
  <si>
    <t>Urlaubsverwaltung und Zeiterfassung läuft aufwendig, weil Stundenzettel ausgefüllt werden und die Zeiten dann übertragen werden müssen und an den Steuerberater geschcikt werden, zeitintensiv alles.</t>
  </si>
  <si>
    <t>Time and attendance; Easiness of use</t>
  </si>
  <si>
    <t>haben nichts zentrales für die Zeiterffassung, die MA nutzen selber irgendwelche Apps wo sie die Arbeitszeit dokumentieren, füllen Stundenzettel aus die dann eingescannt werden und an die Buchhaltung weitergeschickt werden - umständlich, Urlaub wird in Excellisten geführt- nicht übersichtlich genug</t>
  </si>
  <si>
    <t xml:space="preserve">Document  management ; Goals and OKR tracking </t>
  </si>
  <si>
    <t>nutzt viele Excellisten für unterscheidliche sachen .-  wie Schulungs - und Terminerinnerungen, zeitintensiv von der bearbeitung umd ie Übersicht zu haben. einfach vieles dezentral</t>
  </si>
  <si>
    <t>Time off; Time tracking; Payroll hands off; Document  management ; Community</t>
  </si>
  <si>
    <t>Urlaubsanträge erfolgen in Ppaierform, müssen von den zustöndigen verträter unterschrieben werden , danach in Excel übertragen werden -alles etwas umständlich. Personaldokumnte liegen in Papierform ab und MA haben keinen direkten  Zugriff darauf und müssen anfragen wenn sie was brauchen</t>
  </si>
  <si>
    <t>Onboarding / Offboarding</t>
  </si>
  <si>
    <t>360 reviews; Performance management; Performance review; Time off; Employee data</t>
  </si>
  <si>
    <t xml:space="preserve">Time off; Time tracking; Performance ; Document  management ; E-signature; Goals and OKR tracking </t>
  </si>
  <si>
    <t>no hr but they are growing a lot so they see that there is a messing structure</t>
  </si>
  <si>
    <t>Shift management (including overtime, paid time off); Time and attendance; Time off; Mobile App</t>
  </si>
  <si>
    <t>Time off; Time tracking; ATS; Reports ; Onboarding/Offboarding; HR Mobile App; Permissions systems; Employee Portal ; Shift management</t>
  </si>
  <si>
    <t>Übersichtlichkeit / Manuelle Prozesse</t>
  </si>
  <si>
    <t>e-Signature; Document management</t>
  </si>
  <si>
    <t xml:space="preserve">Time off; Performance ; Document  management ; E-signature; Onboarding/Offboarding; Goals and OKR tracking </t>
  </si>
  <si>
    <t>keine konkreten Painpoints aber sucht nach ner Lösung um guten Überblick über alles zu haben, vor allem wenn sie größer werden</t>
  </si>
  <si>
    <t>Time and attendance; Time off; Goals / OKRs; Performance review; Custom workflows and tasks management; Document management; Company communication, events and announcements</t>
  </si>
  <si>
    <t>due to their growth there way organzing their documents will get more  and more confusing and information hard to find</t>
  </si>
  <si>
    <t>ATS (Applicant Tracking System); Document management; Performance review</t>
  </si>
  <si>
    <t xml:space="preserve">Reports ; Goals and OKR tracking ; Document  management </t>
  </si>
  <si>
    <t>employees in this industry are changing a lot of their workplace and there is always lack of employees she wants to improve her employee development combined with a more efficient way of working (digital file) to save time for this project</t>
  </si>
  <si>
    <t>Time and attendance; Document management; ATS (Applicant Tracking System)</t>
  </si>
  <si>
    <t>Zeiterfassung - in Excel und ist unübersichtlich, urlaub/Abwesenheit wird in papierform eingereicht und in excel übertragen - ist aufwendig und keine gute übersicht z-B- über Resturlaub</t>
  </si>
  <si>
    <t>aktuell keine direkten Pain-points, aber nutzen Personio und wollen eventuell ersetzen, weil fand uns besser von der Übersicht her. Aber haben keine Lösung für Performance und wollen neu einführen</t>
  </si>
  <si>
    <t>Shift management (including overtime, paid time off); Time and attendance; Time off; Document management</t>
  </si>
  <si>
    <t>Nutzen aktuell ein veraltetes CRM- Praxis-system, wo vieles nicht korrekt erfasst wird, sodass er viel händisch nachbearbeiten muss und die Fehlanzeigen korrigieren muss- nimmt zu viel Zeit in Anspruch</t>
  </si>
  <si>
    <t>Time and attendance; Time off; Document management; Onboarding / Offboarding</t>
  </si>
  <si>
    <t>Payroll hands off; Time tracking; Document  management ; Onboarding/Offboarding</t>
  </si>
  <si>
    <t>nutzen veilee tabellen und google drive z.b. für PErsonaldokumente und es ist nicht übersichtlich</t>
  </si>
  <si>
    <t xml:space="preserve">Time off; Time tracking; ATS; Performance ; Document  management </t>
  </si>
  <si>
    <t>Performance: nur die Geschäftsleitung hat Zugriff und der MA sieht z.B. nicht direkt die Zielsetzung, die abgemacht wurde. Recruiting läuft über Indeed oder per Mail, ist etwas aufwendig/unübersichtlich.</t>
  </si>
  <si>
    <t>haben keine gute Übersicht über Abwesenheiten, Personaldokumente liegen in Papierform oder eingescannt ab, aber nicht jeder hat Zugriff darauf  und möchten die Dokumente besser teilen.</t>
  </si>
  <si>
    <t>Inbound Email</t>
  </si>
  <si>
    <t>Document  management ; Payroll hands off</t>
  </si>
  <si>
    <t>siehe anfragekatsalog*</t>
  </si>
  <si>
    <t>Onboarding / Offboarding; Document management; Time and attendance; Time off; Shift management (including overtime, paid time off); Mobile App</t>
  </si>
  <si>
    <t xml:space="preserve">Shift management; Time tracking; Document  management </t>
  </si>
  <si>
    <t>there are a corona test center which struggles with effective shiftmanagemnt</t>
  </si>
  <si>
    <t>ATS (Applicant Tracking System); Onboarding / Offboarding; Discount offered; Performance review</t>
  </si>
  <si>
    <t>Reports ; Performance ; ATS</t>
  </si>
  <si>
    <t>not pain but she firstly started a 360 feedback and is wondering how we manage that in a tool because</t>
  </si>
  <si>
    <t>everything is in paper and she hates it because its not easy to have an overview and work efficient</t>
  </si>
  <si>
    <t>Time and attendance; Time off; Document management; ATS (Applicant Tracking System); Performance review</t>
  </si>
  <si>
    <t xml:space="preserve">Time off; ATS; Payroll hands off; Performance </t>
  </si>
  <si>
    <t>MA Umfragen werden in Papierform erstellt und händisch von Ihr ausgewertet, Urlaub und abwesenheit wird in Excel eingepflegt und vorher per email eingereicht- ist zeitintensiv und umständlich, Lohnabrechnungen muss sie jeden einzeln per Mail verschicken- nimmt auch viel zeit in Anspruch und ist umständlich.</t>
  </si>
  <si>
    <t>ATS (Applicant Tracking System); Time and attendance; Time off; Document management; Easiness of use; Onboarding / Offboarding; Custom permissions, or visibility</t>
  </si>
  <si>
    <t>Download documents in bulk</t>
  </si>
  <si>
    <t>Personio; RotaCloud</t>
  </si>
  <si>
    <t>there is no system yet so the manage of time off is not clear and she has to check double</t>
  </si>
  <si>
    <t>ATS; Document  management ; E-signature</t>
  </si>
  <si>
    <t>Sie ist interessiert an einer "Gesamtübersicht", was das Produkt kann und was man machen könnte</t>
  </si>
  <si>
    <t>Document management; Time off</t>
  </si>
  <si>
    <t>HR Labs</t>
  </si>
  <si>
    <t>da aktuell alles über Excel-läuft wachsen wird umständlich und unübersichtlich, Mails gehen verloren</t>
  </si>
  <si>
    <t>Inbound Paid</t>
  </si>
  <si>
    <t>Add time tracking observations</t>
  </si>
  <si>
    <t>they tried to build an own tool but now its not working well and now he has to support it all the time which costs him time and money</t>
  </si>
  <si>
    <t>Document  management ; Time off</t>
  </si>
  <si>
    <t>dc, time off</t>
  </si>
  <si>
    <t>Time and attendance; Time off; Shift management (including overtime, paid time off); Custom workflows and tasks management; Custom permissions, or visibility; Discount offered; Document management; Easiness of use; Reporting and Analytics</t>
  </si>
  <si>
    <t xml:space="preserve">Time tracking; Document  management ; Performance </t>
  </si>
  <si>
    <t>Time tracking is in an excel right now and documents are in paper. They want to be more digital.</t>
  </si>
  <si>
    <t>Amount in Euro</t>
  </si>
  <si>
    <t xml:space="preserve">Hey! Here you will find the questions for this step of the process: </t>
  </si>
  <si>
    <t xml:space="preserve">The goal of this project is to analyze the ICP of the German market based on the new clients we acquired in 2022. This analysis should help us to define who we should target in 2023 to keep on improving this market. </t>
  </si>
  <si>
    <t xml:space="preserve">1. What are the companies we need to target and why? </t>
  </si>
  <si>
    <t xml:space="preserve">2. What is the profile of the champion and decision maker we need to target and why? </t>
  </si>
  <si>
    <t xml:space="preserve">3. If you feel like adding any other information is relevant, feel free to do it :) </t>
  </si>
  <si>
    <t xml:space="preserve">Note: We would like to see the formulas/tables you used for your analysis in order to better understand what brought you to your conlusions. </t>
  </si>
  <si>
    <t xml:space="preserve">Good luck! </t>
  </si>
  <si>
    <t>ID</t>
  </si>
  <si>
    <t>Deal_Origin</t>
  </si>
  <si>
    <t>Decision_Maker</t>
  </si>
  <si>
    <t>Amount_in_Euro</t>
  </si>
  <si>
    <t>NULL</t>
  </si>
  <si>
    <t>Row Labels</t>
  </si>
  <si>
    <t>Grand Total</t>
  </si>
  <si>
    <t>Count of Champion</t>
  </si>
  <si>
    <t xml:space="preserve">Total Row </t>
  </si>
  <si>
    <t>Decision maker</t>
  </si>
  <si>
    <t>HR Team</t>
  </si>
  <si>
    <t>Column1</t>
  </si>
  <si>
    <t>(blank)</t>
  </si>
  <si>
    <t>Column Labels</t>
  </si>
  <si>
    <t>Count of Deal Provenance</t>
  </si>
  <si>
    <t>Revised_number_of_employees</t>
  </si>
  <si>
    <t>Average_Euro</t>
  </si>
  <si>
    <t>sum(Amount_in_Euro)</t>
  </si>
  <si>
    <t>Sum of Amount in Euro</t>
  </si>
  <si>
    <t xml:space="preserve">Count of Biggest needs </t>
  </si>
  <si>
    <t>Count of Primary Closed Won Reason</t>
  </si>
  <si>
    <t>&lt;13.01.2022</t>
  </si>
  <si>
    <t>Jan</t>
  </si>
  <si>
    <t>Feb</t>
  </si>
  <si>
    <t>Mrz</t>
  </si>
  <si>
    <t>Apr</t>
  </si>
  <si>
    <t>Mai</t>
  </si>
  <si>
    <t>Jun</t>
  </si>
  <si>
    <t>Jul</t>
  </si>
  <si>
    <t>Aug</t>
  </si>
  <si>
    <t>Sep</t>
  </si>
  <si>
    <t>Okt</t>
  </si>
  <si>
    <t>Nov</t>
  </si>
  <si>
    <t>Dez</t>
  </si>
  <si>
    <t>&lt;28.07.2021</t>
  </si>
  <si>
    <t>2021</t>
  </si>
  <si>
    <t>2022</t>
  </si>
  <si>
    <t>Count of Close Date</t>
  </si>
  <si>
    <t>Q1</t>
  </si>
  <si>
    <t>Q2</t>
  </si>
  <si>
    <t>Q3</t>
  </si>
  <si>
    <t>Q4</t>
  </si>
  <si>
    <t>Count of Industry</t>
  </si>
  <si>
    <t>Time/days it took</t>
  </si>
  <si>
    <t>Average of Time/days it took</t>
  </si>
  <si>
    <t>Count of Time/days it took</t>
  </si>
  <si>
    <t>Correlation</t>
  </si>
  <si>
    <t>Average of Revised number of employees</t>
  </si>
  <si>
    <t>Count of Revised number of employees</t>
  </si>
  <si>
    <t xml:space="preserve">Count of Decision Maker </t>
  </si>
  <si>
    <t>from 262 not done by Ceo</t>
  </si>
  <si>
    <t>Champions industry and outbound</t>
  </si>
  <si>
    <t>CHAMPION/INDUSTRY</t>
  </si>
  <si>
    <t>Champion and deal provenance</t>
  </si>
  <si>
    <t>Customers are from 2021</t>
  </si>
  <si>
    <t>Customers are from 2022</t>
  </si>
  <si>
    <t>Not enought data to check what kind of clients extend their package</t>
  </si>
  <si>
    <t>Account Manger Type</t>
  </si>
  <si>
    <t>Sum of Account Manger Type</t>
  </si>
  <si>
    <t>Less than 100 employess</t>
  </si>
  <si>
    <t>More than 100 emplyess</t>
  </si>
  <si>
    <t>Money comes from small companies</t>
  </si>
  <si>
    <t>with less than 5% oof all accoutn, bigg companies reach a 'reveneu' of 12%. Great potential.</t>
  </si>
  <si>
    <t>Huge correlation between company siye and amount of money invested</t>
  </si>
  <si>
    <t>AVG</t>
  </si>
  <si>
    <t>employees</t>
  </si>
  <si>
    <t>money</t>
  </si>
  <si>
    <t>mode</t>
  </si>
  <si>
    <t>median</t>
  </si>
  <si>
    <t>Correlation between these 2 columns</t>
  </si>
  <si>
    <t>Count of Detailed Pain</t>
  </si>
  <si>
    <t>Money by industry</t>
  </si>
  <si>
    <t>Money by deal provenance</t>
  </si>
  <si>
    <t>Average of Amount in Euro</t>
  </si>
  <si>
    <t>Money AVG by deal provenance</t>
  </si>
  <si>
    <t xml:space="preserve">Count of Deal Origin  </t>
  </si>
  <si>
    <t>relevant Enteirtainment only 7 accounts in this field with the hights avg price, potential. Niech field.</t>
  </si>
  <si>
    <t>vs 55% from CEO</t>
  </si>
  <si>
    <t>CEO is the chmapion 55% but takes the decision 87%</t>
  </si>
  <si>
    <t>HR Diector champion 23% cases but decision 9% . That 9% comes from out and inbound</t>
  </si>
  <si>
    <t>Company profile</t>
  </si>
  <si>
    <t>Total sum Q1 &amp;Q2</t>
  </si>
  <si>
    <t>Total sum Q3 &amp;Q4</t>
  </si>
  <si>
    <t>%</t>
  </si>
  <si>
    <t>N°</t>
  </si>
  <si>
    <t>Traget CEOs, HR Director and Teams in Q2&amp;Q3 since almost 70% earningn and accounts come in this period of time. 56% earnign in Outbound comes from Linkdln. Inboudn demo is extremly sucesfull as well, 22'9% over all earnings and hights within paid caegory.</t>
  </si>
  <si>
    <t>Time</t>
  </si>
  <si>
    <t>June critical month reagrding avg time to close an account, but lowest account request.</t>
  </si>
  <si>
    <t>Q3 key month, should get better. Holidays + companies looking for HR software = higher amount in tickets procces</t>
  </si>
  <si>
    <t>Qtr3</t>
  </si>
  <si>
    <t>Qtr4</t>
  </si>
  <si>
    <t>Qtr1</t>
  </si>
  <si>
    <t>Qtr2</t>
  </si>
  <si>
    <t>Days took to close (&lt;1 ==  within day)</t>
  </si>
  <si>
    <t>AVG Global</t>
  </si>
  <si>
    <t>january</t>
  </si>
  <si>
    <t>december</t>
  </si>
  <si>
    <t>november</t>
  </si>
  <si>
    <t>october</t>
  </si>
  <si>
    <t>september</t>
  </si>
  <si>
    <t>august</t>
  </si>
  <si>
    <t>july</t>
  </si>
  <si>
    <t>june</t>
  </si>
  <si>
    <t>may</t>
  </si>
  <si>
    <t>april</t>
  </si>
  <si>
    <t>march</t>
  </si>
  <si>
    <t>february</t>
  </si>
  <si>
    <t>Count of Create Date</t>
  </si>
  <si>
    <t>Avg</t>
  </si>
  <si>
    <t>AVG to close</t>
  </si>
  <si>
    <t>Removed 2021 accounts (11). Reasson, outliyers for calculations, no that relevant for standarization</t>
  </si>
  <si>
    <t>MONTH</t>
  </si>
  <si>
    <t>total aacounts created and closed wihtin month</t>
  </si>
  <si>
    <t>Count of Company country name</t>
  </si>
  <si>
    <t xml:space="preserve">There is no proper correlation between company size and who  made the decision. The average size  in the case of decisions made by others instead of CEO, is due to the small amount of them, that push the average high. The champion has a correlation of 0.32 related to company size. Itsnt enough to make a clear assumption. </t>
  </si>
  <si>
    <t>There is no correlation betewn data and tendency.</t>
  </si>
  <si>
    <t>Biggest needs</t>
  </si>
  <si>
    <t>Time realted issiues are the main point of hiring this software 78%. Good point realted to easiness of use and ATS</t>
  </si>
  <si>
    <t>Global money ranking per industry</t>
  </si>
  <si>
    <t>Global</t>
  </si>
  <si>
    <t>Industrials 31,27%</t>
  </si>
  <si>
    <t>other 27,77%</t>
  </si>
  <si>
    <t>Information technology  18,83%</t>
  </si>
  <si>
    <t>Communication 12,50%</t>
  </si>
  <si>
    <t>Health care 9,63%</t>
  </si>
  <si>
    <t>other 11,69%</t>
  </si>
  <si>
    <t>Communication 8,87%</t>
  </si>
  <si>
    <t>Information 7,42%</t>
  </si>
  <si>
    <t>Health 7,155</t>
  </si>
  <si>
    <t>Industrials 6,82%</t>
  </si>
  <si>
    <t>Industrials 10,68%</t>
  </si>
  <si>
    <t>other 4,98%</t>
  </si>
  <si>
    <t>Information technology 3,79%</t>
  </si>
  <si>
    <t>Communication 1,82%</t>
  </si>
  <si>
    <t>Health 0,92%</t>
  </si>
  <si>
    <t>Industrials 13,76%</t>
  </si>
  <si>
    <t>other 8,85%</t>
  </si>
  <si>
    <t>Information 7,62%</t>
  </si>
  <si>
    <t>Health 1,31%</t>
  </si>
  <si>
    <t>Sum of Account Manager Type</t>
  </si>
  <si>
    <t>CEO is the champion 55% but takes the decision 87%</t>
  </si>
  <si>
    <t>Target CEOs, HR Director and Teams in Q2&amp;Q3 since almost 70% earnings and accounts come in this period of time. 56% earnigns in Outbound comes from Linkdln. Inboudn demo is extremly sucesfull as well, 22'9% over all earnings and highest within paid caegory.</t>
  </si>
  <si>
    <t>June worst month related to performance. It seems some tendency between the most profitable Qs (2 and3) and average incresea in ticket/deal resolution</t>
  </si>
  <si>
    <t>There is not proper relation between time or Q and type of industry, ist distributed all over hte year.</t>
  </si>
  <si>
    <t>June critical month reagrding avg time to close an account, but lowest number of account request.</t>
  </si>
  <si>
    <t>Q3 key sttarting months. Holidays + companies looking for HR software = higher amount in tickets procces</t>
  </si>
  <si>
    <t>Position</t>
  </si>
  <si>
    <t>Ranking Industry/Provinance</t>
  </si>
  <si>
    <t>% Sum of Amount in Euro</t>
  </si>
  <si>
    <t>Porcentage of sum amount from total: 31,27% Industrial, other 27,77% Information technology  18,83% Communication 12,50% Health care 9,63%.</t>
  </si>
  <si>
    <t>Ranking in N° Accounts: Other 66, Industrial 43, Information 42, Health 22 , Communication 19.</t>
  </si>
  <si>
    <t xml:space="preserve">Furthermore, 56% of earnings in the outbound category originate from LinkedIn. </t>
  </si>
  <si>
    <t>Time related matters are the main point of hiring this software 78%. Good point realted to easiness of use and ATS</t>
  </si>
  <si>
    <t>Inbound demos also prove extremely successful, contributing to 22.9% of overall earnings, making it the highest-performing method within the paid category.</t>
  </si>
  <si>
    <t>Key Targets</t>
  </si>
  <si>
    <t xml:space="preserve">Hunt targets in Industrial, 'other',  Information technology, Communication, Health care. </t>
  </si>
  <si>
    <t>It seems that there is a light tendecy among companies with a smaller amount of employess to hire a new software in the last Quarters.</t>
  </si>
  <si>
    <t>Accounts come from competitors</t>
  </si>
  <si>
    <t>Sum Deal provinance - based on total grand reveneu</t>
  </si>
  <si>
    <t>Sum of Revised number of employees</t>
  </si>
  <si>
    <t>(All)</t>
  </si>
  <si>
    <t>Years (Create Date)</t>
  </si>
  <si>
    <t>AVG 2021/22</t>
  </si>
  <si>
    <t>AVG 2022</t>
  </si>
  <si>
    <t>(Multiple Items)</t>
  </si>
  <si>
    <t>AVG Industrials</t>
  </si>
  <si>
    <t>Conclusoin: average company size in industrial is bigger than the global one. Correlation between size and investment. Plus one company of 190 employees as outlayer.</t>
  </si>
  <si>
    <t>opening</t>
  </si>
  <si>
    <t>closing</t>
  </si>
  <si>
    <t>Sum/Opening</t>
  </si>
  <si>
    <t>Sum/Closing</t>
  </si>
  <si>
    <t>Month</t>
  </si>
  <si>
    <t>Count %</t>
  </si>
  <si>
    <t>Q1/Q2</t>
  </si>
  <si>
    <t>Q3/4</t>
  </si>
  <si>
    <t>% Amount</t>
  </si>
  <si>
    <t>% N°Accounts</t>
  </si>
  <si>
    <t>Quarters</t>
  </si>
  <si>
    <t>Distribution of year and quarter of 'Close Date'</t>
  </si>
  <si>
    <t>If your data changes, be sure to go back to Analyze Data and ask your question again to get an updated answer.</t>
  </si>
  <si>
    <t>Count</t>
  </si>
  <si>
    <t>2022 Q1</t>
  </si>
  <si>
    <t>2022 Q2</t>
  </si>
  <si>
    <t>2022 Q3</t>
  </si>
  <si>
    <t>2022 Q4</t>
  </si>
  <si>
    <t>Openning</t>
  </si>
  <si>
    <t>amo</t>
  </si>
  <si>
    <t>Key timing: Q1, Q3&amp;4. CEO and HR Director. LinkedIn and Demos very successful</t>
  </si>
  <si>
    <t xml:space="preserve">To maximize results, it's advisable to target CEOs, HR Directors, and HR teams during Q3and Q4, as nearly 57% of earnings and accounts are generated during this time period. </t>
  </si>
  <si>
    <t>Decision</t>
  </si>
  <si>
    <t>Person</t>
  </si>
  <si>
    <t xml:space="preserve">Q1 </t>
  </si>
  <si>
    <t>April</t>
  </si>
  <si>
    <t>Create</t>
  </si>
  <si>
    <t>Close</t>
  </si>
  <si>
    <t xml:space="preserve">All </t>
  </si>
  <si>
    <t xml:space="preserve">Outbound </t>
  </si>
  <si>
    <t>Human sees avg, but machine every single size per company. Crr. 0.3</t>
  </si>
  <si>
    <t>Mode_employees</t>
  </si>
  <si>
    <t>Median_of_employees</t>
  </si>
  <si>
    <t>Avg_employees</t>
  </si>
  <si>
    <t>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</si>
</sst>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yyyy\-mm\-dd"/>
    <numFmt numFmtId="165" formatCode="yyyy\-mm\-dd\ hh:mm"/>
  </numFmts>
  <fonts count="20">
    <font>
      <sz val="11"/>
      <color indexed="8"/>
      <name val="Calibri"/>
      <family val="2"/>
      <scheme val="minor"/>
    </font>
    <font>
      <sz val="11"/>
      <color theme="1"/>
      <name val="Calibri"/>
      <family val="2"/>
      <scheme val="minor"/>
    </font>
    <font>
      <sz val="11"/>
      <color indexed="8"/>
      <name val="Calibri"/>
      <family val="2"/>
      <scheme val="minor"/>
    </font>
    <font>
      <b/>
      <sz val="11"/>
      <color indexed="8"/>
      <name val="Calibri"/>
      <family val="2"/>
      <scheme val="minor"/>
    </font>
    <font>
      <sz val="8"/>
      <name val="Calibri"/>
      <family val="2"/>
      <scheme val="minor"/>
    </font>
    <font>
      <sz val="10"/>
      <color indexed="8"/>
      <name val="Arial Unicode MS"/>
    </font>
    <font>
      <sz val="11"/>
      <color rgb="FF000000"/>
      <name val="Calibri"/>
      <family val="2"/>
      <scheme val="minor"/>
    </font>
    <font>
      <b/>
      <sz val="12"/>
      <color indexed="8"/>
      <name val="Calibri"/>
      <family val="2"/>
      <scheme val="minor"/>
    </font>
    <font>
      <b/>
      <sz val="16"/>
      <color indexed="8"/>
      <name val="Calibri"/>
      <family val="2"/>
      <scheme val="minor"/>
    </font>
    <font>
      <b/>
      <sz val="18"/>
      <color indexed="8"/>
      <name val="Calibri"/>
      <family val="2"/>
      <scheme val="minor"/>
    </font>
    <font>
      <b/>
      <sz val="20"/>
      <color indexed="8"/>
      <name val="Calibri"/>
      <family val="2"/>
      <scheme val="minor"/>
    </font>
    <font>
      <b/>
      <sz val="22"/>
      <color indexed="8"/>
      <name val="Calibri"/>
      <family val="2"/>
      <scheme val="minor"/>
    </font>
    <font>
      <sz val="12"/>
      <color indexed="8"/>
      <name val="Calibri"/>
      <family val="2"/>
      <scheme val="minor"/>
    </font>
    <font>
      <sz val="16"/>
      <color indexed="8"/>
      <name val="Calibri"/>
      <family val="2"/>
      <scheme val="minor"/>
    </font>
    <font>
      <sz val="18"/>
      <color indexed="8"/>
      <name val="Calibri"/>
      <family val="2"/>
      <scheme val="minor"/>
    </font>
    <font>
      <sz val="16"/>
      <color theme="1"/>
      <name val="Calibri"/>
      <family val="2"/>
      <scheme val="minor"/>
    </font>
    <font>
      <b/>
      <sz val="18"/>
      <color rgb="FFFF0000"/>
      <name val="Calibri"/>
      <family val="2"/>
      <scheme val="minor"/>
    </font>
    <font>
      <b/>
      <sz val="11"/>
      <color theme="0"/>
      <name val="Calibri"/>
      <family val="2"/>
      <scheme val="minor"/>
    </font>
    <font>
      <b/>
      <sz val="11"/>
      <color theme="1"/>
      <name val="Calibri"/>
      <family val="2"/>
      <scheme val="minor"/>
    </font>
    <font>
      <b/>
      <i/>
      <sz val="11"/>
      <color rgb="FF000000"/>
      <name val="Calibri"/>
      <family val="2"/>
      <scheme val="minor"/>
    </font>
  </fonts>
  <fills count="24">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5" tint="-0.249977111117893"/>
        <bgColor indexed="64"/>
      </patternFill>
    </fill>
    <fill>
      <patternFill patternType="solid">
        <fgColor rgb="FF7030A0"/>
        <bgColor indexed="64"/>
      </patternFill>
    </fill>
    <fill>
      <patternFill patternType="solid">
        <fgColor theme="2" tint="-9.9978637043366805E-2"/>
        <bgColor indexed="64"/>
      </patternFill>
    </fill>
    <fill>
      <patternFill patternType="solid">
        <fgColor theme="3" tint="0.39997558519241921"/>
        <bgColor indexed="64"/>
      </patternFill>
    </fill>
    <fill>
      <patternFill patternType="solid">
        <fgColor theme="1" tint="0.14999847407452621"/>
        <bgColor indexed="64"/>
      </patternFill>
    </fill>
    <fill>
      <patternFill patternType="solid">
        <fgColor rgb="FF00B0F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theme="1" tint="0.249977111117893"/>
        <bgColor indexed="64"/>
      </patternFill>
    </fill>
  </fills>
  <borders count="51">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theme="4" tint="0.39997558519241921"/>
      </top>
      <bottom style="thin">
        <color indexed="64"/>
      </bottom>
      <diagonal/>
    </border>
    <border>
      <left style="thin">
        <color indexed="64"/>
      </left>
      <right/>
      <top style="thin">
        <color theme="4" tint="0.39997558519241921"/>
      </top>
      <bottom style="thin">
        <color theme="4" tint="0.39997558519241921"/>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thin">
        <color theme="4" tint="0.39997558519241921"/>
      </bottom>
      <diagonal/>
    </border>
    <border>
      <left/>
      <right/>
      <top style="thin">
        <color theme="4" tint="0.3999755851924192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224">
    <xf numFmtId="0" fontId="0" fillId="0" borderId="0" xfId="0"/>
    <xf numFmtId="164" fontId="0" fillId="0" borderId="0" xfId="0" applyNumberFormat="1"/>
    <xf numFmtId="165" fontId="0" fillId="0" borderId="0" xfId="0" applyNumberFormat="1"/>
    <xf numFmtId="0" fontId="0" fillId="0" borderId="0" xfId="0" applyAlignment="1">
      <alignment vertical="top"/>
    </xf>
    <xf numFmtId="0" fontId="3"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vertical="center" wrapText="1"/>
    </xf>
    <xf numFmtId="9" fontId="0" fillId="0" borderId="0" xfId="1" applyFont="1" applyAlignment="1">
      <alignment vertical="center" wrapText="1"/>
    </xf>
    <xf numFmtId="3" fontId="0" fillId="0" borderId="0" xfId="0" applyNumberFormat="1" applyAlignment="1">
      <alignment vertical="center" wrapText="1"/>
    </xf>
    <xf numFmtId="0" fontId="0" fillId="3" borderId="0" xfId="0" applyFill="1" applyAlignment="1">
      <alignment horizontal="left"/>
    </xf>
    <xf numFmtId="0" fontId="0" fillId="3" borderId="0" xfId="0" applyFill="1"/>
    <xf numFmtId="0" fontId="0" fillId="3" borderId="1" xfId="0" applyFill="1" applyBorder="1" applyAlignment="1">
      <alignment horizontal="left"/>
    </xf>
    <xf numFmtId="0" fontId="0" fillId="3" borderId="1" xfId="0" applyFill="1" applyBorder="1"/>
    <xf numFmtId="0" fontId="0" fillId="4" borderId="0" xfId="0" applyFill="1" applyAlignment="1">
      <alignment horizontal="left"/>
    </xf>
    <xf numFmtId="0" fontId="0" fillId="4" borderId="0" xfId="0" applyFill="1"/>
    <xf numFmtId="0" fontId="0" fillId="4" borderId="1" xfId="0" applyFill="1" applyBorder="1" applyAlignment="1">
      <alignment horizontal="left"/>
    </xf>
    <xf numFmtId="0" fontId="0" fillId="4" borderId="1" xfId="0" applyFill="1" applyBorder="1"/>
    <xf numFmtId="2" fontId="0" fillId="0" borderId="0" xfId="0" applyNumberFormat="1"/>
    <xf numFmtId="9" fontId="0" fillId="0" borderId="0" xfId="0" applyNumberFormat="1"/>
    <xf numFmtId="9" fontId="0" fillId="0" borderId="0" xfId="1" applyFont="1"/>
    <xf numFmtId="0" fontId="3" fillId="4" borderId="0" xfId="0" applyFont="1" applyFill="1"/>
    <xf numFmtId="2" fontId="3" fillId="4" borderId="0" xfId="0" applyNumberFormat="1" applyFont="1" applyFill="1"/>
    <xf numFmtId="0" fontId="0" fillId="4" borderId="0" xfId="0" applyFill="1" applyAlignment="1">
      <alignment wrapText="1"/>
    </xf>
    <xf numFmtId="0" fontId="0" fillId="3" borderId="0" xfId="0" applyFill="1" applyAlignment="1">
      <alignment vertical="top"/>
    </xf>
    <xf numFmtId="0" fontId="3" fillId="3" borderId="0" xfId="0" applyFont="1" applyFill="1" applyAlignment="1">
      <alignment vertical="top"/>
    </xf>
    <xf numFmtId="10" fontId="0" fillId="0" borderId="0" xfId="1" applyNumberFormat="1" applyFont="1"/>
    <xf numFmtId="0" fontId="0" fillId="0" borderId="0" xfId="0" applyAlignment="1">
      <alignment horizontal="center"/>
    </xf>
    <xf numFmtId="9" fontId="0" fillId="3" borderId="0" xfId="1" applyFont="1" applyFill="1"/>
    <xf numFmtId="10" fontId="0" fillId="3" borderId="0" xfId="1" applyNumberFormat="1" applyFont="1" applyFill="1"/>
    <xf numFmtId="0" fontId="5" fillId="0" borderId="0" xfId="0" applyFont="1" applyAlignment="1">
      <alignment vertical="center"/>
    </xf>
    <xf numFmtId="10" fontId="0" fillId="0" borderId="0" xfId="0" applyNumberFormat="1"/>
    <xf numFmtId="10" fontId="0" fillId="3" borderId="0" xfId="0" applyNumberFormat="1" applyFill="1"/>
    <xf numFmtId="0" fontId="0" fillId="3" borderId="5" xfId="0" applyFill="1" applyBorder="1"/>
    <xf numFmtId="10" fontId="0" fillId="3" borderId="0" xfId="1" applyNumberFormat="1" applyFont="1" applyFill="1" applyBorder="1"/>
    <xf numFmtId="0" fontId="0" fillId="0" borderId="9" xfId="0" applyBorder="1"/>
    <xf numFmtId="0" fontId="0" fillId="0" borderId="10" xfId="0" applyBorder="1"/>
    <xf numFmtId="0" fontId="0" fillId="0" borderId="5" xfId="0" applyBorder="1"/>
    <xf numFmtId="0" fontId="0" fillId="0" borderId="11" xfId="0" applyBorder="1"/>
    <xf numFmtId="0" fontId="0" fillId="0" borderId="8" xfId="0" applyBorder="1"/>
    <xf numFmtId="0" fontId="6" fillId="0" borderId="0" xfId="0" applyFont="1" applyAlignment="1">
      <alignment horizontal="left" vertical="center" readingOrder="1"/>
    </xf>
    <xf numFmtId="0" fontId="0" fillId="7" borderId="0" xfId="0" applyFill="1"/>
    <xf numFmtId="9" fontId="0" fillId="3" borderId="0" xfId="0" applyNumberFormat="1" applyFill="1"/>
    <xf numFmtId="0" fontId="3" fillId="3" borderId="0" xfId="0" applyFont="1" applyFill="1"/>
    <xf numFmtId="0" fontId="0" fillId="3" borderId="0" xfId="0" applyFill="1" applyAlignment="1">
      <alignment horizontal="center"/>
    </xf>
    <xf numFmtId="0" fontId="0" fillId="3" borderId="9" xfId="0" applyFill="1" applyBorder="1" applyAlignment="1">
      <alignment horizontal="center"/>
    </xf>
    <xf numFmtId="44" fontId="0" fillId="0" borderId="8" xfId="2" applyFont="1" applyBorder="1"/>
    <xf numFmtId="9" fontId="0" fillId="3" borderId="11" xfId="1" applyFont="1" applyFill="1" applyBorder="1"/>
    <xf numFmtId="0" fontId="0" fillId="0" borderId="0" xfId="0" applyAlignment="1">
      <alignment horizontal="left" indent="2"/>
    </xf>
    <xf numFmtId="2" fontId="0" fillId="8" borderId="0" xfId="0" applyNumberFormat="1" applyFill="1"/>
    <xf numFmtId="2" fontId="0" fillId="7" borderId="0" xfId="0" applyNumberFormat="1" applyFill="1"/>
    <xf numFmtId="2" fontId="0" fillId="6" borderId="0" xfId="0" applyNumberFormat="1" applyFill="1"/>
    <xf numFmtId="2" fontId="0" fillId="9" borderId="0" xfId="0" applyNumberFormat="1" applyFill="1"/>
    <xf numFmtId="2" fontId="0" fillId="10" borderId="0" xfId="0" applyNumberFormat="1" applyFill="1"/>
    <xf numFmtId="2" fontId="0" fillId="11" borderId="0" xfId="0" applyNumberFormat="1" applyFill="1"/>
    <xf numFmtId="2" fontId="0" fillId="12" borderId="0" xfId="0" applyNumberFormat="1" applyFill="1"/>
    <xf numFmtId="2" fontId="0" fillId="2" borderId="0" xfId="0" applyNumberFormat="1" applyFill="1"/>
    <xf numFmtId="2" fontId="0" fillId="13" borderId="0" xfId="0" applyNumberFormat="1" applyFill="1"/>
    <xf numFmtId="2" fontId="0" fillId="14" borderId="0" xfId="0" applyNumberFormat="1" applyFill="1"/>
    <xf numFmtId="2" fontId="0" fillId="15" borderId="0" xfId="0" applyNumberFormat="1" applyFill="1"/>
    <xf numFmtId="2" fontId="0" fillId="16" borderId="0" xfId="0" applyNumberFormat="1" applyFill="1"/>
    <xf numFmtId="0" fontId="1" fillId="5" borderId="15" xfId="0" applyFont="1" applyFill="1" applyBorder="1"/>
    <xf numFmtId="0" fontId="1" fillId="0" borderId="15" xfId="0" applyFont="1" applyBorder="1"/>
    <xf numFmtId="0" fontId="1" fillId="5" borderId="14" xfId="0" applyFont="1" applyFill="1" applyBorder="1"/>
    <xf numFmtId="2" fontId="0" fillId="0" borderId="5" xfId="0" applyNumberFormat="1" applyBorder="1"/>
    <xf numFmtId="2" fontId="0" fillId="0" borderId="7" xfId="0" applyNumberFormat="1" applyBorder="1"/>
    <xf numFmtId="0" fontId="0" fillId="3" borderId="11" xfId="0" applyFill="1" applyBorder="1"/>
    <xf numFmtId="0" fontId="11" fillId="0" borderId="0" xfId="0" applyFont="1"/>
    <xf numFmtId="10" fontId="0" fillId="3" borderId="4" xfId="0" applyNumberFormat="1" applyFill="1" applyBorder="1"/>
    <xf numFmtId="10" fontId="0" fillId="0" borderId="4" xfId="0" applyNumberFormat="1" applyBorder="1"/>
    <xf numFmtId="10" fontId="0" fillId="0" borderId="3" xfId="0" applyNumberFormat="1" applyBorder="1"/>
    <xf numFmtId="10" fontId="0" fillId="3" borderId="13" xfId="0" applyNumberFormat="1" applyFill="1" applyBorder="1"/>
    <xf numFmtId="10" fontId="0" fillId="3" borderId="16" xfId="0" applyNumberFormat="1" applyFill="1" applyBorder="1"/>
    <xf numFmtId="10" fontId="0" fillId="3" borderId="5" xfId="0" applyNumberFormat="1" applyFill="1" applyBorder="1"/>
    <xf numFmtId="10" fontId="0" fillId="3" borderId="3" xfId="0" applyNumberFormat="1" applyFill="1" applyBorder="1"/>
    <xf numFmtId="10" fontId="0" fillId="3" borderId="6" xfId="0" applyNumberFormat="1" applyFill="1" applyBorder="1"/>
    <xf numFmtId="0" fontId="0" fillId="0" borderId="9" xfId="0" applyBorder="1" applyAlignment="1">
      <alignment horizontal="center"/>
    </xf>
    <xf numFmtId="0" fontId="0" fillId="0" borderId="2" xfId="0" applyBorder="1" applyAlignment="1">
      <alignment horizontal="left"/>
    </xf>
    <xf numFmtId="0" fontId="0" fillId="0" borderId="0" xfId="0" applyAlignment="1">
      <alignment wrapText="1"/>
    </xf>
    <xf numFmtId="0" fontId="3" fillId="0" borderId="16" xfId="0" applyFont="1" applyBorder="1"/>
    <xf numFmtId="0" fontId="3" fillId="0" borderId="3" xfId="0" applyFont="1" applyBorder="1"/>
    <xf numFmtId="0" fontId="3" fillId="0" borderId="4" xfId="0" applyFont="1" applyBorder="1"/>
    <xf numFmtId="0" fontId="0" fillId="7" borderId="4" xfId="0" applyFill="1" applyBorder="1" applyAlignment="1">
      <alignment wrapText="1"/>
    </xf>
    <xf numFmtId="0" fontId="0" fillId="17" borderId="4" xfId="0" applyFill="1" applyBorder="1" applyAlignment="1">
      <alignment wrapText="1"/>
    </xf>
    <xf numFmtId="0" fontId="0" fillId="18" borderId="4" xfId="0" applyFill="1" applyBorder="1" applyAlignment="1">
      <alignment wrapText="1"/>
    </xf>
    <xf numFmtId="0" fontId="0" fillId="4" borderId="4" xfId="0" applyFill="1" applyBorder="1" applyAlignment="1">
      <alignment horizontal="left" wrapText="1"/>
    </xf>
    <xf numFmtId="0" fontId="0" fillId="4" borderId="4" xfId="0" applyFill="1" applyBorder="1" applyAlignment="1">
      <alignment wrapText="1"/>
    </xf>
    <xf numFmtId="0" fontId="0" fillId="19" borderId="4" xfId="0" applyFill="1" applyBorder="1" applyAlignment="1">
      <alignment wrapText="1"/>
    </xf>
    <xf numFmtId="0" fontId="3" fillId="3" borderId="4" xfId="0" applyFont="1" applyFill="1" applyBorder="1"/>
    <xf numFmtId="9" fontId="0" fillId="0" borderId="0" xfId="1" applyFont="1" applyFill="1"/>
    <xf numFmtId="0" fontId="0" fillId="20" borderId="0" xfId="0" applyFill="1"/>
    <xf numFmtId="10" fontId="0" fillId="4" borderId="0" xfId="0" applyNumberFormat="1" applyFill="1"/>
    <xf numFmtId="0" fontId="0" fillId="0" borderId="5" xfId="0" applyBorder="1" applyAlignment="1">
      <alignment wrapText="1"/>
    </xf>
    <xf numFmtId="44" fontId="0" fillId="0" borderId="8" xfId="2" applyFont="1" applyFill="1" applyBorder="1"/>
    <xf numFmtId="9" fontId="0" fillId="0" borderId="11" xfId="1" applyFont="1" applyFill="1" applyBorder="1"/>
    <xf numFmtId="0" fontId="0" fillId="10" borderId="0" xfId="0" applyFill="1"/>
    <xf numFmtId="0" fontId="0" fillId="10" borderId="0" xfId="0" applyFill="1" applyAlignment="1">
      <alignment wrapText="1"/>
    </xf>
    <xf numFmtId="10" fontId="0" fillId="10" borderId="0" xfId="0" applyNumberFormat="1" applyFill="1"/>
    <xf numFmtId="0" fontId="0" fillId="3" borderId="32" xfId="0" applyFill="1" applyBorder="1"/>
    <xf numFmtId="0" fontId="0" fillId="3" borderId="33" xfId="0" applyFill="1" applyBorder="1" applyAlignment="1">
      <alignment wrapText="1"/>
    </xf>
    <xf numFmtId="0" fontId="0" fillId="3" borderId="26" xfId="0" applyFill="1" applyBorder="1" applyAlignment="1">
      <alignment horizontal="left"/>
    </xf>
    <xf numFmtId="2" fontId="0" fillId="10" borderId="27" xfId="0" applyNumberFormat="1" applyFill="1" applyBorder="1"/>
    <xf numFmtId="2" fontId="0" fillId="3" borderId="27" xfId="0" applyNumberFormat="1" applyFill="1" applyBorder="1"/>
    <xf numFmtId="0" fontId="0" fillId="3" borderId="28" xfId="0" applyFill="1" applyBorder="1" applyAlignment="1">
      <alignment horizontal="left"/>
    </xf>
    <xf numFmtId="2" fontId="0" fillId="3" borderId="29" xfId="0" applyNumberFormat="1" applyFill="1" applyBorder="1"/>
    <xf numFmtId="10" fontId="0" fillId="3" borderId="27" xfId="0" applyNumberFormat="1" applyFill="1" applyBorder="1"/>
    <xf numFmtId="10" fontId="0" fillId="3" borderId="29" xfId="0" applyNumberFormat="1" applyFill="1" applyBorder="1"/>
    <xf numFmtId="0" fontId="9" fillId="3" borderId="0" xfId="0" applyFont="1" applyFill="1"/>
    <xf numFmtId="0" fontId="13" fillId="3" borderId="0" xfId="0" applyFont="1" applyFill="1"/>
    <xf numFmtId="0" fontId="9" fillId="3" borderId="0" xfId="0" applyFont="1" applyFill="1" applyAlignment="1">
      <alignment vertical="top"/>
    </xf>
    <xf numFmtId="0" fontId="14" fillId="3" borderId="0" xfId="0" applyFont="1" applyFill="1"/>
    <xf numFmtId="0" fontId="14" fillId="10" borderId="0" xfId="0" applyFont="1" applyFill="1"/>
    <xf numFmtId="0" fontId="9" fillId="10" borderId="0" xfId="0" applyFont="1" applyFill="1" applyAlignment="1">
      <alignment vertical="top"/>
    </xf>
    <xf numFmtId="0" fontId="7" fillId="3" borderId="0" xfId="0" applyFont="1" applyFill="1"/>
    <xf numFmtId="0" fontId="0" fillId="0" borderId="4" xfId="0" applyBorder="1" applyAlignment="1">
      <alignment horizontal="left" wrapText="1"/>
    </xf>
    <xf numFmtId="2" fontId="0" fillId="0" borderId="17" xfId="0" applyNumberFormat="1" applyBorder="1"/>
    <xf numFmtId="0" fontId="8" fillId="3" borderId="0" xfId="0" applyFont="1" applyFill="1"/>
    <xf numFmtId="0" fontId="7" fillId="3" borderId="35" xfId="0" applyFont="1" applyFill="1" applyBorder="1"/>
    <xf numFmtId="0" fontId="12" fillId="7" borderId="40" xfId="0" applyFont="1" applyFill="1" applyBorder="1" applyAlignment="1">
      <alignment wrapText="1"/>
    </xf>
    <xf numFmtId="0" fontId="12" fillId="17" borderId="3" xfId="0" applyFont="1" applyFill="1" applyBorder="1" applyAlignment="1">
      <alignment wrapText="1"/>
    </xf>
    <xf numFmtId="0" fontId="12" fillId="7" borderId="4" xfId="0" applyFont="1" applyFill="1" applyBorder="1" applyAlignment="1">
      <alignment wrapText="1"/>
    </xf>
    <xf numFmtId="0" fontId="12" fillId="7" borderId="21" xfId="0" applyFont="1" applyFill="1" applyBorder="1" applyAlignment="1">
      <alignment wrapText="1"/>
    </xf>
    <xf numFmtId="0" fontId="12" fillId="17" borderId="40" xfId="0" applyFont="1" applyFill="1" applyBorder="1" applyAlignment="1">
      <alignment wrapText="1"/>
    </xf>
    <xf numFmtId="0" fontId="12" fillId="18" borderId="3" xfId="0" applyFont="1" applyFill="1" applyBorder="1" applyAlignment="1">
      <alignment wrapText="1"/>
    </xf>
    <xf numFmtId="0" fontId="12" fillId="17" borderId="4" xfId="0" applyFont="1" applyFill="1" applyBorder="1" applyAlignment="1">
      <alignment wrapText="1"/>
    </xf>
    <xf numFmtId="0" fontId="12" fillId="17" borderId="21" xfId="0" applyFont="1" applyFill="1" applyBorder="1" applyAlignment="1">
      <alignment wrapText="1"/>
    </xf>
    <xf numFmtId="0" fontId="12" fillId="4" borderId="40" xfId="0" applyFont="1" applyFill="1" applyBorder="1" applyAlignment="1">
      <alignment horizontal="left" wrapText="1"/>
    </xf>
    <xf numFmtId="0" fontId="12" fillId="4" borderId="3" xfId="0" applyFont="1" applyFill="1" applyBorder="1" applyAlignment="1">
      <alignment wrapText="1"/>
    </xf>
    <xf numFmtId="0" fontId="12" fillId="4" borderId="4" xfId="0" applyFont="1" applyFill="1" applyBorder="1" applyAlignment="1">
      <alignment wrapText="1"/>
    </xf>
    <xf numFmtId="0" fontId="12" fillId="4" borderId="21" xfId="0" applyFont="1" applyFill="1" applyBorder="1" applyAlignment="1">
      <alignment wrapText="1"/>
    </xf>
    <xf numFmtId="0" fontId="12" fillId="18" borderId="40" xfId="0" applyFont="1" applyFill="1" applyBorder="1" applyAlignment="1">
      <alignment wrapText="1"/>
    </xf>
    <xf numFmtId="0" fontId="12" fillId="19" borderId="3" xfId="0" applyFont="1" applyFill="1" applyBorder="1" applyAlignment="1">
      <alignment wrapText="1"/>
    </xf>
    <xf numFmtId="0" fontId="12" fillId="18" borderId="4" xfId="0" applyFont="1" applyFill="1" applyBorder="1" applyAlignment="1">
      <alignment wrapText="1"/>
    </xf>
    <xf numFmtId="0" fontId="12" fillId="18" borderId="21" xfId="0" applyFont="1" applyFill="1" applyBorder="1" applyAlignment="1">
      <alignment wrapText="1"/>
    </xf>
    <xf numFmtId="0" fontId="7" fillId="3" borderId="36" xfId="0" applyFont="1" applyFill="1" applyBorder="1"/>
    <xf numFmtId="0" fontId="12" fillId="19" borderId="41" xfId="0" applyFont="1" applyFill="1" applyBorder="1" applyAlignment="1">
      <alignment wrapText="1"/>
    </xf>
    <xf numFmtId="0" fontId="12" fillId="7" borderId="24" xfId="0" applyFont="1" applyFill="1" applyBorder="1" applyAlignment="1">
      <alignment wrapText="1"/>
    </xf>
    <xf numFmtId="0" fontId="12" fillId="19" borderId="22" xfId="0" applyFont="1" applyFill="1" applyBorder="1" applyAlignment="1">
      <alignment wrapText="1"/>
    </xf>
    <xf numFmtId="0" fontId="12" fillId="19" borderId="23" xfId="0" applyFont="1" applyFill="1" applyBorder="1" applyAlignment="1">
      <alignment wrapText="1"/>
    </xf>
    <xf numFmtId="0" fontId="15" fillId="3" borderId="0" xfId="0" applyFont="1" applyFill="1"/>
    <xf numFmtId="0" fontId="0" fillId="0" borderId="0" xfId="0" pivotButton="1" applyAlignment="1">
      <alignment wrapText="1"/>
    </xf>
    <xf numFmtId="0" fontId="10" fillId="3" borderId="0" xfId="0" applyFont="1" applyFill="1" applyAlignment="1">
      <alignment vertical="top"/>
    </xf>
    <xf numFmtId="0" fontId="16" fillId="3" borderId="0" xfId="0" applyFont="1" applyFill="1"/>
    <xf numFmtId="0" fontId="18" fillId="5" borderId="42" xfId="0" applyFont="1" applyFill="1" applyBorder="1"/>
    <xf numFmtId="10" fontId="0" fillId="3" borderId="2" xfId="0" applyNumberFormat="1" applyFill="1" applyBorder="1"/>
    <xf numFmtId="0" fontId="0" fillId="0" borderId="4" xfId="0" applyBorder="1" applyAlignment="1">
      <alignment horizontal="left"/>
    </xf>
    <xf numFmtId="0" fontId="18" fillId="5" borderId="43" xfId="0" applyFont="1" applyFill="1" applyBorder="1"/>
    <xf numFmtId="0" fontId="0" fillId="21" borderId="0" xfId="0" applyFill="1"/>
    <xf numFmtId="0" fontId="0" fillId="0" borderId="16" xfId="0" applyBorder="1"/>
    <xf numFmtId="0" fontId="0" fillId="7" borderId="16" xfId="0" applyFill="1" applyBorder="1"/>
    <xf numFmtId="0" fontId="0" fillId="0" borderId="16" xfId="0" applyBorder="1" applyAlignment="1">
      <alignment horizontal="left"/>
    </xf>
    <xf numFmtId="0" fontId="0" fillId="7" borderId="3" xfId="0" applyFill="1" applyBorder="1"/>
    <xf numFmtId="0" fontId="0" fillId="0" borderId="38" xfId="0" applyBorder="1"/>
    <xf numFmtId="0" fontId="0" fillId="0" borderId="44" xfId="0" applyBorder="1"/>
    <xf numFmtId="0" fontId="0" fillId="0" borderId="45" xfId="0" applyBorder="1"/>
    <xf numFmtId="0" fontId="0" fillId="0" borderId="17" xfId="0" pivotButton="1" applyBorder="1"/>
    <xf numFmtId="0" fontId="0" fillId="0" borderId="38" xfId="0" applyBorder="1" applyAlignment="1">
      <alignment horizontal="left"/>
    </xf>
    <xf numFmtId="0" fontId="0" fillId="0" borderId="44" xfId="0" applyBorder="1" applyAlignment="1">
      <alignment horizontal="left"/>
    </xf>
    <xf numFmtId="0" fontId="0" fillId="0" borderId="45" xfId="0" applyBorder="1" applyAlignment="1">
      <alignment horizontal="left"/>
    </xf>
    <xf numFmtId="0" fontId="0" fillId="0" borderId="17" xfId="0" applyBorder="1" applyAlignment="1">
      <alignment horizontal="left"/>
    </xf>
    <xf numFmtId="0" fontId="0" fillId="0" borderId="17" xfId="0" applyBorder="1" applyAlignment="1">
      <alignment wrapText="1"/>
    </xf>
    <xf numFmtId="9" fontId="0" fillId="0" borderId="4" xfId="1" applyFont="1" applyBorder="1"/>
    <xf numFmtId="9" fontId="0" fillId="0" borderId="22" xfId="1" applyFont="1" applyBorder="1"/>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xf>
    <xf numFmtId="0" fontId="0" fillId="0" borderId="50" xfId="0" applyBorder="1" applyAlignment="1">
      <alignment horizontal="center"/>
    </xf>
    <xf numFmtId="10" fontId="0" fillId="0" borderId="4" xfId="1" applyNumberFormat="1" applyFont="1" applyBorder="1"/>
    <xf numFmtId="10" fontId="0" fillId="0" borderId="22" xfId="1" applyNumberFormat="1" applyFont="1" applyBorder="1"/>
    <xf numFmtId="9" fontId="0" fillId="0" borderId="21" xfId="1" applyFont="1" applyBorder="1"/>
    <xf numFmtId="9" fontId="0" fillId="0" borderId="23" xfId="1" applyFont="1" applyBorder="1"/>
    <xf numFmtId="0" fontId="0" fillId="9" borderId="0" xfId="0" applyFill="1"/>
    <xf numFmtId="0" fontId="0" fillId="6" borderId="0" xfId="0" applyFill="1"/>
    <xf numFmtId="0" fontId="6" fillId="0" borderId="0" xfId="0" applyFont="1" applyAlignment="1">
      <alignment horizontal="left" vertical="center"/>
    </xf>
    <xf numFmtId="0" fontId="19" fillId="0" borderId="0" xfId="0" applyFont="1" applyAlignment="1">
      <alignment horizontal="left" vertical="center"/>
    </xf>
    <xf numFmtId="10" fontId="18" fillId="0" borderId="42" xfId="0" applyNumberFormat="1" applyFont="1" applyBorder="1"/>
    <xf numFmtId="10" fontId="18" fillId="5" borderId="43" xfId="0" applyNumberFormat="1" applyFont="1" applyFill="1" applyBorder="1"/>
    <xf numFmtId="10" fontId="0" fillId="0" borderId="21" xfId="1" applyNumberFormat="1" applyFont="1" applyBorder="1"/>
    <xf numFmtId="10" fontId="0" fillId="0" borderId="23" xfId="1" applyNumberFormat="1" applyFont="1" applyBorder="1"/>
    <xf numFmtId="9" fontId="0" fillId="0" borderId="22" xfId="0" applyNumberFormat="1" applyBorder="1" applyAlignment="1">
      <alignment horizontal="center"/>
    </xf>
    <xf numFmtId="9" fontId="0" fillId="0" borderId="23" xfId="0" applyNumberFormat="1" applyBorder="1" applyAlignment="1">
      <alignment horizontal="center"/>
    </xf>
    <xf numFmtId="0" fontId="3" fillId="0" borderId="46" xfId="0" applyFont="1" applyBorder="1" applyAlignment="1">
      <alignment horizontal="center"/>
    </xf>
    <xf numFmtId="0" fontId="3" fillId="0" borderId="48" xfId="0" applyFont="1" applyBorder="1" applyAlignment="1">
      <alignment horizontal="center"/>
    </xf>
    <xf numFmtId="0" fontId="0" fillId="22" borderId="49" xfId="0" applyFill="1" applyBorder="1" applyAlignment="1">
      <alignment horizontal="center"/>
    </xf>
    <xf numFmtId="9" fontId="0" fillId="22" borderId="4" xfId="0" applyNumberFormat="1" applyFill="1" applyBorder="1" applyAlignment="1">
      <alignment horizontal="center"/>
    </xf>
    <xf numFmtId="9" fontId="0" fillId="22" borderId="21" xfId="0" applyNumberFormat="1" applyFill="1" applyBorder="1" applyAlignment="1">
      <alignment horizontal="center"/>
    </xf>
    <xf numFmtId="0" fontId="17" fillId="23" borderId="46" xfId="0" applyFont="1" applyFill="1" applyBorder="1" applyAlignment="1">
      <alignment horizontal="center"/>
    </xf>
    <xf numFmtId="0" fontId="17" fillId="23" borderId="47" xfId="0" applyFont="1" applyFill="1" applyBorder="1" applyAlignment="1">
      <alignment horizontal="center"/>
    </xf>
    <xf numFmtId="0" fontId="17" fillId="23" borderId="48" xfId="0" applyFont="1" applyFill="1" applyBorder="1" applyAlignment="1">
      <alignment horizontal="center"/>
    </xf>
    <xf numFmtId="0" fontId="0" fillId="0" borderId="33" xfId="0" applyBorder="1" applyAlignment="1">
      <alignment horizontal="center" vertical="center"/>
    </xf>
    <xf numFmtId="10" fontId="0" fillId="0" borderId="28" xfId="0" applyNumberFormat="1" applyBorder="1"/>
    <xf numFmtId="10" fontId="0" fillId="0" borderId="29" xfId="0" applyNumberFormat="1" applyBorder="1"/>
    <xf numFmtId="0" fontId="0" fillId="0" borderId="32" xfId="0" applyBorder="1" applyAlignment="1">
      <alignment horizontal="center"/>
    </xf>
    <xf numFmtId="0" fontId="0" fillId="0" borderId="49" xfId="0" applyBorder="1" applyAlignment="1">
      <alignment horizontal="left"/>
    </xf>
    <xf numFmtId="10" fontId="0" fillId="0" borderId="21" xfId="0" applyNumberFormat="1" applyBorder="1"/>
    <xf numFmtId="0" fontId="0" fillId="0" borderId="50" xfId="0" applyBorder="1" applyAlignment="1">
      <alignment horizontal="left"/>
    </xf>
    <xf numFmtId="10" fontId="0" fillId="0" borderId="23" xfId="0" applyNumberFormat="1" applyBorder="1"/>
    <xf numFmtId="10" fontId="0" fillId="0" borderId="17" xfId="0" applyNumberFormat="1" applyBorder="1"/>
    <xf numFmtId="0" fontId="0" fillId="0" borderId="0" xfId="0" applyAlignment="1">
      <alignment vertical="center"/>
    </xf>
    <xf numFmtId="10" fontId="0" fillId="0" borderId="45" xfId="0" applyNumberFormat="1" applyBorder="1"/>
    <xf numFmtId="0" fontId="0" fillId="0" borderId="50" xfId="0" applyBorder="1" applyAlignment="1">
      <alignment vertical="center"/>
    </xf>
    <xf numFmtId="0" fontId="18" fillId="0" borderId="4" xfId="0" applyFont="1" applyBorder="1" applyAlignment="1">
      <alignment horizontal="center" vertical="top"/>
    </xf>
    <xf numFmtId="0" fontId="0" fillId="0" borderId="0" xfId="0" applyAlignment="1">
      <alignment horizontal="center"/>
    </xf>
    <xf numFmtId="0" fontId="0" fillId="10" borderId="0" xfId="0" applyFill="1" applyAlignment="1">
      <alignment horizontal="center"/>
    </xf>
    <xf numFmtId="0" fontId="12" fillId="3" borderId="18" xfId="0" applyFont="1" applyFill="1" applyBorder="1" applyAlignment="1">
      <alignment horizontal="center"/>
    </xf>
    <xf numFmtId="0" fontId="12" fillId="3" borderId="37" xfId="0" applyFont="1" applyFill="1" applyBorder="1" applyAlignment="1">
      <alignment horizontal="center"/>
    </xf>
    <xf numFmtId="0" fontId="12" fillId="3" borderId="19" xfId="0" applyFont="1" applyFill="1" applyBorder="1" applyAlignment="1">
      <alignment horizontal="center"/>
    </xf>
    <xf numFmtId="0" fontId="12" fillId="3" borderId="20" xfId="0" applyFont="1" applyFill="1" applyBorder="1" applyAlignment="1">
      <alignment horizontal="center"/>
    </xf>
    <xf numFmtId="0" fontId="7" fillId="3" borderId="25" xfId="0" applyFont="1" applyFill="1" applyBorder="1" applyAlignment="1">
      <alignment horizontal="center" vertical="center" wrapText="1"/>
    </xf>
    <xf numFmtId="0" fontId="7" fillId="3" borderId="34" xfId="0" applyFont="1" applyFill="1" applyBorder="1" applyAlignment="1">
      <alignment horizontal="center" vertical="center" wrapText="1"/>
    </xf>
    <xf numFmtId="0" fontId="7" fillId="3" borderId="38" xfId="0" applyFont="1" applyFill="1" applyBorder="1" applyAlignment="1">
      <alignment horizontal="center" vertical="center"/>
    </xf>
    <xf numFmtId="0" fontId="7" fillId="3" borderId="39" xfId="0" applyFont="1" applyFill="1" applyBorder="1" applyAlignment="1">
      <alignment horizontal="center" vertical="center"/>
    </xf>
    <xf numFmtId="0" fontId="7" fillId="3" borderId="9"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12" xfId="0" applyFont="1" applyFill="1" applyBorder="1" applyAlignment="1">
      <alignment horizontal="center" vertical="center"/>
    </xf>
    <xf numFmtId="0" fontId="7" fillId="3" borderId="13" xfId="0" applyFont="1" applyFill="1" applyBorder="1" applyAlignment="1">
      <alignment horizontal="center" vertical="center"/>
    </xf>
    <xf numFmtId="0" fontId="7" fillId="3" borderId="30" xfId="0" applyFont="1" applyFill="1" applyBorder="1" applyAlignment="1">
      <alignment horizontal="center" vertical="center"/>
    </xf>
    <xf numFmtId="0" fontId="7" fillId="3" borderId="31" xfId="0" applyFont="1" applyFill="1" applyBorder="1" applyAlignment="1">
      <alignment horizontal="center" vertical="center"/>
    </xf>
    <xf numFmtId="0" fontId="0" fillId="0" borderId="0" xfId="0" applyAlignment="1">
      <alignment horizontal="center" vertical="center" wrapText="1"/>
    </xf>
    <xf numFmtId="0" fontId="3" fillId="0" borderId="12" xfId="0" applyFont="1" applyBorder="1" applyAlignment="1">
      <alignment horizontal="center" wrapText="1"/>
    </xf>
    <xf numFmtId="0" fontId="3" fillId="0" borderId="13" xfId="0" applyFont="1" applyBorder="1" applyAlignment="1">
      <alignment horizontal="center" wrapText="1"/>
    </xf>
    <xf numFmtId="0" fontId="0" fillId="2" borderId="0" xfId="0" applyFill="1" applyAlignment="1">
      <alignment horizontal="center"/>
    </xf>
  </cellXfs>
  <cellStyles count="3">
    <cellStyle name="Currency" xfId="2" builtinId="4"/>
    <cellStyle name="Normal" xfId="0" builtinId="0"/>
    <cellStyle name="Percent" xfId="1" builtinId="5"/>
  </cellStyles>
  <dxfs count="197">
    <dxf>
      <fill>
        <patternFill>
          <bgColor theme="9" tint="0.59999389629810485"/>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theme="0"/>
        </patternFill>
      </fill>
    </dxf>
    <dxf>
      <fill>
        <patternFill>
          <bgColor theme="0"/>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indexed="8"/>
        <name val="Calibri"/>
        <family val="2"/>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indexed="8"/>
        <name val="Calibri"/>
        <family val="2"/>
        <scheme val="minor"/>
      </font>
    </dxf>
    <dxf>
      <numFmt numFmtId="2" formatCode="0.00"/>
    </dxf>
    <dxf>
      <numFmt numFmtId="165" formatCode="yyyy\-mm\-dd\ hh:mm"/>
    </dxf>
    <dxf>
      <numFmt numFmtId="165" formatCode="yyyy\-mm\-dd\ hh:mm"/>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theme="0"/>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theme="0"/>
        </patternFill>
      </fill>
    </dxf>
    <dxf>
      <fill>
        <patternFill>
          <bgColor theme="0"/>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fill>
        <patternFill patternType="solid">
          <bgColor theme="0"/>
        </patternFill>
      </fill>
    </dxf>
    <dxf>
      <border>
        <top style="thin">
          <color indexed="64"/>
        </top>
      </border>
    </dxf>
    <dxf>
      <border>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right/>
        <top/>
        <bottom/>
      </border>
    </dxf>
    <dxf>
      <border>
        <left style="thin">
          <color indexed="64"/>
        </left>
        <top style="thin">
          <color indexed="64"/>
        </top>
      </border>
    </dxf>
    <dxf>
      <border>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border>
    </dxf>
    <dxf>
      <numFmt numFmtId="14" formatCode="0.00%"/>
    </dxf>
    <dxf>
      <fill>
        <patternFill patternType="solid">
          <bgColor theme="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fill>
        <patternFill patternType="solid">
          <bgColor theme="0"/>
        </patternFill>
      </fill>
    </dxf>
    <dxf>
      <border>
        <left style="medium">
          <color indexed="64"/>
        </left>
        <right style="medium">
          <color indexed="64"/>
        </right>
        <top style="medium">
          <color indexed="64"/>
        </top>
        <bottom style="medium">
          <color indexed="64"/>
        </bottom>
      </border>
    </dxf>
    <dxf>
      <numFmt numFmtId="2"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rder>
    </dxf>
    <dxf>
      <border>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right/>
        <top/>
        <bottom/>
      </border>
    </dxf>
    <dxf>
      <border>
        <left style="thin">
          <color indexed="64"/>
        </left>
        <top style="thin">
          <color indexed="64"/>
        </top>
      </border>
    </dxf>
    <dxf>
      <border>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border>
    </dxf>
    <dxf>
      <numFmt numFmtId="14" formatCode="0.00%"/>
    </dxf>
    <dxf>
      <fill>
        <patternFill patternType="solid">
          <bgColor theme="0"/>
        </patternFill>
      </fill>
    </dxf>
    <dxf>
      <fill>
        <patternFill>
          <bgColor theme="0"/>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theme="0"/>
        </patternFill>
      </fill>
    </dxf>
    <dxf>
      <fill>
        <patternFill>
          <bgColor theme="0"/>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numFmt numFmtId="2"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9" tint="0.59999389629810485"/>
        </patternFill>
      </fill>
    </dxf>
    <dxf>
      <font>
        <b/>
        <color theme="1"/>
      </font>
      <numFmt numFmtId="14" formatCode="0.00%"/>
      <fill>
        <patternFill patternType="solid">
          <fgColor indexed="64"/>
          <bgColor theme="5" tint="0.79998168889431442"/>
        </patternFill>
      </fill>
      <border diagonalUp="0" diagonalDown="0">
        <left/>
        <right/>
        <top/>
        <bottom style="thin">
          <color theme="4" tint="0.39997558519241921"/>
        </bottom>
        <vertical/>
        <horizontal/>
      </border>
    </dxf>
    <dxf>
      <font>
        <b/>
        <color theme="1"/>
      </font>
      <numFmt numFmtId="14" formatCode="0.00%"/>
      <fill>
        <patternFill patternType="solid">
          <fgColor indexed="64"/>
          <bgColor theme="5" tint="0.79998168889431442"/>
        </patternFill>
      </fill>
      <border diagonalUp="0" diagonalDown="0">
        <left/>
        <right/>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numFmt numFmtId="14" formatCode="0.00%"/>
      <border diagonalUp="0" diagonalDown="0">
        <left/>
        <right/>
        <top/>
        <bottom style="thin">
          <color theme="4" tint="0.39997558519241921"/>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alignment wrapText="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5" tint="0.79998168889431442"/>
        </patternFill>
      </fill>
    </dxf>
    <dxf>
      <fill>
        <patternFill>
          <bgColor theme="5" tint="0.79998168889431442"/>
        </patternFill>
      </fill>
    </dxf>
    <dxf>
      <alignment wrapText="1"/>
    </dxf>
    <dxf>
      <numFmt numFmtId="2" formatCode="0.00"/>
    </dxf>
    <dxf>
      <numFmt numFmtId="14" formatCode="0.00%"/>
    </dxf>
    <dxf>
      <fill>
        <patternFill patternType="solid">
          <bgColor theme="0"/>
        </patternFill>
      </fill>
    </dxf>
    <dxf>
      <fill>
        <patternFill patternType="solid">
          <bgColor theme="0"/>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alignment wrapText="1"/>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79998168889431442"/>
        </patternFill>
      </fill>
    </dxf>
    <dxf>
      <fill>
        <patternFill patternType="solid">
          <bgColor theme="8" tint="0.79998168889431442"/>
        </patternFill>
      </fill>
    </dxf>
    <dxf>
      <fill>
        <patternFill patternType="solid">
          <bgColor theme="7" tint="0.79998168889431442"/>
        </patternFill>
      </fill>
    </dxf>
    <dxf>
      <fill>
        <patternFill patternType="solid">
          <bgColor theme="6" tint="0.79998168889431442"/>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0" defaultTableStyle="TableStyleMedium2" defaultPivotStyle="PivotStyleLight16"/>
  <colors>
    <mruColors>
      <color rgb="FFF0240E"/>
      <color rgb="FFFF9966"/>
      <color rgb="FFE980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2.xml"/><Relationship Id="rId30" Type="http://schemas.openxmlformats.org/officeDocument/2006/relationships/pivotCacheDefinition" Target="pivotCache/pivotCacheDefinition5.xml"/><Relationship Id="rId35"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[Factorial_case_study.Final.xlsx]PowerPoint!PivotTable132</c:name>
    <c:fmtId val="1"/>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E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ES"/>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ES"/>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ES"/>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ES"/>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ES"/>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ES"/>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ES"/>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ES"/>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s>
    <c:plotArea>
      <c:layout/>
      <c:pieChart>
        <c:varyColors val="1"/>
        <c:ser>
          <c:idx val="0"/>
          <c:order val="0"/>
          <c:tx>
            <c:strRef>
              <c:f>PowerPoint!$B$3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7B-4D60-B9A7-5965FFE2090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7B-4D60-B9A7-5965FFE2090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97B-4D60-B9A7-5965FFE2090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97B-4D60-B9A7-5965FFE2090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97B-4D60-B9A7-5965FFE2090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97B-4D60-B9A7-5965FFE2090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5-5A72-4694-AAC7-592DC1F02D4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6-5A72-4694-AAC7-592DC1F02D4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7-5A72-4694-AAC7-592DC1F02D4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9-5A72-4694-AAC7-592DC1F02D48}"/>
              </c:ext>
            </c:extLst>
          </c:dPt>
          <c:dLbls>
            <c:dLbl>
              <c:idx val="7"/>
              <c:delete val="1"/>
              <c:extLst>
                <c:ext xmlns:c15="http://schemas.microsoft.com/office/drawing/2012/chart" uri="{CE6537A1-D6FC-4f65-9D91-7224C49458BB}"/>
                <c:ext xmlns:c16="http://schemas.microsoft.com/office/drawing/2014/chart" uri="{C3380CC4-5D6E-409C-BE32-E72D297353CC}">
                  <c16:uniqueId val="{00000006-5A72-4694-AAC7-592DC1F02D48}"/>
                </c:ext>
              </c:extLst>
            </c:dLbl>
            <c:dLbl>
              <c:idx val="8"/>
              <c:delete val="1"/>
              <c:extLst>
                <c:ext xmlns:c15="http://schemas.microsoft.com/office/drawing/2012/chart" uri="{CE6537A1-D6FC-4f65-9D91-7224C49458BB}"/>
                <c:ext xmlns:c16="http://schemas.microsoft.com/office/drawing/2014/chart" uri="{C3380CC4-5D6E-409C-BE32-E72D297353CC}">
                  <c16:uniqueId val="{00000007-5A72-4694-AAC7-592DC1F02D48}"/>
                </c:ext>
              </c:extLst>
            </c:dLbl>
            <c:dLbl>
              <c:idx val="9"/>
              <c:delete val="1"/>
              <c:extLst>
                <c:ext xmlns:c15="http://schemas.microsoft.com/office/drawing/2012/chart" uri="{CE6537A1-D6FC-4f65-9D91-7224C49458BB}"/>
                <c:ext xmlns:c16="http://schemas.microsoft.com/office/drawing/2014/chart" uri="{C3380CC4-5D6E-409C-BE32-E72D297353CC}">
                  <c16:uniqueId val="{00000009-5A72-4694-AAC7-592DC1F02D48}"/>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E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PowerPoint!$A$4:$A$14</c:f>
              <c:strCache>
                <c:ptCount val="10"/>
                <c:pt idx="0">
                  <c:v>Industrials</c:v>
                </c:pt>
                <c:pt idx="1">
                  <c:v>Other</c:v>
                </c:pt>
                <c:pt idx="2">
                  <c:v>Information technology </c:v>
                </c:pt>
                <c:pt idx="3">
                  <c:v>Communication</c:v>
                </c:pt>
                <c:pt idx="4">
                  <c:v>Health care</c:v>
                </c:pt>
                <c:pt idx="5">
                  <c:v>Real estate</c:v>
                </c:pt>
                <c:pt idx="6">
                  <c:v>Entertainment</c:v>
                </c:pt>
                <c:pt idx="7">
                  <c:v>Energy</c:v>
                </c:pt>
                <c:pt idx="8">
                  <c:v>Finance</c:v>
                </c:pt>
                <c:pt idx="9">
                  <c:v>Consumer discretionary </c:v>
                </c:pt>
              </c:strCache>
            </c:strRef>
          </c:cat>
          <c:val>
            <c:numRef>
              <c:f>PowerPoint!$B$4:$B$14</c:f>
              <c:numCache>
                <c:formatCode>0.00%</c:formatCode>
                <c:ptCount val="10"/>
                <c:pt idx="0">
                  <c:v>0.25392127329147135</c:v>
                </c:pt>
                <c:pt idx="1">
                  <c:v>0.22555810328237558</c:v>
                </c:pt>
                <c:pt idx="2">
                  <c:v>0.15290260501817693</c:v>
                </c:pt>
                <c:pt idx="3">
                  <c:v>0.10154101726442384</c:v>
                </c:pt>
                <c:pt idx="4">
                  <c:v>7.8176867485383883E-2</c:v>
                </c:pt>
                <c:pt idx="5">
                  <c:v>4.6675070265590778E-2</c:v>
                </c:pt>
                <c:pt idx="6">
                  <c:v>4.2451823103267755E-2</c:v>
                </c:pt>
                <c:pt idx="7">
                  <c:v>3.6938789238323923E-2</c:v>
                </c:pt>
                <c:pt idx="8">
                  <c:v>3.1645106853417648E-2</c:v>
                </c:pt>
                <c:pt idx="9">
                  <c:v>3.0189344197568416E-2</c:v>
                </c:pt>
              </c:numCache>
            </c:numRef>
          </c:val>
          <c:extLst>
            <c:ext xmlns:c16="http://schemas.microsoft.com/office/drawing/2014/chart" uri="{C3380CC4-5D6E-409C-BE32-E72D297353CC}">
              <c16:uniqueId val="{00000000-5A72-4694-AAC7-592DC1F02D48}"/>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[Factorial_case_study.Final.xlsx]PowerPoint!PivotTable137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Amount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PowerPoint!$B$86</c:f>
              <c:strCache>
                <c:ptCount val="1"/>
                <c:pt idx="0">
                  <c:v>Total</c:v>
                </c:pt>
              </c:strCache>
            </c:strRef>
          </c:tx>
          <c:spPr>
            <a:solidFill>
              <a:schemeClr val="accent1"/>
            </a:solidFill>
            <a:ln>
              <a:noFill/>
            </a:ln>
            <a:effectLst/>
          </c:spPr>
          <c:invertIfNegative val="0"/>
          <c:cat>
            <c:strRef>
              <c:f>PowerPoint!$A$87:$A$99</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f>PowerPoint!$B$87:$B$99</c:f>
              <c:numCache>
                <c:formatCode>General</c:formatCode>
                <c:ptCount val="12"/>
                <c:pt idx="0">
                  <c:v>3891.05</c:v>
                </c:pt>
                <c:pt idx="1">
                  <c:v>4971.3</c:v>
                </c:pt>
                <c:pt idx="2">
                  <c:v>7218.6</c:v>
                </c:pt>
                <c:pt idx="3">
                  <c:v>9843.0499999999993</c:v>
                </c:pt>
                <c:pt idx="4">
                  <c:v>2972.4</c:v>
                </c:pt>
                <c:pt idx="5">
                  <c:v>4480.95</c:v>
                </c:pt>
                <c:pt idx="6">
                  <c:v>4907</c:v>
                </c:pt>
                <c:pt idx="7">
                  <c:v>5403</c:v>
                </c:pt>
                <c:pt idx="8">
                  <c:v>6616</c:v>
                </c:pt>
                <c:pt idx="9">
                  <c:v>6039</c:v>
                </c:pt>
                <c:pt idx="10">
                  <c:v>9786.2999999999993</c:v>
                </c:pt>
                <c:pt idx="11">
                  <c:v>3858.5</c:v>
                </c:pt>
              </c:numCache>
            </c:numRef>
          </c:val>
          <c:extLst>
            <c:ext xmlns:c16="http://schemas.microsoft.com/office/drawing/2014/chart" uri="{C3380CC4-5D6E-409C-BE32-E72D297353CC}">
              <c16:uniqueId val="{00000000-D419-472E-AF2C-FF723535C007}"/>
            </c:ext>
          </c:extLst>
        </c:ser>
        <c:dLbls>
          <c:showLegendKey val="0"/>
          <c:showVal val="0"/>
          <c:showCatName val="0"/>
          <c:showSerName val="0"/>
          <c:showPercent val="0"/>
          <c:showBubbleSize val="0"/>
        </c:dLbls>
        <c:gapWidth val="219"/>
        <c:overlap val="-27"/>
        <c:axId val="2064245232"/>
        <c:axId val="2028480064"/>
      </c:barChart>
      <c:catAx>
        <c:axId val="2064245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28480064"/>
        <c:crosses val="autoZero"/>
        <c:auto val="1"/>
        <c:lblAlgn val="ctr"/>
        <c:lblOffset val="100"/>
        <c:noMultiLvlLbl val="0"/>
      </c:catAx>
      <c:valAx>
        <c:axId val="2028480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4245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[Factorial_case_study.Final.xlsx]PowerPoint!PivotTable138</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PowerPoint!$B$104</c:f>
              <c:strCache>
                <c:ptCount val="1"/>
                <c:pt idx="0">
                  <c:v>Total</c:v>
                </c:pt>
              </c:strCache>
            </c:strRef>
          </c:tx>
          <c:spPr>
            <a:solidFill>
              <a:schemeClr val="accent1"/>
            </a:solidFill>
            <a:ln>
              <a:noFill/>
            </a:ln>
            <a:effectLst/>
          </c:spPr>
          <c:invertIfNegative val="0"/>
          <c:cat>
            <c:strRef>
              <c:f>PowerPoint!$A$105:$A$117</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f>PowerPoint!$B$105:$B$117</c:f>
              <c:numCache>
                <c:formatCode>General</c:formatCode>
                <c:ptCount val="12"/>
                <c:pt idx="0">
                  <c:v>3828</c:v>
                </c:pt>
                <c:pt idx="1">
                  <c:v>2868.8500000000004</c:v>
                </c:pt>
                <c:pt idx="2">
                  <c:v>5461.6</c:v>
                </c:pt>
                <c:pt idx="3">
                  <c:v>3481</c:v>
                </c:pt>
                <c:pt idx="4">
                  <c:v>4799.3500000000004</c:v>
                </c:pt>
                <c:pt idx="5">
                  <c:v>2682.85</c:v>
                </c:pt>
                <c:pt idx="6">
                  <c:v>10878.5</c:v>
                </c:pt>
                <c:pt idx="7">
                  <c:v>5327</c:v>
                </c:pt>
                <c:pt idx="8">
                  <c:v>5039</c:v>
                </c:pt>
                <c:pt idx="9">
                  <c:v>7266.2</c:v>
                </c:pt>
                <c:pt idx="10">
                  <c:v>10135.67</c:v>
                </c:pt>
                <c:pt idx="11">
                  <c:v>12675.130000000001</c:v>
                </c:pt>
              </c:numCache>
            </c:numRef>
          </c:val>
          <c:extLst>
            <c:ext xmlns:c16="http://schemas.microsoft.com/office/drawing/2014/chart" uri="{C3380CC4-5D6E-409C-BE32-E72D297353CC}">
              <c16:uniqueId val="{00000000-C409-4D3A-B298-936356E0178B}"/>
            </c:ext>
          </c:extLst>
        </c:ser>
        <c:dLbls>
          <c:showLegendKey val="0"/>
          <c:showVal val="0"/>
          <c:showCatName val="0"/>
          <c:showSerName val="0"/>
          <c:showPercent val="0"/>
          <c:showBubbleSize val="0"/>
        </c:dLbls>
        <c:gapWidth val="219"/>
        <c:overlap val="-27"/>
        <c:axId val="2064241392"/>
        <c:axId val="2058621152"/>
      </c:barChart>
      <c:catAx>
        <c:axId val="2064241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8621152"/>
        <c:crosses val="autoZero"/>
        <c:auto val="1"/>
        <c:lblAlgn val="ctr"/>
        <c:lblOffset val="100"/>
        <c:noMultiLvlLbl val="0"/>
      </c:catAx>
      <c:valAx>
        <c:axId val="2058621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4241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PowerPoint!$L$83</c:f>
              <c:strCache>
                <c:ptCount val="1"/>
                <c:pt idx="0">
                  <c:v>Sum/Opening</c:v>
                </c:pt>
              </c:strCache>
            </c:strRef>
          </c:tx>
          <c:spPr>
            <a:solidFill>
              <a:schemeClr val="accent1"/>
            </a:solidFill>
            <a:ln>
              <a:noFill/>
            </a:ln>
            <a:effectLst/>
          </c:spPr>
          <c:invertIfNegative val="0"/>
          <c:cat>
            <c:strRef>
              <c:f>PowerPoint!$K$84:$K$95</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f>PowerPoint!$L$84:$L$95</c:f>
              <c:numCache>
                <c:formatCode>General</c:formatCode>
                <c:ptCount val="12"/>
                <c:pt idx="0">
                  <c:v>3891.05</c:v>
                </c:pt>
                <c:pt idx="1">
                  <c:v>4971.3</c:v>
                </c:pt>
                <c:pt idx="2">
                  <c:v>7218.6</c:v>
                </c:pt>
                <c:pt idx="3">
                  <c:v>9843.0499999999993</c:v>
                </c:pt>
                <c:pt idx="4">
                  <c:v>2972.4</c:v>
                </c:pt>
                <c:pt idx="5">
                  <c:v>4480.95</c:v>
                </c:pt>
                <c:pt idx="6">
                  <c:v>4907</c:v>
                </c:pt>
                <c:pt idx="7">
                  <c:v>5403</c:v>
                </c:pt>
                <c:pt idx="8">
                  <c:v>6616</c:v>
                </c:pt>
                <c:pt idx="9">
                  <c:v>6039</c:v>
                </c:pt>
                <c:pt idx="10">
                  <c:v>9786.2999999999993</c:v>
                </c:pt>
                <c:pt idx="11">
                  <c:v>3858.5</c:v>
                </c:pt>
              </c:numCache>
            </c:numRef>
          </c:val>
          <c:extLst>
            <c:ext xmlns:c16="http://schemas.microsoft.com/office/drawing/2014/chart" uri="{C3380CC4-5D6E-409C-BE32-E72D297353CC}">
              <c16:uniqueId val="{00000000-D674-4E0E-A8A1-453FBDCD6566}"/>
            </c:ext>
          </c:extLst>
        </c:ser>
        <c:ser>
          <c:idx val="1"/>
          <c:order val="1"/>
          <c:tx>
            <c:strRef>
              <c:f>PowerPoint!$M$83</c:f>
              <c:strCache>
                <c:ptCount val="1"/>
                <c:pt idx="0">
                  <c:v>Sum/Closing</c:v>
                </c:pt>
              </c:strCache>
            </c:strRef>
          </c:tx>
          <c:spPr>
            <a:solidFill>
              <a:schemeClr val="accent2"/>
            </a:solidFill>
            <a:ln>
              <a:noFill/>
            </a:ln>
            <a:effectLst/>
          </c:spPr>
          <c:invertIfNegative val="0"/>
          <c:cat>
            <c:strRef>
              <c:f>PowerPoint!$K$84:$K$95</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f>PowerPoint!$M$84:$M$95</c:f>
              <c:numCache>
                <c:formatCode>General</c:formatCode>
                <c:ptCount val="12"/>
                <c:pt idx="0">
                  <c:v>3828</c:v>
                </c:pt>
                <c:pt idx="1">
                  <c:v>2868.8500000000004</c:v>
                </c:pt>
                <c:pt idx="2">
                  <c:v>5461.6</c:v>
                </c:pt>
                <c:pt idx="3">
                  <c:v>3481</c:v>
                </c:pt>
                <c:pt idx="4">
                  <c:v>4799.3500000000004</c:v>
                </c:pt>
                <c:pt idx="5">
                  <c:v>2682.85</c:v>
                </c:pt>
                <c:pt idx="6">
                  <c:v>10878.5</c:v>
                </c:pt>
                <c:pt idx="7">
                  <c:v>5327</c:v>
                </c:pt>
                <c:pt idx="8">
                  <c:v>5039</c:v>
                </c:pt>
                <c:pt idx="9">
                  <c:v>7266.2</c:v>
                </c:pt>
                <c:pt idx="10">
                  <c:v>10135.67</c:v>
                </c:pt>
                <c:pt idx="11">
                  <c:v>12675.130000000001</c:v>
                </c:pt>
              </c:numCache>
            </c:numRef>
          </c:val>
          <c:extLst>
            <c:ext xmlns:c16="http://schemas.microsoft.com/office/drawing/2014/chart" uri="{C3380CC4-5D6E-409C-BE32-E72D297353CC}">
              <c16:uniqueId val="{00000001-D674-4E0E-A8A1-453FBDCD6566}"/>
            </c:ext>
          </c:extLst>
        </c:ser>
        <c:dLbls>
          <c:showLegendKey val="0"/>
          <c:showVal val="0"/>
          <c:showCatName val="0"/>
          <c:showSerName val="0"/>
          <c:showPercent val="0"/>
          <c:showBubbleSize val="0"/>
        </c:dLbls>
        <c:gapWidth val="219"/>
        <c:overlap val="-27"/>
        <c:axId val="2064247152"/>
        <c:axId val="74102784"/>
      </c:barChart>
      <c:catAx>
        <c:axId val="2064247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4102784"/>
        <c:crosses val="autoZero"/>
        <c:auto val="1"/>
        <c:lblAlgn val="ctr"/>
        <c:lblOffset val="100"/>
        <c:noMultiLvlLbl val="0"/>
      </c:catAx>
      <c:valAx>
        <c:axId val="7410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42471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[Factorial_case_study.Final.xlsx]Suggestion1!PivotTable1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'Industry': </a:t>
            </a:r>
            <a:r>
              <a:rPr lang="en-US">
                <a:solidFill>
                  <a:srgbClr val="DD5A13"/>
                </a:solidFill>
              </a:rPr>
              <a:t>Other</a:t>
            </a:r>
            <a:r>
              <a:rPr lang="en-US"/>
              <a:t> and </a:t>
            </a:r>
            <a:r>
              <a:rPr lang="en-US">
                <a:solidFill>
                  <a:srgbClr val="DD5A13"/>
                </a:solidFill>
              </a:rPr>
              <a:t>Industrials</a:t>
            </a:r>
            <a:r>
              <a:rPr lang="en-US"/>
              <a:t> have noticeably higher 'Revised number of employees'.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
        <c:idx val="2"/>
        <c:spPr>
          <a:solidFill>
            <a:srgbClr val="ED7331"/>
          </a:solidFill>
          <a:ln>
            <a:noFill/>
          </a:ln>
          <a:effectLst/>
        </c:spPr>
      </c:pivotFmt>
      <c:pivotFmt>
        <c:idx val="3"/>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D7331"/>
          </a:solidFill>
          <a:ln>
            <a:noFill/>
          </a:ln>
          <a:effectLst/>
        </c:spPr>
      </c:pivotFmt>
      <c:pivotFmt>
        <c:idx val="5"/>
        <c:spPr>
          <a:solidFill>
            <a:srgbClr val="ED7331"/>
          </a:solidFill>
          <a:ln>
            <a:noFill/>
          </a:ln>
          <a:effectLst/>
        </c:spPr>
      </c:pivotFmt>
      <c:pivotFmt>
        <c:idx val="6"/>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ED7331"/>
          </a:solidFill>
          <a:ln>
            <a:noFill/>
          </a:ln>
          <a:effectLst/>
        </c:spPr>
      </c:pivotFmt>
      <c:pivotFmt>
        <c:idx val="8"/>
        <c:spPr>
          <a:solidFill>
            <a:srgbClr val="ED7331"/>
          </a:solidFill>
          <a:ln>
            <a:noFill/>
          </a:ln>
          <a:effectLst/>
        </c:spPr>
      </c:pivotFmt>
    </c:pivotFmts>
    <c:plotArea>
      <c:layout/>
      <c:barChart>
        <c:barDir val="bar"/>
        <c:grouping val="stacked"/>
        <c:varyColors val="0"/>
        <c:ser>
          <c:idx val="0"/>
          <c:order val="0"/>
          <c:tx>
            <c:strRef>
              <c:f>Suggestion1!$B$2</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1-E34C-48B1-8FBB-6B84D6077B8A}"/>
              </c:ext>
            </c:extLst>
          </c:dPt>
          <c:dPt>
            <c:idx val="1"/>
            <c:invertIfNegative val="0"/>
            <c:bubble3D val="0"/>
            <c:spPr>
              <a:solidFill>
                <a:srgbClr val="ED7331"/>
              </a:solidFill>
              <a:ln>
                <a:noFill/>
              </a:ln>
              <a:effectLst/>
            </c:spPr>
            <c:extLst>
              <c:ext xmlns:c16="http://schemas.microsoft.com/office/drawing/2014/chart" uri="{C3380CC4-5D6E-409C-BE32-E72D297353CC}">
                <c16:uniqueId val="{00000003-E34C-48B1-8FBB-6B84D6077B8A}"/>
              </c:ext>
            </c:extLst>
          </c:dPt>
          <c:cat>
            <c:strRef>
              <c:f>Suggestion1!$A$3:$A$23</c:f>
              <c:strCache>
                <c:ptCount val="20"/>
                <c:pt idx="0">
                  <c:v>Other</c:v>
                </c:pt>
                <c:pt idx="1">
                  <c:v>Industrials</c:v>
                </c:pt>
                <c:pt idx="2">
                  <c:v>Information technology </c:v>
                </c:pt>
                <c:pt idx="3">
                  <c:v>Communication</c:v>
                </c:pt>
                <c:pt idx="4">
                  <c:v>Health care</c:v>
                </c:pt>
                <c:pt idx="5">
                  <c:v>Real estate</c:v>
                </c:pt>
                <c:pt idx="6">
                  <c:v>Consumer discretionary </c:v>
                </c:pt>
                <c:pt idx="7">
                  <c:v>Entertainment</c:v>
                </c:pt>
                <c:pt idx="8">
                  <c:v>Energy</c:v>
                </c:pt>
                <c:pt idx="9">
                  <c:v>Finance</c:v>
                </c:pt>
                <c:pt idx="10">
                  <c:v>Legal services</c:v>
                </c:pt>
                <c:pt idx="11">
                  <c:v>Hospitality</c:v>
                </c:pt>
                <c:pt idx="12">
                  <c:v>Transportation</c:v>
                </c:pt>
                <c:pt idx="13">
                  <c:v>Consumer staples</c:v>
                </c:pt>
                <c:pt idx="14">
                  <c:v>Agriculture</c:v>
                </c:pt>
                <c:pt idx="15">
                  <c:v>Tourism </c:v>
                </c:pt>
                <c:pt idx="16">
                  <c:v>Non-Profit Organization Management</c:v>
                </c:pt>
                <c:pt idx="17">
                  <c:v>Retail</c:v>
                </c:pt>
                <c:pt idx="18">
                  <c:v>Construction</c:v>
                </c:pt>
                <c:pt idx="19">
                  <c:v>E-learning </c:v>
                </c:pt>
              </c:strCache>
            </c:strRef>
          </c:cat>
          <c:val>
            <c:numRef>
              <c:f>Suggestion1!$B$3:$B$23</c:f>
              <c:numCache>
                <c:formatCode>General</c:formatCode>
                <c:ptCount val="20"/>
                <c:pt idx="0">
                  <c:v>1952</c:v>
                </c:pt>
                <c:pt idx="1">
                  <c:v>1676</c:v>
                </c:pt>
                <c:pt idx="2">
                  <c:v>1001</c:v>
                </c:pt>
                <c:pt idx="3">
                  <c:v>721</c:v>
                </c:pt>
                <c:pt idx="4">
                  <c:v>485</c:v>
                </c:pt>
                <c:pt idx="5">
                  <c:v>353</c:v>
                </c:pt>
                <c:pt idx="6">
                  <c:v>293</c:v>
                </c:pt>
                <c:pt idx="7">
                  <c:v>279</c:v>
                </c:pt>
                <c:pt idx="8">
                  <c:v>230</c:v>
                </c:pt>
                <c:pt idx="9">
                  <c:v>216</c:v>
                </c:pt>
                <c:pt idx="10">
                  <c:v>188</c:v>
                </c:pt>
                <c:pt idx="11">
                  <c:v>136</c:v>
                </c:pt>
                <c:pt idx="12">
                  <c:v>73</c:v>
                </c:pt>
                <c:pt idx="13">
                  <c:v>65</c:v>
                </c:pt>
                <c:pt idx="14">
                  <c:v>60</c:v>
                </c:pt>
                <c:pt idx="15">
                  <c:v>55</c:v>
                </c:pt>
                <c:pt idx="16">
                  <c:v>31</c:v>
                </c:pt>
                <c:pt idx="17">
                  <c:v>24</c:v>
                </c:pt>
                <c:pt idx="18">
                  <c:v>18</c:v>
                </c:pt>
                <c:pt idx="19">
                  <c:v>15</c:v>
                </c:pt>
              </c:numCache>
            </c:numRef>
          </c:val>
          <c:extLst>
            <c:ext xmlns:c16="http://schemas.microsoft.com/office/drawing/2014/chart" uri="{C3380CC4-5D6E-409C-BE32-E72D297353CC}">
              <c16:uniqueId val="{00000004-E34C-48B1-8FBB-6B84D6077B8A}"/>
            </c:ext>
          </c:extLst>
        </c:ser>
        <c:dLbls>
          <c:showLegendKey val="0"/>
          <c:showVal val="0"/>
          <c:showCatName val="0"/>
          <c:showSerName val="0"/>
          <c:showPercent val="0"/>
          <c:showBubbleSize val="0"/>
        </c:dLbls>
        <c:gapWidth val="33"/>
        <c:overlap val="100"/>
        <c:axId val="2064233712"/>
        <c:axId val="2058586432"/>
      </c:barChart>
      <c:catAx>
        <c:axId val="2064233712"/>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Industry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8586432"/>
        <c:crosses val="autoZero"/>
        <c:auto val="1"/>
        <c:lblAlgn val="ctr"/>
        <c:lblOffset val="100"/>
        <c:noMultiLvlLbl val="0"/>
      </c:catAx>
      <c:valAx>
        <c:axId val="20585864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Revised number of employees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4233712"/>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PowerPoint!$L$83</c:f>
              <c:strCache>
                <c:ptCount val="1"/>
                <c:pt idx="0">
                  <c:v>Sum/Opening</c:v>
                </c:pt>
              </c:strCache>
            </c:strRef>
          </c:tx>
          <c:spPr>
            <a:solidFill>
              <a:schemeClr val="accent1"/>
            </a:solidFill>
            <a:ln>
              <a:noFill/>
            </a:ln>
            <a:effectLst/>
          </c:spPr>
          <c:invertIfNegative val="0"/>
          <c:cat>
            <c:multiLvlStrRef>
              <c:f>PowerPoint!$J$84:$K$95</c:f>
              <c:multiLvlStrCache>
                <c:ptCount val="12"/>
                <c:lvl>
                  <c:pt idx="0">
                    <c:v>Jan</c:v>
                  </c:pt>
                  <c:pt idx="1">
                    <c:v>Feb</c:v>
                  </c:pt>
                  <c:pt idx="2">
                    <c:v>Mrz</c:v>
                  </c:pt>
                  <c:pt idx="3">
                    <c:v>Apr</c:v>
                  </c:pt>
                  <c:pt idx="4">
                    <c:v>Mai</c:v>
                  </c:pt>
                  <c:pt idx="5">
                    <c:v>Jun</c:v>
                  </c:pt>
                  <c:pt idx="6">
                    <c:v>Jul</c:v>
                  </c:pt>
                  <c:pt idx="7">
                    <c:v>Aug</c:v>
                  </c:pt>
                  <c:pt idx="8">
                    <c:v>Sep</c:v>
                  </c:pt>
                  <c:pt idx="9">
                    <c:v>Okt</c:v>
                  </c:pt>
                  <c:pt idx="10">
                    <c:v>Nov</c:v>
                  </c:pt>
                  <c:pt idx="11">
                    <c:v>Dez</c:v>
                  </c:pt>
                </c:lvl>
                <c:lvl>
                  <c:pt idx="0">
                    <c:v>Q1</c:v>
                  </c:pt>
                  <c:pt idx="3">
                    <c:v>Q2</c:v>
                  </c:pt>
                  <c:pt idx="6">
                    <c:v>Q3</c:v>
                  </c:pt>
                  <c:pt idx="9">
                    <c:v>Q4</c:v>
                  </c:pt>
                </c:lvl>
              </c:multiLvlStrCache>
            </c:multiLvlStrRef>
          </c:cat>
          <c:val>
            <c:numRef>
              <c:f>PowerPoint!$L$84:$L$95</c:f>
              <c:numCache>
                <c:formatCode>General</c:formatCode>
                <c:ptCount val="12"/>
                <c:pt idx="0">
                  <c:v>3891.05</c:v>
                </c:pt>
                <c:pt idx="1">
                  <c:v>4971.3</c:v>
                </c:pt>
                <c:pt idx="2">
                  <c:v>7218.6</c:v>
                </c:pt>
                <c:pt idx="3">
                  <c:v>9843.0499999999993</c:v>
                </c:pt>
                <c:pt idx="4">
                  <c:v>2972.4</c:v>
                </c:pt>
                <c:pt idx="5">
                  <c:v>4480.95</c:v>
                </c:pt>
                <c:pt idx="6">
                  <c:v>4907</c:v>
                </c:pt>
                <c:pt idx="7">
                  <c:v>5403</c:v>
                </c:pt>
                <c:pt idx="8">
                  <c:v>6616</c:v>
                </c:pt>
                <c:pt idx="9">
                  <c:v>6039</c:v>
                </c:pt>
                <c:pt idx="10">
                  <c:v>9786.2999999999993</c:v>
                </c:pt>
                <c:pt idx="11">
                  <c:v>3858.5</c:v>
                </c:pt>
              </c:numCache>
            </c:numRef>
          </c:val>
          <c:extLst>
            <c:ext xmlns:c16="http://schemas.microsoft.com/office/drawing/2014/chart" uri="{C3380CC4-5D6E-409C-BE32-E72D297353CC}">
              <c16:uniqueId val="{00000000-371A-4B5D-A288-784C6F2B92EA}"/>
            </c:ext>
          </c:extLst>
        </c:ser>
        <c:ser>
          <c:idx val="1"/>
          <c:order val="1"/>
          <c:tx>
            <c:strRef>
              <c:f>PowerPoint!$M$83</c:f>
              <c:strCache>
                <c:ptCount val="1"/>
                <c:pt idx="0">
                  <c:v>Sum/Closing</c:v>
                </c:pt>
              </c:strCache>
            </c:strRef>
          </c:tx>
          <c:spPr>
            <a:solidFill>
              <a:schemeClr val="accent2"/>
            </a:solidFill>
            <a:ln>
              <a:noFill/>
            </a:ln>
            <a:effectLst/>
          </c:spPr>
          <c:invertIfNegative val="0"/>
          <c:cat>
            <c:multiLvlStrRef>
              <c:f>PowerPoint!$J$84:$K$95</c:f>
              <c:multiLvlStrCache>
                <c:ptCount val="12"/>
                <c:lvl>
                  <c:pt idx="0">
                    <c:v>Jan</c:v>
                  </c:pt>
                  <c:pt idx="1">
                    <c:v>Feb</c:v>
                  </c:pt>
                  <c:pt idx="2">
                    <c:v>Mrz</c:v>
                  </c:pt>
                  <c:pt idx="3">
                    <c:v>Apr</c:v>
                  </c:pt>
                  <c:pt idx="4">
                    <c:v>Mai</c:v>
                  </c:pt>
                  <c:pt idx="5">
                    <c:v>Jun</c:v>
                  </c:pt>
                  <c:pt idx="6">
                    <c:v>Jul</c:v>
                  </c:pt>
                  <c:pt idx="7">
                    <c:v>Aug</c:v>
                  </c:pt>
                  <c:pt idx="8">
                    <c:v>Sep</c:v>
                  </c:pt>
                  <c:pt idx="9">
                    <c:v>Okt</c:v>
                  </c:pt>
                  <c:pt idx="10">
                    <c:v>Nov</c:v>
                  </c:pt>
                  <c:pt idx="11">
                    <c:v>Dez</c:v>
                  </c:pt>
                </c:lvl>
                <c:lvl>
                  <c:pt idx="0">
                    <c:v>Q1</c:v>
                  </c:pt>
                  <c:pt idx="3">
                    <c:v>Q2</c:v>
                  </c:pt>
                  <c:pt idx="6">
                    <c:v>Q3</c:v>
                  </c:pt>
                  <c:pt idx="9">
                    <c:v>Q4</c:v>
                  </c:pt>
                </c:lvl>
              </c:multiLvlStrCache>
            </c:multiLvlStrRef>
          </c:cat>
          <c:val>
            <c:numRef>
              <c:f>PowerPoint!$M$84:$M$95</c:f>
              <c:numCache>
                <c:formatCode>General</c:formatCode>
                <c:ptCount val="12"/>
                <c:pt idx="0">
                  <c:v>3828</c:v>
                </c:pt>
                <c:pt idx="1">
                  <c:v>2868.8500000000004</c:v>
                </c:pt>
                <c:pt idx="2">
                  <c:v>5461.6</c:v>
                </c:pt>
                <c:pt idx="3">
                  <c:v>3481</c:v>
                </c:pt>
                <c:pt idx="4">
                  <c:v>4799.3500000000004</c:v>
                </c:pt>
                <c:pt idx="5">
                  <c:v>2682.85</c:v>
                </c:pt>
                <c:pt idx="6">
                  <c:v>10878.5</c:v>
                </c:pt>
                <c:pt idx="7">
                  <c:v>5327</c:v>
                </c:pt>
                <c:pt idx="8">
                  <c:v>5039</c:v>
                </c:pt>
                <c:pt idx="9">
                  <c:v>7266.2</c:v>
                </c:pt>
                <c:pt idx="10">
                  <c:v>10135.67</c:v>
                </c:pt>
                <c:pt idx="11">
                  <c:v>12675.130000000001</c:v>
                </c:pt>
              </c:numCache>
            </c:numRef>
          </c:val>
          <c:extLst>
            <c:ext xmlns:c16="http://schemas.microsoft.com/office/drawing/2014/chart" uri="{C3380CC4-5D6E-409C-BE32-E72D297353CC}">
              <c16:uniqueId val="{00000001-371A-4B5D-A288-784C6F2B92EA}"/>
            </c:ext>
          </c:extLst>
        </c:ser>
        <c:dLbls>
          <c:showLegendKey val="0"/>
          <c:showVal val="0"/>
          <c:showCatName val="0"/>
          <c:showSerName val="0"/>
          <c:showPercent val="0"/>
          <c:showBubbleSize val="0"/>
        </c:dLbls>
        <c:gapWidth val="219"/>
        <c:overlap val="-27"/>
        <c:axId val="76551072"/>
        <c:axId val="2058632560"/>
      </c:barChart>
      <c:catAx>
        <c:axId val="7655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8632560"/>
        <c:crosses val="autoZero"/>
        <c:auto val="1"/>
        <c:lblAlgn val="ctr"/>
        <c:lblOffset val="100"/>
        <c:noMultiLvlLbl val="0"/>
      </c:catAx>
      <c:valAx>
        <c:axId val="2058632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6551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[Factorial_case_study.Final.xlsx]PowerPoint!PivotTable151</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s>
    <c:plotArea>
      <c:layout/>
      <c:pieChart>
        <c:varyColors val="1"/>
        <c:ser>
          <c:idx val="0"/>
          <c:order val="0"/>
          <c:tx>
            <c:strRef>
              <c:f>PowerPoint!$B$168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AD1F-46FF-BA91-3A20C821AB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2D-447F-BE63-AA0EF4508B5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D2D-447F-BE63-AA0EF4508B5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D2D-447F-BE63-AA0EF4508B5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D2D-447F-BE63-AA0EF4508B5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D2D-447F-BE63-AA0EF4508B5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D2D-447F-BE63-AA0EF4508B5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D2D-447F-BE63-AA0EF4508B5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D2D-447F-BE63-AA0EF4508B5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BD2D-447F-BE63-AA0EF4508B50}"/>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BD2D-447F-BE63-AA0EF4508B50}"/>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BD2D-447F-BE63-AA0EF4508B50}"/>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BD2D-447F-BE63-AA0EF4508B50}"/>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BD2D-447F-BE63-AA0EF4508B50}"/>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BD2D-447F-BE63-AA0EF4508B50}"/>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BD2D-447F-BE63-AA0EF4508B50}"/>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BD2D-447F-BE63-AA0EF4508B50}"/>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BD2D-447F-BE63-AA0EF4508B50}"/>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BD2D-447F-BE63-AA0EF4508B50}"/>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BD2D-447F-BE63-AA0EF4508B50}"/>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BD2D-447F-BE63-AA0EF4508B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PowerPoint!$A$169:$A$190</c:f>
              <c:strCache>
                <c:ptCount val="21"/>
                <c:pt idx="0">
                  <c:v>Industrials</c:v>
                </c:pt>
                <c:pt idx="1">
                  <c:v>Other</c:v>
                </c:pt>
                <c:pt idx="2">
                  <c:v>Information technology </c:v>
                </c:pt>
                <c:pt idx="3">
                  <c:v>Communication</c:v>
                </c:pt>
                <c:pt idx="4">
                  <c:v>Health care</c:v>
                </c:pt>
                <c:pt idx="5">
                  <c:v>Real estate</c:v>
                </c:pt>
                <c:pt idx="6">
                  <c:v>Entertainment</c:v>
                </c:pt>
                <c:pt idx="7">
                  <c:v>Energy</c:v>
                </c:pt>
                <c:pt idx="8">
                  <c:v>Finance</c:v>
                </c:pt>
                <c:pt idx="9">
                  <c:v>Consumer discretionary </c:v>
                </c:pt>
                <c:pt idx="10">
                  <c:v>Legal services</c:v>
                </c:pt>
                <c:pt idx="11">
                  <c:v>Hospitality</c:v>
                </c:pt>
                <c:pt idx="12">
                  <c:v>Transportation</c:v>
                </c:pt>
                <c:pt idx="13">
                  <c:v>Agriculture</c:v>
                </c:pt>
                <c:pt idx="14">
                  <c:v>Consumer staples</c:v>
                </c:pt>
                <c:pt idx="15">
                  <c:v>Tourism </c:v>
                </c:pt>
                <c:pt idx="16">
                  <c:v>Retail</c:v>
                </c:pt>
                <c:pt idx="17">
                  <c:v>Construction</c:v>
                </c:pt>
                <c:pt idx="18">
                  <c:v>Non-Profit Organization Management</c:v>
                </c:pt>
                <c:pt idx="19">
                  <c:v>E-learning </c:v>
                </c:pt>
                <c:pt idx="20">
                  <c:v>(blank)</c:v>
                </c:pt>
              </c:strCache>
            </c:strRef>
          </c:cat>
          <c:val>
            <c:numRef>
              <c:f>PowerPoint!$B$169:$B$190</c:f>
              <c:numCache>
                <c:formatCode>0.00%</c:formatCode>
                <c:ptCount val="21"/>
                <c:pt idx="0">
                  <c:v>0.23325181699054914</c:v>
                </c:pt>
                <c:pt idx="1">
                  <c:v>0.20719743858232756</c:v>
                </c:pt>
                <c:pt idx="2">
                  <c:v>0.14045617360361562</c:v>
                </c:pt>
                <c:pt idx="3">
                  <c:v>9.3275472625755348E-2</c:v>
                </c:pt>
                <c:pt idx="4">
                  <c:v>7.1813188990524982E-2</c:v>
                </c:pt>
                <c:pt idx="5">
                  <c:v>4.2875670897859638E-2</c:v>
                </c:pt>
                <c:pt idx="6">
                  <c:v>3.8996200456321364E-2</c:v>
                </c:pt>
                <c:pt idx="7">
                  <c:v>3.3931933294063993E-2</c:v>
                </c:pt>
                <c:pt idx="8">
                  <c:v>2.9069162172745241E-2</c:v>
                </c:pt>
                <c:pt idx="9">
                  <c:v>2.773190011438258E-2</c:v>
                </c:pt>
                <c:pt idx="10">
                  <c:v>2.5697461754372292E-2</c:v>
                </c:pt>
                <c:pt idx="11">
                  <c:v>1.7216493391265682E-2</c:v>
                </c:pt>
                <c:pt idx="12">
                  <c:v>9.3359832301561658E-3</c:v>
                </c:pt>
                <c:pt idx="13">
                  <c:v>9.0673218422380013E-3</c:v>
                </c:pt>
                <c:pt idx="14">
                  <c:v>6.6493693509745346E-3</c:v>
                </c:pt>
                <c:pt idx="15">
                  <c:v>5.5411411258121128E-3</c:v>
                </c:pt>
                <c:pt idx="16">
                  <c:v>3.9842483828263575E-3</c:v>
                </c:pt>
                <c:pt idx="17">
                  <c:v>1.4507714947580804E-3</c:v>
                </c:pt>
                <c:pt idx="18">
                  <c:v>1.2492754538194581E-3</c:v>
                </c:pt>
                <c:pt idx="19">
                  <c:v>1.2089762456317335E-3</c:v>
                </c:pt>
                <c:pt idx="20">
                  <c:v>0</c:v>
                </c:pt>
              </c:numCache>
            </c:numRef>
          </c:val>
          <c:extLst>
            <c:ext xmlns:c16="http://schemas.microsoft.com/office/drawing/2014/chart" uri="{C3380CC4-5D6E-409C-BE32-E72D297353CC}">
              <c16:uniqueId val="{00000000-AD1F-46FF-BA91-3A20C821ABF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[Factorial_case_study.Final.xlsx]PowerPoint!PivotTable152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s>
    <c:plotArea>
      <c:layout/>
      <c:pieChart>
        <c:varyColors val="1"/>
        <c:ser>
          <c:idx val="0"/>
          <c:order val="0"/>
          <c:tx>
            <c:strRef>
              <c:f>PowerPoint!$B$195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2A3-4805-BC79-87048100E69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2A3-4805-BC79-87048100E69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2A3-4805-BC79-87048100E69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2A3-4805-BC79-87048100E69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2A3-4805-BC79-87048100E69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2A3-4805-BC79-87048100E69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2A3-4805-BC79-87048100E69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2A3-4805-BC79-87048100E69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2A3-4805-BC79-87048100E69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2A3-4805-BC79-87048100E699}"/>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02A3-4805-BC79-87048100E699}"/>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02A3-4805-BC79-87048100E699}"/>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02A3-4805-BC79-87048100E699}"/>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02A3-4805-BC79-87048100E699}"/>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02A3-4805-BC79-87048100E699}"/>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02A3-4805-BC79-87048100E699}"/>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02A3-4805-BC79-87048100E699}"/>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02A3-4805-BC79-87048100E699}"/>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02A3-4805-BC79-87048100E699}"/>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02A3-4805-BC79-87048100E699}"/>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02A3-4805-BC79-87048100E699}"/>
              </c:ext>
            </c:extLst>
          </c:dPt>
          <c:cat>
            <c:strRef>
              <c:f>PowerPoint!$A$196:$A$217</c:f>
              <c:strCache>
                <c:ptCount val="21"/>
                <c:pt idx="0">
                  <c:v>Other</c:v>
                </c:pt>
                <c:pt idx="1">
                  <c:v>Industrials</c:v>
                </c:pt>
                <c:pt idx="2">
                  <c:v>Information technology </c:v>
                </c:pt>
                <c:pt idx="3">
                  <c:v>Health care</c:v>
                </c:pt>
                <c:pt idx="4">
                  <c:v>Communication</c:v>
                </c:pt>
                <c:pt idx="5">
                  <c:v>Real estate</c:v>
                </c:pt>
                <c:pt idx="6">
                  <c:v>Legal services</c:v>
                </c:pt>
                <c:pt idx="7">
                  <c:v>Finance</c:v>
                </c:pt>
                <c:pt idx="8">
                  <c:v>Entertainment</c:v>
                </c:pt>
                <c:pt idx="9">
                  <c:v>Energy</c:v>
                </c:pt>
                <c:pt idx="10">
                  <c:v>Consumer discretionary </c:v>
                </c:pt>
                <c:pt idx="11">
                  <c:v>Hospitality</c:v>
                </c:pt>
                <c:pt idx="12">
                  <c:v>Transportation</c:v>
                </c:pt>
                <c:pt idx="13">
                  <c:v>Consumer staples</c:v>
                </c:pt>
                <c:pt idx="14">
                  <c:v>Agriculture</c:v>
                </c:pt>
                <c:pt idx="15">
                  <c:v>Retail</c:v>
                </c:pt>
                <c:pt idx="16">
                  <c:v>Construction</c:v>
                </c:pt>
                <c:pt idx="17">
                  <c:v>E-learning </c:v>
                </c:pt>
                <c:pt idx="18">
                  <c:v>Non-Profit Organization Management</c:v>
                </c:pt>
                <c:pt idx="19">
                  <c:v>Tourism </c:v>
                </c:pt>
                <c:pt idx="20">
                  <c:v>(blank)</c:v>
                </c:pt>
              </c:strCache>
            </c:strRef>
          </c:cat>
          <c:val>
            <c:numRef>
              <c:f>PowerPoint!$B$196:$B$217</c:f>
              <c:numCache>
                <c:formatCode>General</c:formatCode>
                <c:ptCount val="21"/>
                <c:pt idx="0">
                  <c:v>66</c:v>
                </c:pt>
                <c:pt idx="1">
                  <c:v>43</c:v>
                </c:pt>
                <c:pt idx="2">
                  <c:v>42</c:v>
                </c:pt>
                <c:pt idx="3">
                  <c:v>22</c:v>
                </c:pt>
                <c:pt idx="4">
                  <c:v>19</c:v>
                </c:pt>
                <c:pt idx="5">
                  <c:v>13</c:v>
                </c:pt>
                <c:pt idx="6">
                  <c:v>8</c:v>
                </c:pt>
                <c:pt idx="7">
                  <c:v>8</c:v>
                </c:pt>
                <c:pt idx="8">
                  <c:v>7</c:v>
                </c:pt>
                <c:pt idx="9">
                  <c:v>7</c:v>
                </c:pt>
                <c:pt idx="10">
                  <c:v>6</c:v>
                </c:pt>
                <c:pt idx="11">
                  <c:v>6</c:v>
                </c:pt>
                <c:pt idx="12">
                  <c:v>4</c:v>
                </c:pt>
                <c:pt idx="13">
                  <c:v>3</c:v>
                </c:pt>
                <c:pt idx="14">
                  <c:v>2</c:v>
                </c:pt>
                <c:pt idx="15">
                  <c:v>2</c:v>
                </c:pt>
                <c:pt idx="16">
                  <c:v>1</c:v>
                </c:pt>
                <c:pt idx="17">
                  <c:v>1</c:v>
                </c:pt>
                <c:pt idx="18">
                  <c:v>1</c:v>
                </c:pt>
                <c:pt idx="19">
                  <c:v>1</c:v>
                </c:pt>
              </c:numCache>
            </c:numRef>
          </c:val>
          <c:extLst>
            <c:ext xmlns:c16="http://schemas.microsoft.com/office/drawing/2014/chart" uri="{C3380CC4-5D6E-409C-BE32-E72D297353CC}">
              <c16:uniqueId val="{00000000-8026-4A4B-948C-E3FF8D0AB54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[Factorial_case_study.Final.xlsx]PowerPoint!PivotTable153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PowerPoint!$B$224</c:f>
              <c:strCache>
                <c:ptCount val="1"/>
                <c:pt idx="0">
                  <c:v>Total</c:v>
                </c:pt>
              </c:strCache>
            </c:strRef>
          </c:tx>
          <c:spPr>
            <a:solidFill>
              <a:schemeClr val="accent1"/>
            </a:solidFill>
            <a:ln>
              <a:noFill/>
            </a:ln>
            <a:effectLst/>
          </c:spPr>
          <c:invertIfNegative val="0"/>
          <c:cat>
            <c:strRef>
              <c:f>PowerPoint!$A$225:$A$238</c:f>
              <c:strCache>
                <c:ptCount val="13"/>
                <c:pt idx="0">
                  <c:v>&lt;28.07.2021</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PowerPoint!$B$225:$B$238</c:f>
              <c:numCache>
                <c:formatCode>General</c:formatCode>
                <c:ptCount val="13"/>
                <c:pt idx="1">
                  <c:v>3891.05</c:v>
                </c:pt>
                <c:pt idx="2">
                  <c:v>4971.3</c:v>
                </c:pt>
                <c:pt idx="3">
                  <c:v>7218.6</c:v>
                </c:pt>
                <c:pt idx="4">
                  <c:v>9843.0499999999993</c:v>
                </c:pt>
                <c:pt idx="5">
                  <c:v>2972.4</c:v>
                </c:pt>
                <c:pt idx="6">
                  <c:v>4480.95</c:v>
                </c:pt>
                <c:pt idx="7">
                  <c:v>5402</c:v>
                </c:pt>
                <c:pt idx="8">
                  <c:v>5672</c:v>
                </c:pt>
                <c:pt idx="9">
                  <c:v>6760</c:v>
                </c:pt>
                <c:pt idx="10">
                  <c:v>7239</c:v>
                </c:pt>
                <c:pt idx="11">
                  <c:v>9935.2999999999993</c:v>
                </c:pt>
                <c:pt idx="12">
                  <c:v>6057.5</c:v>
                </c:pt>
              </c:numCache>
            </c:numRef>
          </c:val>
          <c:extLst>
            <c:ext xmlns:c16="http://schemas.microsoft.com/office/drawing/2014/chart" uri="{C3380CC4-5D6E-409C-BE32-E72D297353CC}">
              <c16:uniqueId val="{00000000-AA3B-4306-80E5-73DA4D44FCF2}"/>
            </c:ext>
          </c:extLst>
        </c:ser>
        <c:dLbls>
          <c:showLegendKey val="0"/>
          <c:showVal val="0"/>
          <c:showCatName val="0"/>
          <c:showSerName val="0"/>
          <c:showPercent val="0"/>
          <c:showBubbleSize val="0"/>
        </c:dLbls>
        <c:gapWidth val="219"/>
        <c:overlap val="-27"/>
        <c:axId val="105597872"/>
        <c:axId val="2054685040"/>
      </c:barChart>
      <c:catAx>
        <c:axId val="10559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685040"/>
        <c:crosses val="autoZero"/>
        <c:auto val="1"/>
        <c:lblAlgn val="ctr"/>
        <c:lblOffset val="100"/>
        <c:noMultiLvlLbl val="0"/>
      </c:catAx>
      <c:valAx>
        <c:axId val="2054685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5597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PowerPoint!$K$225</c:f>
              <c:strCache>
                <c:ptCount val="1"/>
                <c:pt idx="0">
                  <c:v>Create</c:v>
                </c:pt>
              </c:strCache>
            </c:strRef>
          </c:tx>
          <c:spPr>
            <a:solidFill>
              <a:schemeClr val="accent1"/>
            </a:solidFill>
            <a:ln>
              <a:noFill/>
            </a:ln>
            <a:effectLst/>
          </c:spPr>
          <c:invertIfNegative val="0"/>
          <c:cat>
            <c:strRef>
              <c:f>PowerPoint!$J$226:$J$237</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f>PowerPoint!$K$226:$K$237</c:f>
              <c:numCache>
                <c:formatCode>General</c:formatCode>
                <c:ptCount val="12"/>
                <c:pt idx="0">
                  <c:v>3891.05</c:v>
                </c:pt>
                <c:pt idx="1">
                  <c:v>4971.3</c:v>
                </c:pt>
                <c:pt idx="2">
                  <c:v>7218.6</c:v>
                </c:pt>
                <c:pt idx="3">
                  <c:v>9843.0499999999993</c:v>
                </c:pt>
                <c:pt idx="4">
                  <c:v>2972.4</c:v>
                </c:pt>
                <c:pt idx="5">
                  <c:v>4480.95</c:v>
                </c:pt>
                <c:pt idx="6">
                  <c:v>5402</c:v>
                </c:pt>
                <c:pt idx="7">
                  <c:v>5672</c:v>
                </c:pt>
                <c:pt idx="8">
                  <c:v>6760</c:v>
                </c:pt>
                <c:pt idx="9">
                  <c:v>7239</c:v>
                </c:pt>
                <c:pt idx="10">
                  <c:v>9935.2999999999993</c:v>
                </c:pt>
                <c:pt idx="11">
                  <c:v>6057.5</c:v>
                </c:pt>
              </c:numCache>
            </c:numRef>
          </c:val>
          <c:extLst>
            <c:ext xmlns:c16="http://schemas.microsoft.com/office/drawing/2014/chart" uri="{C3380CC4-5D6E-409C-BE32-E72D297353CC}">
              <c16:uniqueId val="{00000000-3000-4E3F-AC62-D2172FBE9508}"/>
            </c:ext>
          </c:extLst>
        </c:ser>
        <c:ser>
          <c:idx val="1"/>
          <c:order val="1"/>
          <c:tx>
            <c:strRef>
              <c:f>PowerPoint!$L$225</c:f>
              <c:strCache>
                <c:ptCount val="1"/>
                <c:pt idx="0">
                  <c:v>Close</c:v>
                </c:pt>
              </c:strCache>
            </c:strRef>
          </c:tx>
          <c:spPr>
            <a:solidFill>
              <a:schemeClr val="accent2"/>
            </a:solidFill>
            <a:ln>
              <a:noFill/>
            </a:ln>
            <a:effectLst/>
          </c:spPr>
          <c:invertIfNegative val="0"/>
          <c:cat>
            <c:strRef>
              <c:f>PowerPoint!$J$226:$J$237</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f>PowerPoint!$L$226:$L$237</c:f>
              <c:numCache>
                <c:formatCode>General</c:formatCode>
                <c:ptCount val="12"/>
                <c:pt idx="0">
                  <c:v>3828</c:v>
                </c:pt>
                <c:pt idx="1">
                  <c:v>2868.8500000000004</c:v>
                </c:pt>
                <c:pt idx="2">
                  <c:v>5461.6</c:v>
                </c:pt>
                <c:pt idx="3">
                  <c:v>3481</c:v>
                </c:pt>
                <c:pt idx="4">
                  <c:v>4799.3500000000004</c:v>
                </c:pt>
                <c:pt idx="5">
                  <c:v>2682.85</c:v>
                </c:pt>
                <c:pt idx="6">
                  <c:v>10878.5</c:v>
                </c:pt>
                <c:pt idx="7">
                  <c:v>5327</c:v>
                </c:pt>
                <c:pt idx="8">
                  <c:v>5039</c:v>
                </c:pt>
                <c:pt idx="9">
                  <c:v>7266.2</c:v>
                </c:pt>
                <c:pt idx="10">
                  <c:v>10135.67</c:v>
                </c:pt>
                <c:pt idx="11">
                  <c:v>12675.130000000001</c:v>
                </c:pt>
              </c:numCache>
            </c:numRef>
          </c:val>
          <c:extLst>
            <c:ext xmlns:c16="http://schemas.microsoft.com/office/drawing/2014/chart" uri="{C3380CC4-5D6E-409C-BE32-E72D297353CC}">
              <c16:uniqueId val="{00000001-3000-4E3F-AC62-D2172FBE9508}"/>
            </c:ext>
          </c:extLst>
        </c:ser>
        <c:dLbls>
          <c:showLegendKey val="0"/>
          <c:showVal val="0"/>
          <c:showCatName val="0"/>
          <c:showSerName val="0"/>
          <c:showPercent val="0"/>
          <c:showBubbleSize val="0"/>
        </c:dLbls>
        <c:gapWidth val="219"/>
        <c:overlap val="-27"/>
        <c:axId val="1911683552"/>
        <c:axId val="1862040608"/>
      </c:barChart>
      <c:catAx>
        <c:axId val="191168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62040608"/>
        <c:crosses val="autoZero"/>
        <c:auto val="1"/>
        <c:lblAlgn val="ctr"/>
        <c:lblOffset val="100"/>
        <c:noMultiLvlLbl val="0"/>
      </c:catAx>
      <c:valAx>
        <c:axId val="1862040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11683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[Factorial_case_study.Final.xlsx]PowerPoint!PivotTable5</c:name>
    <c:fmtId val="14"/>
  </c:pivotSource>
  <c:chart>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PowerPoint!$B$341:$B$342</c:f>
              <c:strCache>
                <c:ptCount val="1"/>
                <c:pt idx="0">
                  <c:v>Communication</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PowerPoint!$A$343:$A$347</c:f>
              <c:strCache>
                <c:ptCount val="4"/>
                <c:pt idx="0">
                  <c:v>Qtr1</c:v>
                </c:pt>
                <c:pt idx="1">
                  <c:v>Qtr2</c:v>
                </c:pt>
                <c:pt idx="2">
                  <c:v>Qtr3</c:v>
                </c:pt>
                <c:pt idx="3">
                  <c:v>Qtr4</c:v>
                </c:pt>
              </c:strCache>
            </c:strRef>
          </c:cat>
          <c:val>
            <c:numRef>
              <c:f>PowerPoint!$B$343:$B$347</c:f>
              <c:numCache>
                <c:formatCode>General</c:formatCode>
                <c:ptCount val="4"/>
                <c:pt idx="0">
                  <c:v>2610</c:v>
                </c:pt>
                <c:pt idx="1">
                  <c:v>1720.8</c:v>
                </c:pt>
                <c:pt idx="2">
                  <c:v>981</c:v>
                </c:pt>
                <c:pt idx="3">
                  <c:v>1631.92</c:v>
                </c:pt>
              </c:numCache>
            </c:numRef>
          </c:val>
          <c:extLst>
            <c:ext xmlns:c16="http://schemas.microsoft.com/office/drawing/2014/chart" uri="{C3380CC4-5D6E-409C-BE32-E72D297353CC}">
              <c16:uniqueId val="{00000000-C7A5-488F-AA88-2510D7B4BE92}"/>
            </c:ext>
          </c:extLst>
        </c:ser>
        <c:ser>
          <c:idx val="1"/>
          <c:order val="1"/>
          <c:tx>
            <c:strRef>
              <c:f>PowerPoint!$C$341:$C$342</c:f>
              <c:strCache>
                <c:ptCount val="1"/>
                <c:pt idx="0">
                  <c:v>Health care</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Ref>
              <c:f>PowerPoint!$A$343:$A$347</c:f>
              <c:strCache>
                <c:ptCount val="4"/>
                <c:pt idx="0">
                  <c:v>Qtr1</c:v>
                </c:pt>
                <c:pt idx="1">
                  <c:v>Qtr2</c:v>
                </c:pt>
                <c:pt idx="2">
                  <c:v>Qtr3</c:v>
                </c:pt>
                <c:pt idx="3">
                  <c:v>Qtr4</c:v>
                </c:pt>
              </c:strCache>
            </c:strRef>
          </c:cat>
          <c:val>
            <c:numRef>
              <c:f>PowerPoint!$C$343:$C$347</c:f>
              <c:numCache>
                <c:formatCode>General</c:formatCode>
                <c:ptCount val="4"/>
                <c:pt idx="0">
                  <c:v>660</c:v>
                </c:pt>
                <c:pt idx="1">
                  <c:v>189</c:v>
                </c:pt>
                <c:pt idx="2">
                  <c:v>1252</c:v>
                </c:pt>
                <c:pt idx="3">
                  <c:v>3245</c:v>
                </c:pt>
              </c:numCache>
            </c:numRef>
          </c:val>
          <c:extLst>
            <c:ext xmlns:c16="http://schemas.microsoft.com/office/drawing/2014/chart" uri="{C3380CC4-5D6E-409C-BE32-E72D297353CC}">
              <c16:uniqueId val="{00000001-C7A5-488F-AA88-2510D7B4BE92}"/>
            </c:ext>
          </c:extLst>
        </c:ser>
        <c:ser>
          <c:idx val="2"/>
          <c:order val="2"/>
          <c:tx>
            <c:strRef>
              <c:f>PowerPoint!$D$341:$D$342</c:f>
              <c:strCache>
                <c:ptCount val="1"/>
                <c:pt idx="0">
                  <c:v>Industrials</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cat>
            <c:strRef>
              <c:f>PowerPoint!$A$343:$A$347</c:f>
              <c:strCache>
                <c:ptCount val="4"/>
                <c:pt idx="0">
                  <c:v>Qtr1</c:v>
                </c:pt>
                <c:pt idx="1">
                  <c:v>Qtr2</c:v>
                </c:pt>
                <c:pt idx="2">
                  <c:v>Qtr3</c:v>
                </c:pt>
                <c:pt idx="3">
                  <c:v>Qtr4</c:v>
                </c:pt>
              </c:strCache>
            </c:strRef>
          </c:cat>
          <c:val>
            <c:numRef>
              <c:f>PowerPoint!$D$343:$D$347</c:f>
              <c:numCache>
                <c:formatCode>General</c:formatCode>
                <c:ptCount val="4"/>
                <c:pt idx="0">
                  <c:v>1007</c:v>
                </c:pt>
                <c:pt idx="1">
                  <c:v>6115</c:v>
                </c:pt>
                <c:pt idx="2">
                  <c:v>6298</c:v>
                </c:pt>
                <c:pt idx="3">
                  <c:v>3944</c:v>
                </c:pt>
              </c:numCache>
            </c:numRef>
          </c:val>
          <c:extLst>
            <c:ext xmlns:c16="http://schemas.microsoft.com/office/drawing/2014/chart" uri="{C3380CC4-5D6E-409C-BE32-E72D297353CC}">
              <c16:uniqueId val="{00000002-C7A5-488F-AA88-2510D7B4BE92}"/>
            </c:ext>
          </c:extLst>
        </c:ser>
        <c:ser>
          <c:idx val="3"/>
          <c:order val="3"/>
          <c:tx>
            <c:strRef>
              <c:f>PowerPoint!$E$341:$E$342</c:f>
              <c:strCache>
                <c:ptCount val="1"/>
                <c:pt idx="0">
                  <c:v>Information technology </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cat>
            <c:strRef>
              <c:f>PowerPoint!$A$343:$A$347</c:f>
              <c:strCache>
                <c:ptCount val="4"/>
                <c:pt idx="0">
                  <c:v>Qtr1</c:v>
                </c:pt>
                <c:pt idx="1">
                  <c:v>Qtr2</c:v>
                </c:pt>
                <c:pt idx="2">
                  <c:v>Qtr3</c:v>
                </c:pt>
                <c:pt idx="3">
                  <c:v>Qtr4</c:v>
                </c:pt>
              </c:strCache>
            </c:strRef>
          </c:cat>
          <c:val>
            <c:numRef>
              <c:f>PowerPoint!$E$343:$E$347</c:f>
              <c:numCache>
                <c:formatCode>General</c:formatCode>
                <c:ptCount val="4"/>
                <c:pt idx="0">
                  <c:v>1564</c:v>
                </c:pt>
                <c:pt idx="1">
                  <c:v>2759</c:v>
                </c:pt>
                <c:pt idx="2">
                  <c:v>2968</c:v>
                </c:pt>
                <c:pt idx="3">
                  <c:v>3165</c:v>
                </c:pt>
              </c:numCache>
            </c:numRef>
          </c:val>
          <c:extLst>
            <c:ext xmlns:c16="http://schemas.microsoft.com/office/drawing/2014/chart" uri="{C3380CC4-5D6E-409C-BE32-E72D297353CC}">
              <c16:uniqueId val="{00000003-C7A5-488F-AA88-2510D7B4BE92}"/>
            </c:ext>
          </c:extLst>
        </c:ser>
        <c:ser>
          <c:idx val="4"/>
          <c:order val="4"/>
          <c:tx>
            <c:strRef>
              <c:f>PowerPoint!$F$341:$F$342</c:f>
              <c:strCache>
                <c:ptCount val="1"/>
                <c:pt idx="0">
                  <c:v>Other</c:v>
                </c:pt>
              </c:strCache>
            </c:strRef>
          </c:tx>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cat>
            <c:strRef>
              <c:f>PowerPoint!$A$343:$A$347</c:f>
              <c:strCache>
                <c:ptCount val="4"/>
                <c:pt idx="0">
                  <c:v>Qtr1</c:v>
                </c:pt>
                <c:pt idx="1">
                  <c:v>Qtr2</c:v>
                </c:pt>
                <c:pt idx="2">
                  <c:v>Qtr3</c:v>
                </c:pt>
                <c:pt idx="3">
                  <c:v>Qtr4</c:v>
                </c:pt>
              </c:strCache>
            </c:strRef>
          </c:cat>
          <c:val>
            <c:numRef>
              <c:f>PowerPoint!$F$343:$F$347</c:f>
              <c:numCache>
                <c:formatCode>General</c:formatCode>
                <c:ptCount val="4"/>
                <c:pt idx="0">
                  <c:v>5224.55</c:v>
                </c:pt>
                <c:pt idx="1">
                  <c:v>2519.5</c:v>
                </c:pt>
                <c:pt idx="2">
                  <c:v>1247</c:v>
                </c:pt>
                <c:pt idx="3">
                  <c:v>6433.38</c:v>
                </c:pt>
              </c:numCache>
            </c:numRef>
          </c:val>
          <c:extLst>
            <c:ext xmlns:c16="http://schemas.microsoft.com/office/drawing/2014/chart" uri="{C3380CC4-5D6E-409C-BE32-E72D297353CC}">
              <c16:uniqueId val="{00000004-C7A5-488F-AA88-2510D7B4BE92}"/>
            </c:ext>
          </c:extLst>
        </c:ser>
        <c:ser>
          <c:idx val="5"/>
          <c:order val="5"/>
          <c:tx>
            <c:strRef>
              <c:f>PowerPoint!$G$341:$G$342</c:f>
              <c:strCache>
                <c:ptCount val="1"/>
                <c:pt idx="0">
                  <c:v>Real estate</c:v>
                </c:pt>
              </c:strCache>
            </c:strRef>
          </c:tx>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cat>
            <c:strRef>
              <c:f>PowerPoint!$A$343:$A$347</c:f>
              <c:strCache>
                <c:ptCount val="4"/>
                <c:pt idx="0">
                  <c:v>Qtr1</c:v>
                </c:pt>
                <c:pt idx="1">
                  <c:v>Qtr2</c:v>
                </c:pt>
                <c:pt idx="2">
                  <c:v>Qtr3</c:v>
                </c:pt>
                <c:pt idx="3">
                  <c:v>Qtr4</c:v>
                </c:pt>
              </c:strCache>
            </c:strRef>
          </c:cat>
          <c:val>
            <c:numRef>
              <c:f>PowerPoint!$G$343:$G$347</c:f>
              <c:numCache>
                <c:formatCode>General</c:formatCode>
                <c:ptCount val="4"/>
                <c:pt idx="0">
                  <c:v>1422.8</c:v>
                </c:pt>
                <c:pt idx="1">
                  <c:v>1275</c:v>
                </c:pt>
                <c:pt idx="3">
                  <c:v>494</c:v>
                </c:pt>
              </c:numCache>
            </c:numRef>
          </c:val>
          <c:extLst>
            <c:ext xmlns:c16="http://schemas.microsoft.com/office/drawing/2014/chart" uri="{C3380CC4-5D6E-409C-BE32-E72D297353CC}">
              <c16:uniqueId val="{00000007-C7A5-488F-AA88-2510D7B4BE92}"/>
            </c:ext>
          </c:extLst>
        </c:ser>
        <c:dLbls>
          <c:showLegendKey val="0"/>
          <c:showVal val="0"/>
          <c:showCatName val="0"/>
          <c:showSerName val="0"/>
          <c:showPercent val="0"/>
          <c:showBubbleSize val="0"/>
        </c:dLbls>
        <c:gapWidth val="150"/>
        <c:overlap val="100"/>
        <c:axId val="1766559216"/>
        <c:axId val="206582016"/>
      </c:barChart>
      <c:catAx>
        <c:axId val="1766559216"/>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582016"/>
        <c:crosses val="autoZero"/>
        <c:auto val="1"/>
        <c:lblAlgn val="ctr"/>
        <c:lblOffset val="100"/>
        <c:noMultiLvlLbl val="0"/>
      </c:catAx>
      <c:valAx>
        <c:axId val="206582016"/>
        <c:scaling>
          <c:orientation val="minMax"/>
        </c:scaling>
        <c:delete val="1"/>
        <c:axPos val="l"/>
        <c:majorGridlines>
          <c:spPr>
            <a:ln>
              <a:solidFill>
                <a:schemeClr val="tx1">
                  <a:lumMod val="15000"/>
                  <a:lumOff val="85000"/>
                </a:schemeClr>
              </a:solidFill>
            </a:ln>
            <a:effectLst/>
          </c:spPr>
        </c:majorGridlines>
        <c:numFmt formatCode="0%" sourceLinked="1"/>
        <c:majorTickMark val="none"/>
        <c:minorTickMark val="none"/>
        <c:tickLblPos val="nextTo"/>
        <c:crossAx val="1766559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'Graphs Sumary'!$C$176</c:f>
              <c:strCache>
                <c:ptCount val="1"/>
                <c:pt idx="0">
                  <c:v>Count of Create Date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'Graphs Sumary'!$B$177:$B$189</c15:sqref>
                  </c15:fullRef>
                </c:ext>
              </c:extLst>
              <c:f>'Graphs Sumary'!$B$177:$B$188</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extLst>
                <c:ext xmlns:c15="http://schemas.microsoft.com/office/drawing/2012/chart" uri="{02D57815-91ED-43cb-92C2-25804820EDAC}">
                  <c15:fullRef>
                    <c15:sqref>'Graphs Sumary'!$C$177:$C$189</c15:sqref>
                  </c15:fullRef>
                </c:ext>
              </c:extLst>
              <c:f>'Graphs Sumary'!$C$177:$C$188</c:f>
              <c:numCache>
                <c:formatCode>General</c:formatCode>
                <c:ptCount val="12"/>
                <c:pt idx="0">
                  <c:v>16</c:v>
                </c:pt>
                <c:pt idx="1">
                  <c:v>19</c:v>
                </c:pt>
                <c:pt idx="2">
                  <c:v>17</c:v>
                </c:pt>
                <c:pt idx="3">
                  <c:v>25</c:v>
                </c:pt>
                <c:pt idx="4">
                  <c:v>15</c:v>
                </c:pt>
                <c:pt idx="5">
                  <c:v>20</c:v>
                </c:pt>
                <c:pt idx="6">
                  <c:v>21</c:v>
                </c:pt>
                <c:pt idx="7">
                  <c:v>21</c:v>
                </c:pt>
                <c:pt idx="8">
                  <c:v>23</c:v>
                </c:pt>
                <c:pt idx="9">
                  <c:v>20</c:v>
                </c:pt>
                <c:pt idx="10">
                  <c:v>35</c:v>
                </c:pt>
                <c:pt idx="11">
                  <c:v>30</c:v>
                </c:pt>
              </c:numCache>
            </c:numRef>
          </c:val>
          <c:extLst>
            <c:ext xmlns:c16="http://schemas.microsoft.com/office/drawing/2014/chart" uri="{C3380CC4-5D6E-409C-BE32-E72D297353CC}">
              <c16:uniqueId val="{00000000-3B2C-41D3-AF63-9B05AF4F2FF6}"/>
            </c:ext>
          </c:extLst>
        </c:ser>
        <c:ser>
          <c:idx val="1"/>
          <c:order val="1"/>
          <c:tx>
            <c:strRef>
              <c:f>'Graphs Sumary'!$D$176</c:f>
              <c:strCache>
                <c:ptCount val="1"/>
                <c:pt idx="0">
                  <c:v>Count of Close Date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'Graphs Sumary'!$B$177:$B$189</c15:sqref>
                  </c15:fullRef>
                </c:ext>
              </c:extLst>
              <c:f>'Graphs Sumary'!$B$177:$B$188</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extLst>
                <c:ext xmlns:c15="http://schemas.microsoft.com/office/drawing/2012/chart" uri="{02D57815-91ED-43cb-92C2-25804820EDAC}">
                  <c15:fullRef>
                    <c15:sqref>'Graphs Sumary'!$D$177:$D$189</c15:sqref>
                  </c15:fullRef>
                </c:ext>
              </c:extLst>
              <c:f>'Graphs Sumary'!$D$177:$D$188</c:f>
              <c:numCache>
                <c:formatCode>General</c:formatCode>
                <c:ptCount val="12"/>
                <c:pt idx="0">
                  <c:v>14</c:v>
                </c:pt>
                <c:pt idx="1">
                  <c:v>13</c:v>
                </c:pt>
                <c:pt idx="2">
                  <c:v>18</c:v>
                </c:pt>
                <c:pt idx="3">
                  <c:v>15</c:v>
                </c:pt>
                <c:pt idx="4">
                  <c:v>22</c:v>
                </c:pt>
                <c:pt idx="5">
                  <c:v>8</c:v>
                </c:pt>
                <c:pt idx="6">
                  <c:v>24</c:v>
                </c:pt>
                <c:pt idx="7">
                  <c:v>24</c:v>
                </c:pt>
                <c:pt idx="8">
                  <c:v>18</c:v>
                </c:pt>
                <c:pt idx="9">
                  <c:v>28</c:v>
                </c:pt>
                <c:pt idx="10">
                  <c:v>32</c:v>
                </c:pt>
                <c:pt idx="11">
                  <c:v>46</c:v>
                </c:pt>
              </c:numCache>
            </c:numRef>
          </c:val>
          <c:extLst>
            <c:ext xmlns:c16="http://schemas.microsoft.com/office/drawing/2014/chart" uri="{C3380CC4-5D6E-409C-BE32-E72D297353CC}">
              <c16:uniqueId val="{00000001-3B2C-41D3-AF63-9B05AF4F2FF6}"/>
            </c:ext>
          </c:extLst>
        </c:ser>
        <c:ser>
          <c:idx val="2"/>
          <c:order val="2"/>
          <c:tx>
            <c:strRef>
              <c:f>'Graphs Sumary'!$E$176</c:f>
              <c:strCache>
                <c:ptCount val="1"/>
                <c:pt idx="0">
                  <c:v>AVG to close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3"/>
                </a:solidFill>
                <a:prstDash val="sysDot"/>
              </a:ln>
              <a:effectLst/>
            </c:spPr>
            <c:trendlineType val="linear"/>
            <c:dispRSqr val="0"/>
            <c:dispEq val="0"/>
          </c:trendline>
          <c:cat>
            <c:strRef>
              <c:extLst>
                <c:ext xmlns:c15="http://schemas.microsoft.com/office/drawing/2012/chart" uri="{02D57815-91ED-43cb-92C2-25804820EDAC}">
                  <c15:fullRef>
                    <c15:sqref>'Graphs Sumary'!$B$177:$B$189</c15:sqref>
                  </c15:fullRef>
                </c:ext>
              </c:extLst>
              <c:f>'Graphs Sumary'!$B$177:$B$188</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extLst>
                <c:ext xmlns:c15="http://schemas.microsoft.com/office/drawing/2012/chart" uri="{02D57815-91ED-43cb-92C2-25804820EDAC}">
                  <c15:fullRef>
                    <c15:sqref>'Graphs Sumary'!$E$177:$E$189</c15:sqref>
                  </c15:fullRef>
                </c:ext>
              </c:extLst>
              <c:f>'Graphs Sumary'!$E$177:$E$188</c:f>
              <c:numCache>
                <c:formatCode>0.00</c:formatCode>
                <c:ptCount val="12"/>
                <c:pt idx="0">
                  <c:v>-12.308333333333575</c:v>
                </c:pt>
                <c:pt idx="1">
                  <c:v>-14.441351010100995</c:v>
                </c:pt>
                <c:pt idx="2">
                  <c:v>-14.192399691356615</c:v>
                </c:pt>
                <c:pt idx="3">
                  <c:v>-19.098214285714807</c:v>
                </c:pt>
                <c:pt idx="4">
                  <c:v>-27.360984848485135</c:v>
                </c:pt>
                <c:pt idx="5">
                  <c:v>-49.334635416664241</c:v>
                </c:pt>
                <c:pt idx="6">
                  <c:v>-31.292089371980577</c:v>
                </c:pt>
                <c:pt idx="7">
                  <c:v>-38.200785024154236</c:v>
                </c:pt>
                <c:pt idx="8">
                  <c:v>-41.072800925925954</c:v>
                </c:pt>
                <c:pt idx="9">
                  <c:v>-45.874819958846878</c:v>
                </c:pt>
                <c:pt idx="10">
                  <c:v>-46.114023297490704</c:v>
                </c:pt>
                <c:pt idx="11">
                  <c:v>-19.431416062801556</c:v>
                </c:pt>
              </c:numCache>
            </c:numRef>
          </c:val>
          <c:extLst>
            <c:ext xmlns:c16="http://schemas.microsoft.com/office/drawing/2014/chart" uri="{C3380CC4-5D6E-409C-BE32-E72D297353CC}">
              <c16:uniqueId val="{00000003-3B2C-41D3-AF63-9B05AF4F2FF6}"/>
            </c:ext>
          </c:extLst>
        </c:ser>
        <c:dLbls>
          <c:dLblPos val="outEnd"/>
          <c:showLegendKey val="0"/>
          <c:showVal val="1"/>
          <c:showCatName val="0"/>
          <c:showSerName val="0"/>
          <c:showPercent val="0"/>
          <c:showBubbleSize val="0"/>
        </c:dLbls>
        <c:gapWidth val="219"/>
        <c:overlap val="-27"/>
        <c:axId val="1517596000"/>
        <c:axId val="2047029920"/>
      </c:barChart>
      <c:catAx>
        <c:axId val="1517596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7029920"/>
        <c:crosses val="autoZero"/>
        <c:auto val="1"/>
        <c:lblAlgn val="ctr"/>
        <c:lblOffset val="100"/>
        <c:noMultiLvlLbl val="0"/>
      </c:catAx>
      <c:valAx>
        <c:axId val="2047029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17596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[Factorial_case_study.Final.xlsx]Presentation!PivotTable114</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Presentation!$S$78</c:f>
              <c:strCache>
                <c:ptCount val="1"/>
                <c:pt idx="0">
                  <c:v>Total</c:v>
                </c:pt>
              </c:strCache>
            </c:strRef>
          </c:tx>
          <c:spPr>
            <a:solidFill>
              <a:schemeClr val="accent1"/>
            </a:solidFill>
            <a:ln>
              <a:noFill/>
            </a:ln>
            <a:effectLst/>
          </c:spPr>
          <c:invertIfNegative val="0"/>
          <c:cat>
            <c:strRef>
              <c:f>Presentation!$R$79:$R$92</c:f>
              <c:strCache>
                <c:ptCount val="13"/>
                <c:pt idx="0">
                  <c:v>&lt;28.07.2021</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Presentation!$S$79:$S$92</c:f>
              <c:numCache>
                <c:formatCode>0.00%</c:formatCode>
                <c:ptCount val="13"/>
                <c:pt idx="0">
                  <c:v>0</c:v>
                </c:pt>
                <c:pt idx="1">
                  <c:v>5.2268744672948425E-2</c:v>
                </c:pt>
                <c:pt idx="2">
                  <c:v>6.6779817887878207E-2</c:v>
                </c:pt>
                <c:pt idx="3">
                  <c:v>9.6967954741302598E-2</c:v>
                </c:pt>
                <c:pt idx="4">
                  <c:v>0.13222237371739373</c:v>
                </c:pt>
                <c:pt idx="5">
                  <c:v>3.9928455472397401E-2</c:v>
                </c:pt>
                <c:pt idx="6">
                  <c:v>6.0192912309594636E-2</c:v>
                </c:pt>
                <c:pt idx="7">
                  <c:v>7.256544087669585E-2</c:v>
                </c:pt>
                <c:pt idx="8">
                  <c:v>7.6192369613591049E-2</c:v>
                </c:pt>
                <c:pt idx="9">
                  <c:v>9.080754911633912E-2</c:v>
                </c:pt>
                <c:pt idx="10">
                  <c:v>9.7241989356979128E-2</c:v>
                </c:pt>
                <c:pt idx="11">
                  <c:v>0.13346157436916628</c:v>
                </c:pt>
                <c:pt idx="12">
                  <c:v>8.1370817865713638E-2</c:v>
                </c:pt>
              </c:numCache>
            </c:numRef>
          </c:val>
          <c:extLst>
            <c:ext xmlns:c16="http://schemas.microsoft.com/office/drawing/2014/chart" uri="{C3380CC4-5D6E-409C-BE32-E72D297353CC}">
              <c16:uniqueId val="{00000000-D2EB-44AE-9CA4-53A17588539A}"/>
            </c:ext>
          </c:extLst>
        </c:ser>
        <c:dLbls>
          <c:showLegendKey val="0"/>
          <c:showVal val="0"/>
          <c:showCatName val="0"/>
          <c:showSerName val="0"/>
          <c:showPercent val="0"/>
          <c:showBubbleSize val="0"/>
        </c:dLbls>
        <c:gapWidth val="219"/>
        <c:overlap val="-27"/>
        <c:axId val="2064238512"/>
        <c:axId val="2049540704"/>
      </c:barChart>
      <c:catAx>
        <c:axId val="20642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9540704"/>
        <c:crosses val="autoZero"/>
        <c:auto val="1"/>
        <c:lblAlgn val="ctr"/>
        <c:lblOffset val="100"/>
        <c:noMultiLvlLbl val="0"/>
      </c:catAx>
      <c:valAx>
        <c:axId val="20495407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4238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Field: </a:t>
            </a:r>
            <a:r>
              <a:rPr lang="en-US">
                <a:solidFill>
                  <a:srgbClr val="DD5A13"/>
                </a:solidFill>
              </a:rPr>
              <a:t>Amount in Euro</a:t>
            </a:r>
            <a:r>
              <a:rPr lang="en-US"/>
              <a:t> and Field: </a:t>
            </a:r>
            <a:r>
              <a:rPr lang="en-US">
                <a:solidFill>
                  <a:srgbClr val="DD5A13"/>
                </a:solidFill>
              </a:rPr>
              <a:t>Revised number of employees</a:t>
            </a:r>
            <a:r>
              <a:rPr lang="en-US"/>
              <a:t> appear highly correlated.</a:t>
            </a:r>
          </a:p>
        </c:rich>
      </c:tx>
      <c:layout>
        <c:manualLayout>
          <c:xMode val="edge"/>
          <c:yMode val="edge"/>
          <c:x val="7.659711286089238E-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strRef>
              <c:f>'CompanySize&amp;Sum'!$B$23</c:f>
              <c:strCache>
                <c:ptCount val="1"/>
                <c:pt idx="0">
                  <c:v>Revised number of employees</c:v>
                </c:pt>
              </c:strCache>
            </c:strRef>
          </c:tx>
          <c:spPr>
            <a:ln w="25400" cap="rnd">
              <a:noFill/>
              <a:round/>
            </a:ln>
            <a:effectLst/>
          </c:spPr>
          <c:marker>
            <c:symbol val="circle"/>
            <c:size val="7"/>
            <c:spPr>
              <a:solidFill>
                <a:srgbClr val="ED7331"/>
              </a:solidFill>
              <a:ln w="9525">
                <a:solidFill>
                  <a:srgbClr val="FFFFFF"/>
                </a:solidFill>
                <a:prstDash val="solid"/>
              </a:ln>
              <a:effectLst/>
            </c:spPr>
          </c:marker>
          <c:trendline>
            <c:spPr>
              <a:ln w="19050" cap="rnd">
                <a:solidFill>
                  <a:srgbClr val="ED7331"/>
                </a:solidFill>
                <a:prstDash val="sysDot"/>
              </a:ln>
              <a:effectLst/>
            </c:spPr>
            <c:trendlineType val="linear"/>
            <c:dispRSqr val="0"/>
            <c:dispEq val="0"/>
          </c:trendline>
          <c:xVal>
            <c:numRef>
              <c:f>'CompanySize&amp;Sum'!$A$24:$A$285</c:f>
              <c:numCache>
                <c:formatCode>General</c:formatCode>
                <c:ptCount val="262"/>
                <c:pt idx="0">
                  <c:v>2459</c:v>
                </c:pt>
                <c:pt idx="1">
                  <c:v>2250</c:v>
                </c:pt>
                <c:pt idx="2">
                  <c:v>1229</c:v>
                </c:pt>
                <c:pt idx="3">
                  <c:v>1200</c:v>
                </c:pt>
                <c:pt idx="4">
                  <c:v>1080</c:v>
                </c:pt>
                <c:pt idx="5">
                  <c:v>1080</c:v>
                </c:pt>
                <c:pt idx="6">
                  <c:v>1068</c:v>
                </c:pt>
                <c:pt idx="7">
                  <c:v>1062.45</c:v>
                </c:pt>
                <c:pt idx="8">
                  <c:v>959</c:v>
                </c:pt>
                <c:pt idx="9">
                  <c:v>937.5</c:v>
                </c:pt>
                <c:pt idx="10">
                  <c:v>852</c:v>
                </c:pt>
                <c:pt idx="11">
                  <c:v>851</c:v>
                </c:pt>
                <c:pt idx="12">
                  <c:v>850</c:v>
                </c:pt>
                <c:pt idx="13">
                  <c:v>846</c:v>
                </c:pt>
                <c:pt idx="14">
                  <c:v>816</c:v>
                </c:pt>
                <c:pt idx="15">
                  <c:v>810</c:v>
                </c:pt>
                <c:pt idx="16">
                  <c:v>791</c:v>
                </c:pt>
                <c:pt idx="17">
                  <c:v>779</c:v>
                </c:pt>
                <c:pt idx="18">
                  <c:v>779</c:v>
                </c:pt>
                <c:pt idx="19">
                  <c:v>779</c:v>
                </c:pt>
                <c:pt idx="20">
                  <c:v>720</c:v>
                </c:pt>
                <c:pt idx="21">
                  <c:v>720</c:v>
                </c:pt>
                <c:pt idx="22">
                  <c:v>720</c:v>
                </c:pt>
                <c:pt idx="23">
                  <c:v>683</c:v>
                </c:pt>
                <c:pt idx="24">
                  <c:v>675</c:v>
                </c:pt>
                <c:pt idx="25">
                  <c:v>659</c:v>
                </c:pt>
                <c:pt idx="26">
                  <c:v>659</c:v>
                </c:pt>
                <c:pt idx="27">
                  <c:v>659</c:v>
                </c:pt>
                <c:pt idx="28">
                  <c:v>630</c:v>
                </c:pt>
                <c:pt idx="29">
                  <c:v>600</c:v>
                </c:pt>
                <c:pt idx="30">
                  <c:v>599</c:v>
                </c:pt>
                <c:pt idx="31">
                  <c:v>575</c:v>
                </c:pt>
                <c:pt idx="32">
                  <c:v>547.20000000000005</c:v>
                </c:pt>
                <c:pt idx="33">
                  <c:v>540</c:v>
                </c:pt>
                <c:pt idx="34">
                  <c:v>540</c:v>
                </c:pt>
                <c:pt idx="35">
                  <c:v>540</c:v>
                </c:pt>
                <c:pt idx="36">
                  <c:v>536</c:v>
                </c:pt>
                <c:pt idx="37">
                  <c:v>518</c:v>
                </c:pt>
                <c:pt idx="38">
                  <c:v>516</c:v>
                </c:pt>
                <c:pt idx="39">
                  <c:v>513</c:v>
                </c:pt>
                <c:pt idx="40">
                  <c:v>495</c:v>
                </c:pt>
                <c:pt idx="41">
                  <c:v>491</c:v>
                </c:pt>
                <c:pt idx="42">
                  <c:v>480</c:v>
                </c:pt>
                <c:pt idx="43">
                  <c:v>467</c:v>
                </c:pt>
                <c:pt idx="44">
                  <c:v>462.8</c:v>
                </c:pt>
                <c:pt idx="45">
                  <c:v>459</c:v>
                </c:pt>
                <c:pt idx="46">
                  <c:v>424</c:v>
                </c:pt>
                <c:pt idx="47">
                  <c:v>423</c:v>
                </c:pt>
                <c:pt idx="48">
                  <c:v>419</c:v>
                </c:pt>
                <c:pt idx="49">
                  <c:v>419</c:v>
                </c:pt>
                <c:pt idx="50">
                  <c:v>412.5</c:v>
                </c:pt>
                <c:pt idx="51">
                  <c:v>407</c:v>
                </c:pt>
                <c:pt idx="52">
                  <c:v>402.4</c:v>
                </c:pt>
                <c:pt idx="53">
                  <c:v>400</c:v>
                </c:pt>
                <c:pt idx="54">
                  <c:v>395</c:v>
                </c:pt>
                <c:pt idx="55">
                  <c:v>383</c:v>
                </c:pt>
                <c:pt idx="56">
                  <c:v>374</c:v>
                </c:pt>
                <c:pt idx="57">
                  <c:v>369</c:v>
                </c:pt>
                <c:pt idx="58">
                  <c:v>360</c:v>
                </c:pt>
                <c:pt idx="59">
                  <c:v>360</c:v>
                </c:pt>
                <c:pt idx="60">
                  <c:v>360</c:v>
                </c:pt>
                <c:pt idx="61">
                  <c:v>360</c:v>
                </c:pt>
                <c:pt idx="62">
                  <c:v>360</c:v>
                </c:pt>
                <c:pt idx="63">
                  <c:v>359</c:v>
                </c:pt>
                <c:pt idx="64">
                  <c:v>359</c:v>
                </c:pt>
                <c:pt idx="65">
                  <c:v>359</c:v>
                </c:pt>
                <c:pt idx="66">
                  <c:v>359</c:v>
                </c:pt>
                <c:pt idx="67">
                  <c:v>342</c:v>
                </c:pt>
                <c:pt idx="68">
                  <c:v>336.5</c:v>
                </c:pt>
                <c:pt idx="69">
                  <c:v>335</c:v>
                </c:pt>
                <c:pt idx="70">
                  <c:v>324</c:v>
                </c:pt>
                <c:pt idx="71">
                  <c:v>315</c:v>
                </c:pt>
                <c:pt idx="72">
                  <c:v>315</c:v>
                </c:pt>
                <c:pt idx="73">
                  <c:v>313.2</c:v>
                </c:pt>
                <c:pt idx="74">
                  <c:v>312</c:v>
                </c:pt>
                <c:pt idx="75">
                  <c:v>299</c:v>
                </c:pt>
                <c:pt idx="76">
                  <c:v>293</c:v>
                </c:pt>
                <c:pt idx="77">
                  <c:v>284</c:v>
                </c:pt>
                <c:pt idx="78">
                  <c:v>275</c:v>
                </c:pt>
                <c:pt idx="79">
                  <c:v>274.92</c:v>
                </c:pt>
                <c:pt idx="80">
                  <c:v>269</c:v>
                </c:pt>
                <c:pt idx="81">
                  <c:v>252</c:v>
                </c:pt>
                <c:pt idx="82">
                  <c:v>252</c:v>
                </c:pt>
                <c:pt idx="83">
                  <c:v>252</c:v>
                </c:pt>
                <c:pt idx="84">
                  <c:v>249</c:v>
                </c:pt>
                <c:pt idx="85">
                  <c:v>243</c:v>
                </c:pt>
                <c:pt idx="86">
                  <c:v>243</c:v>
                </c:pt>
                <c:pt idx="87">
                  <c:v>239</c:v>
                </c:pt>
                <c:pt idx="88">
                  <c:v>239</c:v>
                </c:pt>
                <c:pt idx="89">
                  <c:v>239</c:v>
                </c:pt>
                <c:pt idx="90">
                  <c:v>239</c:v>
                </c:pt>
                <c:pt idx="91">
                  <c:v>239</c:v>
                </c:pt>
                <c:pt idx="92">
                  <c:v>236.25</c:v>
                </c:pt>
                <c:pt idx="93">
                  <c:v>234</c:v>
                </c:pt>
                <c:pt idx="94">
                  <c:v>234</c:v>
                </c:pt>
                <c:pt idx="95">
                  <c:v>231</c:v>
                </c:pt>
                <c:pt idx="96">
                  <c:v>227.75</c:v>
                </c:pt>
                <c:pt idx="97">
                  <c:v>225</c:v>
                </c:pt>
                <c:pt idx="98">
                  <c:v>225</c:v>
                </c:pt>
                <c:pt idx="99">
                  <c:v>221</c:v>
                </c:pt>
                <c:pt idx="100">
                  <c:v>216</c:v>
                </c:pt>
                <c:pt idx="101">
                  <c:v>216</c:v>
                </c:pt>
                <c:pt idx="102">
                  <c:v>216</c:v>
                </c:pt>
                <c:pt idx="103">
                  <c:v>216</c:v>
                </c:pt>
                <c:pt idx="104">
                  <c:v>216</c:v>
                </c:pt>
                <c:pt idx="105">
                  <c:v>209</c:v>
                </c:pt>
                <c:pt idx="106">
                  <c:v>209</c:v>
                </c:pt>
                <c:pt idx="107">
                  <c:v>207</c:v>
                </c:pt>
                <c:pt idx="108">
                  <c:v>198</c:v>
                </c:pt>
                <c:pt idx="109">
                  <c:v>198</c:v>
                </c:pt>
                <c:pt idx="110">
                  <c:v>194</c:v>
                </c:pt>
                <c:pt idx="111">
                  <c:v>194</c:v>
                </c:pt>
                <c:pt idx="112">
                  <c:v>194</c:v>
                </c:pt>
                <c:pt idx="113">
                  <c:v>194</c:v>
                </c:pt>
                <c:pt idx="114">
                  <c:v>194</c:v>
                </c:pt>
                <c:pt idx="115">
                  <c:v>194</c:v>
                </c:pt>
                <c:pt idx="116">
                  <c:v>194</c:v>
                </c:pt>
                <c:pt idx="117">
                  <c:v>194</c:v>
                </c:pt>
                <c:pt idx="118">
                  <c:v>194</c:v>
                </c:pt>
                <c:pt idx="119">
                  <c:v>189</c:v>
                </c:pt>
                <c:pt idx="120">
                  <c:v>180</c:v>
                </c:pt>
                <c:pt idx="121">
                  <c:v>180</c:v>
                </c:pt>
                <c:pt idx="122">
                  <c:v>180</c:v>
                </c:pt>
                <c:pt idx="123">
                  <c:v>180</c:v>
                </c:pt>
                <c:pt idx="124">
                  <c:v>180</c:v>
                </c:pt>
                <c:pt idx="125">
                  <c:v>180</c:v>
                </c:pt>
                <c:pt idx="126">
                  <c:v>180</c:v>
                </c:pt>
                <c:pt idx="127">
                  <c:v>180</c:v>
                </c:pt>
                <c:pt idx="128">
                  <c:v>180</c:v>
                </c:pt>
                <c:pt idx="129">
                  <c:v>180</c:v>
                </c:pt>
                <c:pt idx="130">
                  <c:v>180</c:v>
                </c:pt>
                <c:pt idx="131">
                  <c:v>180</c:v>
                </c:pt>
                <c:pt idx="132">
                  <c:v>180</c:v>
                </c:pt>
                <c:pt idx="133">
                  <c:v>171</c:v>
                </c:pt>
                <c:pt idx="134">
                  <c:v>169</c:v>
                </c:pt>
                <c:pt idx="135">
                  <c:v>165</c:v>
                </c:pt>
                <c:pt idx="136">
                  <c:v>162</c:v>
                </c:pt>
                <c:pt idx="137">
                  <c:v>162</c:v>
                </c:pt>
                <c:pt idx="138">
                  <c:v>162</c:v>
                </c:pt>
                <c:pt idx="139">
                  <c:v>156</c:v>
                </c:pt>
                <c:pt idx="140">
                  <c:v>156</c:v>
                </c:pt>
                <c:pt idx="141">
                  <c:v>153</c:v>
                </c:pt>
                <c:pt idx="142">
                  <c:v>149</c:v>
                </c:pt>
                <c:pt idx="143">
                  <c:v>149</c:v>
                </c:pt>
                <c:pt idx="144">
                  <c:v>149</c:v>
                </c:pt>
                <c:pt idx="145">
                  <c:v>149</c:v>
                </c:pt>
                <c:pt idx="146">
                  <c:v>149</c:v>
                </c:pt>
                <c:pt idx="147">
                  <c:v>149</c:v>
                </c:pt>
                <c:pt idx="148">
                  <c:v>144</c:v>
                </c:pt>
                <c:pt idx="149">
                  <c:v>144</c:v>
                </c:pt>
                <c:pt idx="150">
                  <c:v>144</c:v>
                </c:pt>
                <c:pt idx="151">
                  <c:v>140</c:v>
                </c:pt>
                <c:pt idx="152">
                  <c:v>135</c:v>
                </c:pt>
                <c:pt idx="153">
                  <c:v>135</c:v>
                </c:pt>
                <c:pt idx="154">
                  <c:v>135</c:v>
                </c:pt>
                <c:pt idx="155">
                  <c:v>135</c:v>
                </c:pt>
                <c:pt idx="156">
                  <c:v>135</c:v>
                </c:pt>
                <c:pt idx="157">
                  <c:v>135</c:v>
                </c:pt>
                <c:pt idx="158">
                  <c:v>135</c:v>
                </c:pt>
                <c:pt idx="159">
                  <c:v>135</c:v>
                </c:pt>
                <c:pt idx="160">
                  <c:v>135</c:v>
                </c:pt>
                <c:pt idx="161">
                  <c:v>135</c:v>
                </c:pt>
                <c:pt idx="162">
                  <c:v>135</c:v>
                </c:pt>
                <c:pt idx="163">
                  <c:v>135</c:v>
                </c:pt>
                <c:pt idx="164">
                  <c:v>135</c:v>
                </c:pt>
                <c:pt idx="165">
                  <c:v>135</c:v>
                </c:pt>
                <c:pt idx="166">
                  <c:v>135</c:v>
                </c:pt>
                <c:pt idx="167">
                  <c:v>135</c:v>
                </c:pt>
                <c:pt idx="168">
                  <c:v>135</c:v>
                </c:pt>
                <c:pt idx="169">
                  <c:v>135</c:v>
                </c:pt>
                <c:pt idx="170">
                  <c:v>135</c:v>
                </c:pt>
                <c:pt idx="171">
                  <c:v>135</c:v>
                </c:pt>
                <c:pt idx="172">
                  <c:v>135</c:v>
                </c:pt>
                <c:pt idx="173">
                  <c:v>135</c:v>
                </c:pt>
                <c:pt idx="174">
                  <c:v>135</c:v>
                </c:pt>
                <c:pt idx="175">
                  <c:v>135</c:v>
                </c:pt>
                <c:pt idx="176">
                  <c:v>135</c:v>
                </c:pt>
                <c:pt idx="177">
                  <c:v>135</c:v>
                </c:pt>
                <c:pt idx="178">
                  <c:v>135</c:v>
                </c:pt>
                <c:pt idx="179">
                  <c:v>135</c:v>
                </c:pt>
                <c:pt idx="180">
                  <c:v>135</c:v>
                </c:pt>
                <c:pt idx="181">
                  <c:v>135</c:v>
                </c:pt>
                <c:pt idx="182">
                  <c:v>135</c:v>
                </c:pt>
                <c:pt idx="183">
                  <c:v>135</c:v>
                </c:pt>
                <c:pt idx="184">
                  <c:v>135</c:v>
                </c:pt>
                <c:pt idx="185">
                  <c:v>135</c:v>
                </c:pt>
                <c:pt idx="186">
                  <c:v>135</c:v>
                </c:pt>
                <c:pt idx="187">
                  <c:v>135</c:v>
                </c:pt>
                <c:pt idx="188">
                  <c:v>135</c:v>
                </c:pt>
                <c:pt idx="189">
                  <c:v>135</c:v>
                </c:pt>
                <c:pt idx="190">
                  <c:v>135</c:v>
                </c:pt>
                <c:pt idx="191">
                  <c:v>135</c:v>
                </c:pt>
                <c:pt idx="192">
                  <c:v>135</c:v>
                </c:pt>
                <c:pt idx="193">
                  <c:v>132</c:v>
                </c:pt>
                <c:pt idx="194">
                  <c:v>123</c:v>
                </c:pt>
                <c:pt idx="195">
                  <c:v>120</c:v>
                </c:pt>
                <c:pt idx="196">
                  <c:v>112.5</c:v>
                </c:pt>
                <c:pt idx="197">
                  <c:v>112.5</c:v>
                </c:pt>
                <c:pt idx="198">
                  <c:v>112.5</c:v>
                </c:pt>
                <c:pt idx="199">
                  <c:v>108</c:v>
                </c:pt>
                <c:pt idx="200">
                  <c:v>108</c:v>
                </c:pt>
                <c:pt idx="201">
                  <c:v>108</c:v>
                </c:pt>
                <c:pt idx="202">
                  <c:v>105</c:v>
                </c:pt>
                <c:pt idx="203">
                  <c:v>102.6</c:v>
                </c:pt>
                <c:pt idx="204">
                  <c:v>102</c:v>
                </c:pt>
                <c:pt idx="205">
                  <c:v>102</c:v>
                </c:pt>
                <c:pt idx="206">
                  <c:v>100</c:v>
                </c:pt>
                <c:pt idx="207">
                  <c:v>99</c:v>
                </c:pt>
                <c:pt idx="208">
                  <c:v>97.65</c:v>
                </c:pt>
                <c:pt idx="209">
                  <c:v>96</c:v>
                </c:pt>
                <c:pt idx="210">
                  <c:v>96</c:v>
                </c:pt>
                <c:pt idx="211">
                  <c:v>96</c:v>
                </c:pt>
                <c:pt idx="212">
                  <c:v>93</c:v>
                </c:pt>
                <c:pt idx="213">
                  <c:v>90</c:v>
                </c:pt>
                <c:pt idx="214">
                  <c:v>90</c:v>
                </c:pt>
                <c:pt idx="215">
                  <c:v>90</c:v>
                </c:pt>
                <c:pt idx="216">
                  <c:v>90</c:v>
                </c:pt>
                <c:pt idx="217">
                  <c:v>90</c:v>
                </c:pt>
                <c:pt idx="218">
                  <c:v>90</c:v>
                </c:pt>
                <c:pt idx="219">
                  <c:v>90</c:v>
                </c:pt>
                <c:pt idx="220">
                  <c:v>90</c:v>
                </c:pt>
                <c:pt idx="221">
                  <c:v>90</c:v>
                </c:pt>
                <c:pt idx="222">
                  <c:v>90</c:v>
                </c:pt>
                <c:pt idx="223">
                  <c:v>90</c:v>
                </c:pt>
                <c:pt idx="224">
                  <c:v>90</c:v>
                </c:pt>
                <c:pt idx="225">
                  <c:v>90</c:v>
                </c:pt>
                <c:pt idx="226">
                  <c:v>90</c:v>
                </c:pt>
                <c:pt idx="227">
                  <c:v>90</c:v>
                </c:pt>
                <c:pt idx="228">
                  <c:v>90</c:v>
                </c:pt>
                <c:pt idx="229">
                  <c:v>90</c:v>
                </c:pt>
                <c:pt idx="230">
                  <c:v>90</c:v>
                </c:pt>
                <c:pt idx="231">
                  <c:v>90</c:v>
                </c:pt>
                <c:pt idx="232">
                  <c:v>90</c:v>
                </c:pt>
                <c:pt idx="233">
                  <c:v>90</c:v>
                </c:pt>
                <c:pt idx="234">
                  <c:v>90</c:v>
                </c:pt>
                <c:pt idx="235">
                  <c:v>90</c:v>
                </c:pt>
                <c:pt idx="236">
                  <c:v>90</c:v>
                </c:pt>
                <c:pt idx="237">
                  <c:v>90</c:v>
                </c:pt>
                <c:pt idx="238">
                  <c:v>90</c:v>
                </c:pt>
                <c:pt idx="239">
                  <c:v>90</c:v>
                </c:pt>
                <c:pt idx="240">
                  <c:v>90</c:v>
                </c:pt>
                <c:pt idx="241">
                  <c:v>90</c:v>
                </c:pt>
                <c:pt idx="242">
                  <c:v>90</c:v>
                </c:pt>
                <c:pt idx="243">
                  <c:v>90</c:v>
                </c:pt>
                <c:pt idx="244">
                  <c:v>90</c:v>
                </c:pt>
                <c:pt idx="245">
                  <c:v>90</c:v>
                </c:pt>
                <c:pt idx="246">
                  <c:v>90</c:v>
                </c:pt>
                <c:pt idx="247">
                  <c:v>90</c:v>
                </c:pt>
                <c:pt idx="248">
                  <c:v>90</c:v>
                </c:pt>
                <c:pt idx="249">
                  <c:v>90</c:v>
                </c:pt>
                <c:pt idx="250">
                  <c:v>90</c:v>
                </c:pt>
                <c:pt idx="251">
                  <c:v>90</c:v>
                </c:pt>
                <c:pt idx="252">
                  <c:v>78.75</c:v>
                </c:pt>
                <c:pt idx="253">
                  <c:v>78.75</c:v>
                </c:pt>
                <c:pt idx="254">
                  <c:v>72</c:v>
                </c:pt>
                <c:pt idx="255">
                  <c:v>70.05</c:v>
                </c:pt>
                <c:pt idx="256">
                  <c:v>60</c:v>
                </c:pt>
                <c:pt idx="257">
                  <c:v>60</c:v>
                </c:pt>
                <c:pt idx="258">
                  <c:v>60</c:v>
                </c:pt>
                <c:pt idx="259">
                  <c:v>54</c:v>
                </c:pt>
                <c:pt idx="260">
                  <c:v>48</c:v>
                </c:pt>
                <c:pt idx="261">
                  <c:v>39.380000000000003</c:v>
                </c:pt>
              </c:numCache>
            </c:numRef>
          </c:xVal>
          <c:yVal>
            <c:numRef>
              <c:f>'CompanySize&amp;Sum'!$B$24:$B$285</c:f>
              <c:numCache>
                <c:formatCode>General</c:formatCode>
                <c:ptCount val="262"/>
                <c:pt idx="0">
                  <c:v>190</c:v>
                </c:pt>
                <c:pt idx="1">
                  <c:v>250</c:v>
                </c:pt>
                <c:pt idx="2">
                  <c:v>130</c:v>
                </c:pt>
                <c:pt idx="3">
                  <c:v>100</c:v>
                </c:pt>
                <c:pt idx="4">
                  <c:v>90</c:v>
                </c:pt>
                <c:pt idx="5">
                  <c:v>100</c:v>
                </c:pt>
                <c:pt idx="6">
                  <c:v>100</c:v>
                </c:pt>
                <c:pt idx="7">
                  <c:v>160</c:v>
                </c:pt>
                <c:pt idx="8">
                  <c:v>75</c:v>
                </c:pt>
                <c:pt idx="9">
                  <c:v>125</c:v>
                </c:pt>
                <c:pt idx="10">
                  <c:v>71</c:v>
                </c:pt>
                <c:pt idx="11">
                  <c:v>56</c:v>
                </c:pt>
                <c:pt idx="12">
                  <c:v>100</c:v>
                </c:pt>
                <c:pt idx="13">
                  <c:v>141</c:v>
                </c:pt>
                <c:pt idx="14">
                  <c:v>80</c:v>
                </c:pt>
                <c:pt idx="15">
                  <c:v>90</c:v>
                </c:pt>
                <c:pt idx="16">
                  <c:v>61</c:v>
                </c:pt>
                <c:pt idx="17">
                  <c:v>50</c:v>
                </c:pt>
                <c:pt idx="18">
                  <c:v>60</c:v>
                </c:pt>
                <c:pt idx="19">
                  <c:v>60</c:v>
                </c:pt>
                <c:pt idx="20">
                  <c:v>60</c:v>
                </c:pt>
                <c:pt idx="21">
                  <c:v>80</c:v>
                </c:pt>
                <c:pt idx="22">
                  <c:v>80</c:v>
                </c:pt>
                <c:pt idx="23">
                  <c:v>52</c:v>
                </c:pt>
                <c:pt idx="24">
                  <c:v>100</c:v>
                </c:pt>
                <c:pt idx="25">
                  <c:v>50</c:v>
                </c:pt>
                <c:pt idx="26">
                  <c:v>50</c:v>
                </c:pt>
                <c:pt idx="27">
                  <c:v>80</c:v>
                </c:pt>
                <c:pt idx="28">
                  <c:v>70</c:v>
                </c:pt>
                <c:pt idx="29">
                  <c:v>50</c:v>
                </c:pt>
                <c:pt idx="30">
                  <c:v>60</c:v>
                </c:pt>
                <c:pt idx="31">
                  <c:v>33</c:v>
                </c:pt>
                <c:pt idx="32">
                  <c:v>60</c:v>
                </c:pt>
                <c:pt idx="33">
                  <c:v>45</c:v>
                </c:pt>
                <c:pt idx="34">
                  <c:v>45</c:v>
                </c:pt>
                <c:pt idx="35">
                  <c:v>60</c:v>
                </c:pt>
                <c:pt idx="36">
                  <c:v>53</c:v>
                </c:pt>
                <c:pt idx="37">
                  <c:v>51</c:v>
                </c:pt>
                <c:pt idx="38">
                  <c:v>43</c:v>
                </c:pt>
                <c:pt idx="39">
                  <c:v>57</c:v>
                </c:pt>
                <c:pt idx="40">
                  <c:v>55</c:v>
                </c:pt>
                <c:pt idx="41">
                  <c:v>48</c:v>
                </c:pt>
                <c:pt idx="42">
                  <c:v>40</c:v>
                </c:pt>
                <c:pt idx="43">
                  <c:v>34</c:v>
                </c:pt>
                <c:pt idx="44">
                  <c:v>65</c:v>
                </c:pt>
                <c:pt idx="45">
                  <c:v>50</c:v>
                </c:pt>
                <c:pt idx="46">
                  <c:v>50</c:v>
                </c:pt>
                <c:pt idx="47">
                  <c:v>44</c:v>
                </c:pt>
                <c:pt idx="48">
                  <c:v>30</c:v>
                </c:pt>
                <c:pt idx="49">
                  <c:v>40</c:v>
                </c:pt>
                <c:pt idx="50">
                  <c:v>55</c:v>
                </c:pt>
                <c:pt idx="51">
                  <c:v>29</c:v>
                </c:pt>
                <c:pt idx="52">
                  <c:v>37</c:v>
                </c:pt>
                <c:pt idx="53">
                  <c:v>40</c:v>
                </c:pt>
                <c:pt idx="54">
                  <c:v>30</c:v>
                </c:pt>
                <c:pt idx="55">
                  <c:v>27</c:v>
                </c:pt>
                <c:pt idx="56">
                  <c:v>35</c:v>
                </c:pt>
                <c:pt idx="57">
                  <c:v>41</c:v>
                </c:pt>
                <c:pt idx="58">
                  <c:v>30</c:v>
                </c:pt>
                <c:pt idx="59">
                  <c:v>40</c:v>
                </c:pt>
                <c:pt idx="60">
                  <c:v>40</c:v>
                </c:pt>
                <c:pt idx="61">
                  <c:v>60</c:v>
                </c:pt>
                <c:pt idx="62">
                  <c:v>120</c:v>
                </c:pt>
                <c:pt idx="63">
                  <c:v>20</c:v>
                </c:pt>
                <c:pt idx="64">
                  <c:v>25</c:v>
                </c:pt>
                <c:pt idx="65">
                  <c:v>25</c:v>
                </c:pt>
                <c:pt idx="66">
                  <c:v>25</c:v>
                </c:pt>
                <c:pt idx="67">
                  <c:v>38</c:v>
                </c:pt>
                <c:pt idx="68">
                  <c:v>37</c:v>
                </c:pt>
                <c:pt idx="69">
                  <c:v>23</c:v>
                </c:pt>
                <c:pt idx="70">
                  <c:v>26</c:v>
                </c:pt>
                <c:pt idx="71">
                  <c:v>35</c:v>
                </c:pt>
                <c:pt idx="72">
                  <c:v>42</c:v>
                </c:pt>
                <c:pt idx="73">
                  <c:v>29</c:v>
                </c:pt>
                <c:pt idx="74">
                  <c:v>26</c:v>
                </c:pt>
                <c:pt idx="75">
                  <c:v>20</c:v>
                </c:pt>
                <c:pt idx="76">
                  <c:v>26</c:v>
                </c:pt>
                <c:pt idx="77">
                  <c:v>25</c:v>
                </c:pt>
                <c:pt idx="78">
                  <c:v>24</c:v>
                </c:pt>
                <c:pt idx="79">
                  <c:v>29</c:v>
                </c:pt>
                <c:pt idx="80">
                  <c:v>35</c:v>
                </c:pt>
                <c:pt idx="81">
                  <c:v>20</c:v>
                </c:pt>
                <c:pt idx="82">
                  <c:v>21</c:v>
                </c:pt>
                <c:pt idx="83">
                  <c:v>28</c:v>
                </c:pt>
                <c:pt idx="84">
                  <c:v>20</c:v>
                </c:pt>
                <c:pt idx="85">
                  <c:v>27</c:v>
                </c:pt>
                <c:pt idx="86">
                  <c:v>27</c:v>
                </c:pt>
                <c:pt idx="87">
                  <c:v>10</c:v>
                </c:pt>
                <c:pt idx="88">
                  <c:v>15</c:v>
                </c:pt>
                <c:pt idx="89">
                  <c:v>15</c:v>
                </c:pt>
                <c:pt idx="90">
                  <c:v>20</c:v>
                </c:pt>
                <c:pt idx="91">
                  <c:v>60</c:v>
                </c:pt>
                <c:pt idx="92">
                  <c:v>35</c:v>
                </c:pt>
                <c:pt idx="93">
                  <c:v>26</c:v>
                </c:pt>
                <c:pt idx="94">
                  <c:v>26</c:v>
                </c:pt>
                <c:pt idx="95">
                  <c:v>33</c:v>
                </c:pt>
                <c:pt idx="96">
                  <c:v>25</c:v>
                </c:pt>
                <c:pt idx="97">
                  <c:v>20</c:v>
                </c:pt>
                <c:pt idx="98">
                  <c:v>30</c:v>
                </c:pt>
                <c:pt idx="99">
                  <c:v>18</c:v>
                </c:pt>
                <c:pt idx="100">
                  <c:v>18</c:v>
                </c:pt>
                <c:pt idx="101">
                  <c:v>24</c:v>
                </c:pt>
                <c:pt idx="102">
                  <c:v>24</c:v>
                </c:pt>
                <c:pt idx="103">
                  <c:v>36</c:v>
                </c:pt>
                <c:pt idx="104">
                  <c:v>36</c:v>
                </c:pt>
                <c:pt idx="105">
                  <c:v>25</c:v>
                </c:pt>
                <c:pt idx="106">
                  <c:v>25</c:v>
                </c:pt>
                <c:pt idx="107">
                  <c:v>23</c:v>
                </c:pt>
                <c:pt idx="108">
                  <c:v>22</c:v>
                </c:pt>
                <c:pt idx="109">
                  <c:v>33</c:v>
                </c:pt>
                <c:pt idx="110">
                  <c:v>4</c:v>
                </c:pt>
                <c:pt idx="111">
                  <c:v>10</c:v>
                </c:pt>
                <c:pt idx="112">
                  <c:v>15</c:v>
                </c:pt>
                <c:pt idx="113">
                  <c:v>15</c:v>
                </c:pt>
                <c:pt idx="114">
                  <c:v>15</c:v>
                </c:pt>
                <c:pt idx="115">
                  <c:v>15</c:v>
                </c:pt>
                <c:pt idx="116">
                  <c:v>15</c:v>
                </c:pt>
                <c:pt idx="117">
                  <c:v>15</c:v>
                </c:pt>
                <c:pt idx="118">
                  <c:v>15</c:v>
                </c:pt>
                <c:pt idx="119">
                  <c:v>21</c:v>
                </c:pt>
                <c:pt idx="120">
                  <c:v>7</c:v>
                </c:pt>
                <c:pt idx="121">
                  <c:v>15</c:v>
                </c:pt>
                <c:pt idx="122">
                  <c:v>15</c:v>
                </c:pt>
                <c:pt idx="123">
                  <c:v>20</c:v>
                </c:pt>
                <c:pt idx="124">
                  <c:v>20</c:v>
                </c:pt>
                <c:pt idx="125">
                  <c:v>20</c:v>
                </c:pt>
                <c:pt idx="126">
                  <c:v>20</c:v>
                </c:pt>
                <c:pt idx="127">
                  <c:v>20</c:v>
                </c:pt>
                <c:pt idx="128">
                  <c:v>20</c:v>
                </c:pt>
                <c:pt idx="129">
                  <c:v>20</c:v>
                </c:pt>
                <c:pt idx="130">
                  <c:v>20</c:v>
                </c:pt>
                <c:pt idx="131">
                  <c:v>25</c:v>
                </c:pt>
                <c:pt idx="132">
                  <c:v>30</c:v>
                </c:pt>
                <c:pt idx="133">
                  <c:v>19</c:v>
                </c:pt>
                <c:pt idx="134">
                  <c:v>15</c:v>
                </c:pt>
                <c:pt idx="135">
                  <c:v>22</c:v>
                </c:pt>
                <c:pt idx="136">
                  <c:v>18</c:v>
                </c:pt>
                <c:pt idx="137">
                  <c:v>18</c:v>
                </c:pt>
                <c:pt idx="138">
                  <c:v>20</c:v>
                </c:pt>
                <c:pt idx="139">
                  <c:v>26</c:v>
                </c:pt>
                <c:pt idx="140">
                  <c:v>26</c:v>
                </c:pt>
                <c:pt idx="141">
                  <c:v>22</c:v>
                </c:pt>
                <c:pt idx="142">
                  <c:v>10</c:v>
                </c:pt>
                <c:pt idx="143">
                  <c:v>10</c:v>
                </c:pt>
                <c:pt idx="144">
                  <c:v>12</c:v>
                </c:pt>
                <c:pt idx="145">
                  <c:v>15</c:v>
                </c:pt>
                <c:pt idx="146">
                  <c:v>15</c:v>
                </c:pt>
                <c:pt idx="147">
                  <c:v>15</c:v>
                </c:pt>
                <c:pt idx="148">
                  <c:v>16</c:v>
                </c:pt>
                <c:pt idx="149">
                  <c:v>16</c:v>
                </c:pt>
                <c:pt idx="150">
                  <c:v>24</c:v>
                </c:pt>
                <c:pt idx="151">
                  <c:v>15</c:v>
                </c:pt>
                <c:pt idx="152">
                  <c:v>6</c:v>
                </c:pt>
                <c:pt idx="153">
                  <c:v>8</c:v>
                </c:pt>
                <c:pt idx="154">
                  <c:v>10</c:v>
                </c:pt>
                <c:pt idx="155">
                  <c:v>10</c:v>
                </c:pt>
                <c:pt idx="156">
                  <c:v>10</c:v>
                </c:pt>
                <c:pt idx="157">
                  <c:v>12</c:v>
                </c:pt>
                <c:pt idx="158">
                  <c:v>12</c:v>
                </c:pt>
                <c:pt idx="159">
                  <c:v>13</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20</c:v>
                </c:pt>
                <c:pt idx="193">
                  <c:v>22</c:v>
                </c:pt>
                <c:pt idx="194">
                  <c:v>15</c:v>
                </c:pt>
                <c:pt idx="195">
                  <c:v>20</c:v>
                </c:pt>
                <c:pt idx="196">
                  <c:v>15</c:v>
                </c:pt>
                <c:pt idx="197">
                  <c:v>15</c:v>
                </c:pt>
                <c:pt idx="198">
                  <c:v>15</c:v>
                </c:pt>
                <c:pt idx="199">
                  <c:v>12</c:v>
                </c:pt>
                <c:pt idx="200">
                  <c:v>15</c:v>
                </c:pt>
                <c:pt idx="201">
                  <c:v>18</c:v>
                </c:pt>
                <c:pt idx="202">
                  <c:v>15</c:v>
                </c:pt>
                <c:pt idx="203">
                  <c:v>9</c:v>
                </c:pt>
                <c:pt idx="204">
                  <c:v>9</c:v>
                </c:pt>
                <c:pt idx="205">
                  <c:v>17</c:v>
                </c:pt>
                <c:pt idx="206">
                  <c:v>25</c:v>
                </c:pt>
                <c:pt idx="207">
                  <c:v>11</c:v>
                </c:pt>
                <c:pt idx="208">
                  <c:v>15</c:v>
                </c:pt>
                <c:pt idx="209">
                  <c:v>16</c:v>
                </c:pt>
                <c:pt idx="210">
                  <c:v>16</c:v>
                </c:pt>
                <c:pt idx="211">
                  <c:v>16</c:v>
                </c:pt>
                <c:pt idx="212">
                  <c:v>31</c:v>
                </c:pt>
                <c:pt idx="213">
                  <c:v>8</c:v>
                </c:pt>
                <c:pt idx="214">
                  <c:v>9</c:v>
                </c:pt>
                <c:pt idx="215">
                  <c:v>10</c:v>
                </c:pt>
                <c:pt idx="216">
                  <c:v>13</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4</c:v>
                </c:pt>
                <c:pt idx="257">
                  <c:v>5</c:v>
                </c:pt>
                <c:pt idx="258">
                  <c:v>15</c:v>
                </c:pt>
                <c:pt idx="259">
                  <c:v>9</c:v>
                </c:pt>
                <c:pt idx="260">
                  <c:v>4</c:v>
                </c:pt>
                <c:pt idx="261">
                  <c:v>15</c:v>
                </c:pt>
              </c:numCache>
            </c:numRef>
          </c:yVal>
          <c:smooth val="0"/>
          <c:extLst>
            <c:ext xmlns:c16="http://schemas.microsoft.com/office/drawing/2014/chart" uri="{C3380CC4-5D6E-409C-BE32-E72D297353CC}">
              <c16:uniqueId val="{00000001-6157-4B57-94A3-BA9D7BD0C2AA}"/>
            </c:ext>
          </c:extLst>
        </c:ser>
        <c:dLbls>
          <c:showLegendKey val="0"/>
          <c:showVal val="0"/>
          <c:showCatName val="0"/>
          <c:showSerName val="0"/>
          <c:showPercent val="0"/>
          <c:showBubbleSize val="0"/>
        </c:dLbls>
        <c:axId val="76564032"/>
        <c:axId val="1968224592"/>
      </c:scatterChart>
      <c:valAx>
        <c:axId val="765640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Amount in Euro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8224592"/>
        <c:crosses val="autoZero"/>
        <c:crossBetween val="midCat"/>
      </c:valAx>
      <c:valAx>
        <c:axId val="1968224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Revised number of employees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6564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'Graphs Sumary'!$C$176</c:f>
              <c:strCache>
                <c:ptCount val="1"/>
                <c:pt idx="0">
                  <c:v>Count of Create Date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'Graphs Sumary'!$B$177:$B$189</c15:sqref>
                  </c15:fullRef>
                </c:ext>
              </c:extLst>
              <c:f>'Graphs Sumary'!$B$177:$B$188</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extLst>
                <c:ext xmlns:c15="http://schemas.microsoft.com/office/drawing/2012/chart" uri="{02D57815-91ED-43cb-92C2-25804820EDAC}">
                  <c15:fullRef>
                    <c15:sqref>'Graphs Sumary'!$C$177:$C$189</c15:sqref>
                  </c15:fullRef>
                </c:ext>
              </c:extLst>
              <c:f>'Graphs Sumary'!$C$177:$C$188</c:f>
              <c:numCache>
                <c:formatCode>General</c:formatCode>
                <c:ptCount val="12"/>
                <c:pt idx="0">
                  <c:v>16</c:v>
                </c:pt>
                <c:pt idx="1">
                  <c:v>19</c:v>
                </c:pt>
                <c:pt idx="2">
                  <c:v>17</c:v>
                </c:pt>
                <c:pt idx="3">
                  <c:v>25</c:v>
                </c:pt>
                <c:pt idx="4">
                  <c:v>15</c:v>
                </c:pt>
                <c:pt idx="5">
                  <c:v>20</c:v>
                </c:pt>
                <c:pt idx="6">
                  <c:v>21</c:v>
                </c:pt>
                <c:pt idx="7">
                  <c:v>21</c:v>
                </c:pt>
                <c:pt idx="8">
                  <c:v>23</c:v>
                </c:pt>
                <c:pt idx="9">
                  <c:v>20</c:v>
                </c:pt>
                <c:pt idx="10">
                  <c:v>35</c:v>
                </c:pt>
                <c:pt idx="11">
                  <c:v>30</c:v>
                </c:pt>
              </c:numCache>
            </c:numRef>
          </c:val>
          <c:extLst>
            <c:ext xmlns:c16="http://schemas.microsoft.com/office/drawing/2014/chart" uri="{C3380CC4-5D6E-409C-BE32-E72D297353CC}">
              <c16:uniqueId val="{00000000-032D-4A7A-BE30-C26A362B340D}"/>
            </c:ext>
          </c:extLst>
        </c:ser>
        <c:ser>
          <c:idx val="1"/>
          <c:order val="1"/>
          <c:tx>
            <c:strRef>
              <c:f>'Graphs Sumary'!$D$176</c:f>
              <c:strCache>
                <c:ptCount val="1"/>
                <c:pt idx="0">
                  <c:v>Count of Close Date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'Graphs Sumary'!$B$177:$B$189</c15:sqref>
                  </c15:fullRef>
                </c:ext>
              </c:extLst>
              <c:f>'Graphs Sumary'!$B$177:$B$188</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extLst>
                <c:ext xmlns:c15="http://schemas.microsoft.com/office/drawing/2012/chart" uri="{02D57815-91ED-43cb-92C2-25804820EDAC}">
                  <c15:fullRef>
                    <c15:sqref>'Graphs Sumary'!$D$177:$D$189</c15:sqref>
                  </c15:fullRef>
                </c:ext>
              </c:extLst>
              <c:f>'Graphs Sumary'!$D$177:$D$188</c:f>
              <c:numCache>
                <c:formatCode>General</c:formatCode>
                <c:ptCount val="12"/>
                <c:pt idx="0">
                  <c:v>14</c:v>
                </c:pt>
                <c:pt idx="1">
                  <c:v>13</c:v>
                </c:pt>
                <c:pt idx="2">
                  <c:v>18</c:v>
                </c:pt>
                <c:pt idx="3">
                  <c:v>15</c:v>
                </c:pt>
                <c:pt idx="4">
                  <c:v>22</c:v>
                </c:pt>
                <c:pt idx="5">
                  <c:v>8</c:v>
                </c:pt>
                <c:pt idx="6">
                  <c:v>24</c:v>
                </c:pt>
                <c:pt idx="7">
                  <c:v>24</c:v>
                </c:pt>
                <c:pt idx="8">
                  <c:v>18</c:v>
                </c:pt>
                <c:pt idx="9">
                  <c:v>28</c:v>
                </c:pt>
                <c:pt idx="10">
                  <c:v>32</c:v>
                </c:pt>
                <c:pt idx="11">
                  <c:v>46</c:v>
                </c:pt>
              </c:numCache>
            </c:numRef>
          </c:val>
          <c:extLst>
            <c:ext xmlns:c16="http://schemas.microsoft.com/office/drawing/2014/chart" uri="{C3380CC4-5D6E-409C-BE32-E72D297353CC}">
              <c16:uniqueId val="{00000001-032D-4A7A-BE30-C26A362B340D}"/>
            </c:ext>
          </c:extLst>
        </c:ser>
        <c:ser>
          <c:idx val="2"/>
          <c:order val="2"/>
          <c:tx>
            <c:strRef>
              <c:f>'Graphs Sumary'!$E$176</c:f>
              <c:strCache>
                <c:ptCount val="1"/>
                <c:pt idx="0">
                  <c:v>AVG to close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3"/>
                </a:solidFill>
                <a:prstDash val="sysDot"/>
              </a:ln>
              <a:effectLst/>
            </c:spPr>
            <c:trendlineType val="linear"/>
            <c:dispRSqr val="0"/>
            <c:dispEq val="0"/>
          </c:trendline>
          <c:cat>
            <c:strRef>
              <c:extLst>
                <c:ext xmlns:c15="http://schemas.microsoft.com/office/drawing/2012/chart" uri="{02D57815-91ED-43cb-92C2-25804820EDAC}">
                  <c15:fullRef>
                    <c15:sqref>'Graphs Sumary'!$B$177:$B$189</c15:sqref>
                  </c15:fullRef>
                </c:ext>
              </c:extLst>
              <c:f>'Graphs Sumary'!$B$177:$B$188</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extLst>
                <c:ext xmlns:c15="http://schemas.microsoft.com/office/drawing/2012/chart" uri="{02D57815-91ED-43cb-92C2-25804820EDAC}">
                  <c15:fullRef>
                    <c15:sqref>'Graphs Sumary'!$E$177:$E$189</c15:sqref>
                  </c15:fullRef>
                </c:ext>
              </c:extLst>
              <c:f>'Graphs Sumary'!$E$177:$E$188</c:f>
              <c:numCache>
                <c:formatCode>0.00</c:formatCode>
                <c:ptCount val="12"/>
                <c:pt idx="0">
                  <c:v>-12.308333333333575</c:v>
                </c:pt>
                <c:pt idx="1">
                  <c:v>-14.441351010100995</c:v>
                </c:pt>
                <c:pt idx="2">
                  <c:v>-14.192399691356615</c:v>
                </c:pt>
                <c:pt idx="3">
                  <c:v>-19.098214285714807</c:v>
                </c:pt>
                <c:pt idx="4">
                  <c:v>-27.360984848485135</c:v>
                </c:pt>
                <c:pt idx="5">
                  <c:v>-49.334635416664241</c:v>
                </c:pt>
                <c:pt idx="6">
                  <c:v>-31.292089371980577</c:v>
                </c:pt>
                <c:pt idx="7">
                  <c:v>-38.200785024154236</c:v>
                </c:pt>
                <c:pt idx="8">
                  <c:v>-41.072800925925954</c:v>
                </c:pt>
                <c:pt idx="9">
                  <c:v>-45.874819958846878</c:v>
                </c:pt>
                <c:pt idx="10">
                  <c:v>-46.114023297490704</c:v>
                </c:pt>
                <c:pt idx="11">
                  <c:v>-19.431416062801556</c:v>
                </c:pt>
              </c:numCache>
            </c:numRef>
          </c:val>
          <c:extLst>
            <c:ext xmlns:c16="http://schemas.microsoft.com/office/drawing/2014/chart" uri="{C3380CC4-5D6E-409C-BE32-E72D297353CC}">
              <c16:uniqueId val="{00000003-032D-4A7A-BE30-C26A362B340D}"/>
            </c:ext>
          </c:extLst>
        </c:ser>
        <c:dLbls>
          <c:dLblPos val="outEnd"/>
          <c:showLegendKey val="0"/>
          <c:showVal val="1"/>
          <c:showCatName val="0"/>
          <c:showSerName val="0"/>
          <c:showPercent val="0"/>
          <c:showBubbleSize val="0"/>
        </c:dLbls>
        <c:gapWidth val="219"/>
        <c:overlap val="-27"/>
        <c:axId val="1517596000"/>
        <c:axId val="2047029920"/>
      </c:barChart>
      <c:catAx>
        <c:axId val="1517596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7029920"/>
        <c:crosses val="autoZero"/>
        <c:auto val="1"/>
        <c:lblAlgn val="ctr"/>
        <c:lblOffset val="100"/>
        <c:noMultiLvlLbl val="0"/>
      </c:catAx>
      <c:valAx>
        <c:axId val="2047029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17596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Field: </a:t>
            </a:r>
            <a:r>
              <a:rPr lang="en-US">
                <a:solidFill>
                  <a:srgbClr val="DD5A13"/>
                </a:solidFill>
              </a:rPr>
              <a:t>Amount in Euro</a:t>
            </a:r>
            <a:r>
              <a:rPr lang="en-US"/>
              <a:t> and Field: </a:t>
            </a:r>
            <a:r>
              <a:rPr lang="en-US">
                <a:solidFill>
                  <a:srgbClr val="DD5A13"/>
                </a:solidFill>
              </a:rPr>
              <a:t>Revised number of employees</a:t>
            </a:r>
            <a:r>
              <a:rPr lang="en-US"/>
              <a:t> appear highly correlated.</a:t>
            </a:r>
          </a:p>
        </c:rich>
      </c:tx>
      <c:layout>
        <c:manualLayout>
          <c:xMode val="edge"/>
          <c:yMode val="edge"/>
          <c:x val="7.659711286089238E-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strRef>
              <c:f>'CompanySize&amp;Sum'!$B$23</c:f>
              <c:strCache>
                <c:ptCount val="1"/>
                <c:pt idx="0">
                  <c:v>Revised number of employees</c:v>
                </c:pt>
              </c:strCache>
            </c:strRef>
          </c:tx>
          <c:spPr>
            <a:ln w="25400" cap="rnd">
              <a:noFill/>
              <a:round/>
            </a:ln>
            <a:effectLst/>
          </c:spPr>
          <c:marker>
            <c:symbol val="circle"/>
            <c:size val="7"/>
            <c:spPr>
              <a:solidFill>
                <a:srgbClr val="ED7331"/>
              </a:solidFill>
              <a:ln w="9525">
                <a:solidFill>
                  <a:srgbClr val="FFFFFF"/>
                </a:solidFill>
                <a:prstDash val="solid"/>
              </a:ln>
              <a:effectLst/>
            </c:spPr>
          </c:marker>
          <c:trendline>
            <c:spPr>
              <a:ln w="19050" cap="rnd">
                <a:solidFill>
                  <a:srgbClr val="ED7331"/>
                </a:solidFill>
                <a:prstDash val="sysDot"/>
              </a:ln>
              <a:effectLst/>
            </c:spPr>
            <c:trendlineType val="linear"/>
            <c:dispRSqr val="0"/>
            <c:dispEq val="0"/>
          </c:trendline>
          <c:xVal>
            <c:numRef>
              <c:f>'CompanySize&amp;Sum'!$A$24:$A$285</c:f>
              <c:numCache>
                <c:formatCode>General</c:formatCode>
                <c:ptCount val="262"/>
                <c:pt idx="0">
                  <c:v>2459</c:v>
                </c:pt>
                <c:pt idx="1">
                  <c:v>2250</c:v>
                </c:pt>
                <c:pt idx="2">
                  <c:v>1229</c:v>
                </c:pt>
                <c:pt idx="3">
                  <c:v>1200</c:v>
                </c:pt>
                <c:pt idx="4">
                  <c:v>1080</c:v>
                </c:pt>
                <c:pt idx="5">
                  <c:v>1080</c:v>
                </c:pt>
                <c:pt idx="6">
                  <c:v>1068</c:v>
                </c:pt>
                <c:pt idx="7">
                  <c:v>1062.45</c:v>
                </c:pt>
                <c:pt idx="8">
                  <c:v>959</c:v>
                </c:pt>
                <c:pt idx="9">
                  <c:v>937.5</c:v>
                </c:pt>
                <c:pt idx="10">
                  <c:v>852</c:v>
                </c:pt>
                <c:pt idx="11">
                  <c:v>851</c:v>
                </c:pt>
                <c:pt idx="12">
                  <c:v>850</c:v>
                </c:pt>
                <c:pt idx="13">
                  <c:v>846</c:v>
                </c:pt>
                <c:pt idx="14">
                  <c:v>816</c:v>
                </c:pt>
                <c:pt idx="15">
                  <c:v>810</c:v>
                </c:pt>
                <c:pt idx="16">
                  <c:v>791</c:v>
                </c:pt>
                <c:pt idx="17">
                  <c:v>779</c:v>
                </c:pt>
                <c:pt idx="18">
                  <c:v>779</c:v>
                </c:pt>
                <c:pt idx="19">
                  <c:v>779</c:v>
                </c:pt>
                <c:pt idx="20">
                  <c:v>720</c:v>
                </c:pt>
                <c:pt idx="21">
                  <c:v>720</c:v>
                </c:pt>
                <c:pt idx="22">
                  <c:v>720</c:v>
                </c:pt>
                <c:pt idx="23">
                  <c:v>683</c:v>
                </c:pt>
                <c:pt idx="24">
                  <c:v>675</c:v>
                </c:pt>
                <c:pt idx="25">
                  <c:v>659</c:v>
                </c:pt>
                <c:pt idx="26">
                  <c:v>659</c:v>
                </c:pt>
                <c:pt idx="27">
                  <c:v>659</c:v>
                </c:pt>
                <c:pt idx="28">
                  <c:v>630</c:v>
                </c:pt>
                <c:pt idx="29">
                  <c:v>600</c:v>
                </c:pt>
                <c:pt idx="30">
                  <c:v>599</c:v>
                </c:pt>
                <c:pt idx="31">
                  <c:v>575</c:v>
                </c:pt>
                <c:pt idx="32">
                  <c:v>547.20000000000005</c:v>
                </c:pt>
                <c:pt idx="33">
                  <c:v>540</c:v>
                </c:pt>
                <c:pt idx="34">
                  <c:v>540</c:v>
                </c:pt>
                <c:pt idx="35">
                  <c:v>540</c:v>
                </c:pt>
                <c:pt idx="36">
                  <c:v>536</c:v>
                </c:pt>
                <c:pt idx="37">
                  <c:v>518</c:v>
                </c:pt>
                <c:pt idx="38">
                  <c:v>516</c:v>
                </c:pt>
                <c:pt idx="39">
                  <c:v>513</c:v>
                </c:pt>
                <c:pt idx="40">
                  <c:v>495</c:v>
                </c:pt>
                <c:pt idx="41">
                  <c:v>491</c:v>
                </c:pt>
                <c:pt idx="42">
                  <c:v>480</c:v>
                </c:pt>
                <c:pt idx="43">
                  <c:v>467</c:v>
                </c:pt>
                <c:pt idx="44">
                  <c:v>462.8</c:v>
                </c:pt>
                <c:pt idx="45">
                  <c:v>459</c:v>
                </c:pt>
                <c:pt idx="46">
                  <c:v>424</c:v>
                </c:pt>
                <c:pt idx="47">
                  <c:v>423</c:v>
                </c:pt>
                <c:pt idx="48">
                  <c:v>419</c:v>
                </c:pt>
                <c:pt idx="49">
                  <c:v>419</c:v>
                </c:pt>
                <c:pt idx="50">
                  <c:v>412.5</c:v>
                </c:pt>
                <c:pt idx="51">
                  <c:v>407</c:v>
                </c:pt>
                <c:pt idx="52">
                  <c:v>402.4</c:v>
                </c:pt>
                <c:pt idx="53">
                  <c:v>400</c:v>
                </c:pt>
                <c:pt idx="54">
                  <c:v>395</c:v>
                </c:pt>
                <c:pt idx="55">
                  <c:v>383</c:v>
                </c:pt>
                <c:pt idx="56">
                  <c:v>374</c:v>
                </c:pt>
                <c:pt idx="57">
                  <c:v>369</c:v>
                </c:pt>
                <c:pt idx="58">
                  <c:v>360</c:v>
                </c:pt>
                <c:pt idx="59">
                  <c:v>360</c:v>
                </c:pt>
                <c:pt idx="60">
                  <c:v>360</c:v>
                </c:pt>
                <c:pt idx="61">
                  <c:v>360</c:v>
                </c:pt>
                <c:pt idx="62">
                  <c:v>360</c:v>
                </c:pt>
                <c:pt idx="63">
                  <c:v>359</c:v>
                </c:pt>
                <c:pt idx="64">
                  <c:v>359</c:v>
                </c:pt>
                <c:pt idx="65">
                  <c:v>359</c:v>
                </c:pt>
                <c:pt idx="66">
                  <c:v>359</c:v>
                </c:pt>
                <c:pt idx="67">
                  <c:v>342</c:v>
                </c:pt>
                <c:pt idx="68">
                  <c:v>336.5</c:v>
                </c:pt>
                <c:pt idx="69">
                  <c:v>335</c:v>
                </c:pt>
                <c:pt idx="70">
                  <c:v>324</c:v>
                </c:pt>
                <c:pt idx="71">
                  <c:v>315</c:v>
                </c:pt>
                <c:pt idx="72">
                  <c:v>315</c:v>
                </c:pt>
                <c:pt idx="73">
                  <c:v>313.2</c:v>
                </c:pt>
                <c:pt idx="74">
                  <c:v>312</c:v>
                </c:pt>
                <c:pt idx="75">
                  <c:v>299</c:v>
                </c:pt>
                <c:pt idx="76">
                  <c:v>293</c:v>
                </c:pt>
                <c:pt idx="77">
                  <c:v>284</c:v>
                </c:pt>
                <c:pt idx="78">
                  <c:v>275</c:v>
                </c:pt>
                <c:pt idx="79">
                  <c:v>274.92</c:v>
                </c:pt>
                <c:pt idx="80">
                  <c:v>269</c:v>
                </c:pt>
                <c:pt idx="81">
                  <c:v>252</c:v>
                </c:pt>
                <c:pt idx="82">
                  <c:v>252</c:v>
                </c:pt>
                <c:pt idx="83">
                  <c:v>252</c:v>
                </c:pt>
                <c:pt idx="84">
                  <c:v>249</c:v>
                </c:pt>
                <c:pt idx="85">
                  <c:v>243</c:v>
                </c:pt>
                <c:pt idx="86">
                  <c:v>243</c:v>
                </c:pt>
                <c:pt idx="87">
                  <c:v>239</c:v>
                </c:pt>
                <c:pt idx="88">
                  <c:v>239</c:v>
                </c:pt>
                <c:pt idx="89">
                  <c:v>239</c:v>
                </c:pt>
                <c:pt idx="90">
                  <c:v>239</c:v>
                </c:pt>
                <c:pt idx="91">
                  <c:v>239</c:v>
                </c:pt>
                <c:pt idx="92">
                  <c:v>236.25</c:v>
                </c:pt>
                <c:pt idx="93">
                  <c:v>234</c:v>
                </c:pt>
                <c:pt idx="94">
                  <c:v>234</c:v>
                </c:pt>
                <c:pt idx="95">
                  <c:v>231</c:v>
                </c:pt>
                <c:pt idx="96">
                  <c:v>227.75</c:v>
                </c:pt>
                <c:pt idx="97">
                  <c:v>225</c:v>
                </c:pt>
                <c:pt idx="98">
                  <c:v>225</c:v>
                </c:pt>
                <c:pt idx="99">
                  <c:v>221</c:v>
                </c:pt>
                <c:pt idx="100">
                  <c:v>216</c:v>
                </c:pt>
                <c:pt idx="101">
                  <c:v>216</c:v>
                </c:pt>
                <c:pt idx="102">
                  <c:v>216</c:v>
                </c:pt>
                <c:pt idx="103">
                  <c:v>216</c:v>
                </c:pt>
                <c:pt idx="104">
                  <c:v>216</c:v>
                </c:pt>
                <c:pt idx="105">
                  <c:v>209</c:v>
                </c:pt>
                <c:pt idx="106">
                  <c:v>209</c:v>
                </c:pt>
                <c:pt idx="107">
                  <c:v>207</c:v>
                </c:pt>
                <c:pt idx="108">
                  <c:v>198</c:v>
                </c:pt>
                <c:pt idx="109">
                  <c:v>198</c:v>
                </c:pt>
                <c:pt idx="110">
                  <c:v>194</c:v>
                </c:pt>
                <c:pt idx="111">
                  <c:v>194</c:v>
                </c:pt>
                <c:pt idx="112">
                  <c:v>194</c:v>
                </c:pt>
                <c:pt idx="113">
                  <c:v>194</c:v>
                </c:pt>
                <c:pt idx="114">
                  <c:v>194</c:v>
                </c:pt>
                <c:pt idx="115">
                  <c:v>194</c:v>
                </c:pt>
                <c:pt idx="116">
                  <c:v>194</c:v>
                </c:pt>
                <c:pt idx="117">
                  <c:v>194</c:v>
                </c:pt>
                <c:pt idx="118">
                  <c:v>194</c:v>
                </c:pt>
                <c:pt idx="119">
                  <c:v>189</c:v>
                </c:pt>
                <c:pt idx="120">
                  <c:v>180</c:v>
                </c:pt>
                <c:pt idx="121">
                  <c:v>180</c:v>
                </c:pt>
                <c:pt idx="122">
                  <c:v>180</c:v>
                </c:pt>
                <c:pt idx="123">
                  <c:v>180</c:v>
                </c:pt>
                <c:pt idx="124">
                  <c:v>180</c:v>
                </c:pt>
                <c:pt idx="125">
                  <c:v>180</c:v>
                </c:pt>
                <c:pt idx="126">
                  <c:v>180</c:v>
                </c:pt>
                <c:pt idx="127">
                  <c:v>180</c:v>
                </c:pt>
                <c:pt idx="128">
                  <c:v>180</c:v>
                </c:pt>
                <c:pt idx="129">
                  <c:v>180</c:v>
                </c:pt>
                <c:pt idx="130">
                  <c:v>180</c:v>
                </c:pt>
                <c:pt idx="131">
                  <c:v>180</c:v>
                </c:pt>
                <c:pt idx="132">
                  <c:v>180</c:v>
                </c:pt>
                <c:pt idx="133">
                  <c:v>171</c:v>
                </c:pt>
                <c:pt idx="134">
                  <c:v>169</c:v>
                </c:pt>
                <c:pt idx="135">
                  <c:v>165</c:v>
                </c:pt>
                <c:pt idx="136">
                  <c:v>162</c:v>
                </c:pt>
                <c:pt idx="137">
                  <c:v>162</c:v>
                </c:pt>
                <c:pt idx="138">
                  <c:v>162</c:v>
                </c:pt>
                <c:pt idx="139">
                  <c:v>156</c:v>
                </c:pt>
                <c:pt idx="140">
                  <c:v>156</c:v>
                </c:pt>
                <c:pt idx="141">
                  <c:v>153</c:v>
                </c:pt>
                <c:pt idx="142">
                  <c:v>149</c:v>
                </c:pt>
                <c:pt idx="143">
                  <c:v>149</c:v>
                </c:pt>
                <c:pt idx="144">
                  <c:v>149</c:v>
                </c:pt>
                <c:pt idx="145">
                  <c:v>149</c:v>
                </c:pt>
                <c:pt idx="146">
                  <c:v>149</c:v>
                </c:pt>
                <c:pt idx="147">
                  <c:v>149</c:v>
                </c:pt>
                <c:pt idx="148">
                  <c:v>144</c:v>
                </c:pt>
                <c:pt idx="149">
                  <c:v>144</c:v>
                </c:pt>
                <c:pt idx="150">
                  <c:v>144</c:v>
                </c:pt>
                <c:pt idx="151">
                  <c:v>140</c:v>
                </c:pt>
                <c:pt idx="152">
                  <c:v>135</c:v>
                </c:pt>
                <c:pt idx="153">
                  <c:v>135</c:v>
                </c:pt>
                <c:pt idx="154">
                  <c:v>135</c:v>
                </c:pt>
                <c:pt idx="155">
                  <c:v>135</c:v>
                </c:pt>
                <c:pt idx="156">
                  <c:v>135</c:v>
                </c:pt>
                <c:pt idx="157">
                  <c:v>135</c:v>
                </c:pt>
                <c:pt idx="158">
                  <c:v>135</c:v>
                </c:pt>
                <c:pt idx="159">
                  <c:v>135</c:v>
                </c:pt>
                <c:pt idx="160">
                  <c:v>135</c:v>
                </c:pt>
                <c:pt idx="161">
                  <c:v>135</c:v>
                </c:pt>
                <c:pt idx="162">
                  <c:v>135</c:v>
                </c:pt>
                <c:pt idx="163">
                  <c:v>135</c:v>
                </c:pt>
                <c:pt idx="164">
                  <c:v>135</c:v>
                </c:pt>
                <c:pt idx="165">
                  <c:v>135</c:v>
                </c:pt>
                <c:pt idx="166">
                  <c:v>135</c:v>
                </c:pt>
                <c:pt idx="167">
                  <c:v>135</c:v>
                </c:pt>
                <c:pt idx="168">
                  <c:v>135</c:v>
                </c:pt>
                <c:pt idx="169">
                  <c:v>135</c:v>
                </c:pt>
                <c:pt idx="170">
                  <c:v>135</c:v>
                </c:pt>
                <c:pt idx="171">
                  <c:v>135</c:v>
                </c:pt>
                <c:pt idx="172">
                  <c:v>135</c:v>
                </c:pt>
                <c:pt idx="173">
                  <c:v>135</c:v>
                </c:pt>
                <c:pt idx="174">
                  <c:v>135</c:v>
                </c:pt>
                <c:pt idx="175">
                  <c:v>135</c:v>
                </c:pt>
                <c:pt idx="176">
                  <c:v>135</c:v>
                </c:pt>
                <c:pt idx="177">
                  <c:v>135</c:v>
                </c:pt>
                <c:pt idx="178">
                  <c:v>135</c:v>
                </c:pt>
                <c:pt idx="179">
                  <c:v>135</c:v>
                </c:pt>
                <c:pt idx="180">
                  <c:v>135</c:v>
                </c:pt>
                <c:pt idx="181">
                  <c:v>135</c:v>
                </c:pt>
                <c:pt idx="182">
                  <c:v>135</c:v>
                </c:pt>
                <c:pt idx="183">
                  <c:v>135</c:v>
                </c:pt>
                <c:pt idx="184">
                  <c:v>135</c:v>
                </c:pt>
                <c:pt idx="185">
                  <c:v>135</c:v>
                </c:pt>
                <c:pt idx="186">
                  <c:v>135</c:v>
                </c:pt>
                <c:pt idx="187">
                  <c:v>135</c:v>
                </c:pt>
                <c:pt idx="188">
                  <c:v>135</c:v>
                </c:pt>
                <c:pt idx="189">
                  <c:v>135</c:v>
                </c:pt>
                <c:pt idx="190">
                  <c:v>135</c:v>
                </c:pt>
                <c:pt idx="191">
                  <c:v>135</c:v>
                </c:pt>
                <c:pt idx="192">
                  <c:v>135</c:v>
                </c:pt>
                <c:pt idx="193">
                  <c:v>132</c:v>
                </c:pt>
                <c:pt idx="194">
                  <c:v>123</c:v>
                </c:pt>
                <c:pt idx="195">
                  <c:v>120</c:v>
                </c:pt>
                <c:pt idx="196">
                  <c:v>112.5</c:v>
                </c:pt>
                <c:pt idx="197">
                  <c:v>112.5</c:v>
                </c:pt>
                <c:pt idx="198">
                  <c:v>112.5</c:v>
                </c:pt>
                <c:pt idx="199">
                  <c:v>108</c:v>
                </c:pt>
                <c:pt idx="200">
                  <c:v>108</c:v>
                </c:pt>
                <c:pt idx="201">
                  <c:v>108</c:v>
                </c:pt>
                <c:pt idx="202">
                  <c:v>105</c:v>
                </c:pt>
                <c:pt idx="203">
                  <c:v>102.6</c:v>
                </c:pt>
                <c:pt idx="204">
                  <c:v>102</c:v>
                </c:pt>
                <c:pt idx="205">
                  <c:v>102</c:v>
                </c:pt>
                <c:pt idx="206">
                  <c:v>100</c:v>
                </c:pt>
                <c:pt idx="207">
                  <c:v>99</c:v>
                </c:pt>
                <c:pt idx="208">
                  <c:v>97.65</c:v>
                </c:pt>
                <c:pt idx="209">
                  <c:v>96</c:v>
                </c:pt>
                <c:pt idx="210">
                  <c:v>96</c:v>
                </c:pt>
                <c:pt idx="211">
                  <c:v>96</c:v>
                </c:pt>
                <c:pt idx="212">
                  <c:v>93</c:v>
                </c:pt>
                <c:pt idx="213">
                  <c:v>90</c:v>
                </c:pt>
                <c:pt idx="214">
                  <c:v>90</c:v>
                </c:pt>
                <c:pt idx="215">
                  <c:v>90</c:v>
                </c:pt>
                <c:pt idx="216">
                  <c:v>90</c:v>
                </c:pt>
                <c:pt idx="217">
                  <c:v>90</c:v>
                </c:pt>
                <c:pt idx="218">
                  <c:v>90</c:v>
                </c:pt>
                <c:pt idx="219">
                  <c:v>90</c:v>
                </c:pt>
                <c:pt idx="220">
                  <c:v>90</c:v>
                </c:pt>
                <c:pt idx="221">
                  <c:v>90</c:v>
                </c:pt>
                <c:pt idx="222">
                  <c:v>90</c:v>
                </c:pt>
                <c:pt idx="223">
                  <c:v>90</c:v>
                </c:pt>
                <c:pt idx="224">
                  <c:v>90</c:v>
                </c:pt>
                <c:pt idx="225">
                  <c:v>90</c:v>
                </c:pt>
                <c:pt idx="226">
                  <c:v>90</c:v>
                </c:pt>
                <c:pt idx="227">
                  <c:v>90</c:v>
                </c:pt>
                <c:pt idx="228">
                  <c:v>90</c:v>
                </c:pt>
                <c:pt idx="229">
                  <c:v>90</c:v>
                </c:pt>
                <c:pt idx="230">
                  <c:v>90</c:v>
                </c:pt>
                <c:pt idx="231">
                  <c:v>90</c:v>
                </c:pt>
                <c:pt idx="232">
                  <c:v>90</c:v>
                </c:pt>
                <c:pt idx="233">
                  <c:v>90</c:v>
                </c:pt>
                <c:pt idx="234">
                  <c:v>90</c:v>
                </c:pt>
                <c:pt idx="235">
                  <c:v>90</c:v>
                </c:pt>
                <c:pt idx="236">
                  <c:v>90</c:v>
                </c:pt>
                <c:pt idx="237">
                  <c:v>90</c:v>
                </c:pt>
                <c:pt idx="238">
                  <c:v>90</c:v>
                </c:pt>
                <c:pt idx="239">
                  <c:v>90</c:v>
                </c:pt>
                <c:pt idx="240">
                  <c:v>90</c:v>
                </c:pt>
                <c:pt idx="241">
                  <c:v>90</c:v>
                </c:pt>
                <c:pt idx="242">
                  <c:v>90</c:v>
                </c:pt>
                <c:pt idx="243">
                  <c:v>90</c:v>
                </c:pt>
                <c:pt idx="244">
                  <c:v>90</c:v>
                </c:pt>
                <c:pt idx="245">
                  <c:v>90</c:v>
                </c:pt>
                <c:pt idx="246">
                  <c:v>90</c:v>
                </c:pt>
                <c:pt idx="247">
                  <c:v>90</c:v>
                </c:pt>
                <c:pt idx="248">
                  <c:v>90</c:v>
                </c:pt>
                <c:pt idx="249">
                  <c:v>90</c:v>
                </c:pt>
                <c:pt idx="250">
                  <c:v>90</c:v>
                </c:pt>
                <c:pt idx="251">
                  <c:v>90</c:v>
                </c:pt>
                <c:pt idx="252">
                  <c:v>78.75</c:v>
                </c:pt>
                <c:pt idx="253">
                  <c:v>78.75</c:v>
                </c:pt>
                <c:pt idx="254">
                  <c:v>72</c:v>
                </c:pt>
                <c:pt idx="255">
                  <c:v>70.05</c:v>
                </c:pt>
                <c:pt idx="256">
                  <c:v>60</c:v>
                </c:pt>
                <c:pt idx="257">
                  <c:v>60</c:v>
                </c:pt>
                <c:pt idx="258">
                  <c:v>60</c:v>
                </c:pt>
                <c:pt idx="259">
                  <c:v>54</c:v>
                </c:pt>
                <c:pt idx="260">
                  <c:v>48</c:v>
                </c:pt>
                <c:pt idx="261">
                  <c:v>39.380000000000003</c:v>
                </c:pt>
              </c:numCache>
            </c:numRef>
          </c:xVal>
          <c:yVal>
            <c:numRef>
              <c:f>'CompanySize&amp;Sum'!$B$24:$B$285</c:f>
              <c:numCache>
                <c:formatCode>General</c:formatCode>
                <c:ptCount val="262"/>
                <c:pt idx="0">
                  <c:v>190</c:v>
                </c:pt>
                <c:pt idx="1">
                  <c:v>250</c:v>
                </c:pt>
                <c:pt idx="2">
                  <c:v>130</c:v>
                </c:pt>
                <c:pt idx="3">
                  <c:v>100</c:v>
                </c:pt>
                <c:pt idx="4">
                  <c:v>90</c:v>
                </c:pt>
                <c:pt idx="5">
                  <c:v>100</c:v>
                </c:pt>
                <c:pt idx="6">
                  <c:v>100</c:v>
                </c:pt>
                <c:pt idx="7">
                  <c:v>160</c:v>
                </c:pt>
                <c:pt idx="8">
                  <c:v>75</c:v>
                </c:pt>
                <c:pt idx="9">
                  <c:v>125</c:v>
                </c:pt>
                <c:pt idx="10">
                  <c:v>71</c:v>
                </c:pt>
                <c:pt idx="11">
                  <c:v>56</c:v>
                </c:pt>
                <c:pt idx="12">
                  <c:v>100</c:v>
                </c:pt>
                <c:pt idx="13">
                  <c:v>141</c:v>
                </c:pt>
                <c:pt idx="14">
                  <c:v>80</c:v>
                </c:pt>
                <c:pt idx="15">
                  <c:v>90</c:v>
                </c:pt>
                <c:pt idx="16">
                  <c:v>61</c:v>
                </c:pt>
                <c:pt idx="17">
                  <c:v>50</c:v>
                </c:pt>
                <c:pt idx="18">
                  <c:v>60</c:v>
                </c:pt>
                <c:pt idx="19">
                  <c:v>60</c:v>
                </c:pt>
                <c:pt idx="20">
                  <c:v>60</c:v>
                </c:pt>
                <c:pt idx="21">
                  <c:v>80</c:v>
                </c:pt>
                <c:pt idx="22">
                  <c:v>80</c:v>
                </c:pt>
                <c:pt idx="23">
                  <c:v>52</c:v>
                </c:pt>
                <c:pt idx="24">
                  <c:v>100</c:v>
                </c:pt>
                <c:pt idx="25">
                  <c:v>50</c:v>
                </c:pt>
                <c:pt idx="26">
                  <c:v>50</c:v>
                </c:pt>
                <c:pt idx="27">
                  <c:v>80</c:v>
                </c:pt>
                <c:pt idx="28">
                  <c:v>70</c:v>
                </c:pt>
                <c:pt idx="29">
                  <c:v>50</c:v>
                </c:pt>
                <c:pt idx="30">
                  <c:v>60</c:v>
                </c:pt>
                <c:pt idx="31">
                  <c:v>33</c:v>
                </c:pt>
                <c:pt idx="32">
                  <c:v>60</c:v>
                </c:pt>
                <c:pt idx="33">
                  <c:v>45</c:v>
                </c:pt>
                <c:pt idx="34">
                  <c:v>45</c:v>
                </c:pt>
                <c:pt idx="35">
                  <c:v>60</c:v>
                </c:pt>
                <c:pt idx="36">
                  <c:v>53</c:v>
                </c:pt>
                <c:pt idx="37">
                  <c:v>51</c:v>
                </c:pt>
                <c:pt idx="38">
                  <c:v>43</c:v>
                </c:pt>
                <c:pt idx="39">
                  <c:v>57</c:v>
                </c:pt>
                <c:pt idx="40">
                  <c:v>55</c:v>
                </c:pt>
                <c:pt idx="41">
                  <c:v>48</c:v>
                </c:pt>
                <c:pt idx="42">
                  <c:v>40</c:v>
                </c:pt>
                <c:pt idx="43">
                  <c:v>34</c:v>
                </c:pt>
                <c:pt idx="44">
                  <c:v>65</c:v>
                </c:pt>
                <c:pt idx="45">
                  <c:v>50</c:v>
                </c:pt>
                <c:pt idx="46">
                  <c:v>50</c:v>
                </c:pt>
                <c:pt idx="47">
                  <c:v>44</c:v>
                </c:pt>
                <c:pt idx="48">
                  <c:v>30</c:v>
                </c:pt>
                <c:pt idx="49">
                  <c:v>40</c:v>
                </c:pt>
                <c:pt idx="50">
                  <c:v>55</c:v>
                </c:pt>
                <c:pt idx="51">
                  <c:v>29</c:v>
                </c:pt>
                <c:pt idx="52">
                  <c:v>37</c:v>
                </c:pt>
                <c:pt idx="53">
                  <c:v>40</c:v>
                </c:pt>
                <c:pt idx="54">
                  <c:v>30</c:v>
                </c:pt>
                <c:pt idx="55">
                  <c:v>27</c:v>
                </c:pt>
                <c:pt idx="56">
                  <c:v>35</c:v>
                </c:pt>
                <c:pt idx="57">
                  <c:v>41</c:v>
                </c:pt>
                <c:pt idx="58">
                  <c:v>30</c:v>
                </c:pt>
                <c:pt idx="59">
                  <c:v>40</c:v>
                </c:pt>
                <c:pt idx="60">
                  <c:v>40</c:v>
                </c:pt>
                <c:pt idx="61">
                  <c:v>60</c:v>
                </c:pt>
                <c:pt idx="62">
                  <c:v>120</c:v>
                </c:pt>
                <c:pt idx="63">
                  <c:v>20</c:v>
                </c:pt>
                <c:pt idx="64">
                  <c:v>25</c:v>
                </c:pt>
                <c:pt idx="65">
                  <c:v>25</c:v>
                </c:pt>
                <c:pt idx="66">
                  <c:v>25</c:v>
                </c:pt>
                <c:pt idx="67">
                  <c:v>38</c:v>
                </c:pt>
                <c:pt idx="68">
                  <c:v>37</c:v>
                </c:pt>
                <c:pt idx="69">
                  <c:v>23</c:v>
                </c:pt>
                <c:pt idx="70">
                  <c:v>26</c:v>
                </c:pt>
                <c:pt idx="71">
                  <c:v>35</c:v>
                </c:pt>
                <c:pt idx="72">
                  <c:v>42</c:v>
                </c:pt>
                <c:pt idx="73">
                  <c:v>29</c:v>
                </c:pt>
                <c:pt idx="74">
                  <c:v>26</c:v>
                </c:pt>
                <c:pt idx="75">
                  <c:v>20</c:v>
                </c:pt>
                <c:pt idx="76">
                  <c:v>26</c:v>
                </c:pt>
                <c:pt idx="77">
                  <c:v>25</c:v>
                </c:pt>
                <c:pt idx="78">
                  <c:v>24</c:v>
                </c:pt>
                <c:pt idx="79">
                  <c:v>29</c:v>
                </c:pt>
                <c:pt idx="80">
                  <c:v>35</c:v>
                </c:pt>
                <c:pt idx="81">
                  <c:v>20</c:v>
                </c:pt>
                <c:pt idx="82">
                  <c:v>21</c:v>
                </c:pt>
                <c:pt idx="83">
                  <c:v>28</c:v>
                </c:pt>
                <c:pt idx="84">
                  <c:v>20</c:v>
                </c:pt>
                <c:pt idx="85">
                  <c:v>27</c:v>
                </c:pt>
                <c:pt idx="86">
                  <c:v>27</c:v>
                </c:pt>
                <c:pt idx="87">
                  <c:v>10</c:v>
                </c:pt>
                <c:pt idx="88">
                  <c:v>15</c:v>
                </c:pt>
                <c:pt idx="89">
                  <c:v>15</c:v>
                </c:pt>
                <c:pt idx="90">
                  <c:v>20</c:v>
                </c:pt>
                <c:pt idx="91">
                  <c:v>60</c:v>
                </c:pt>
                <c:pt idx="92">
                  <c:v>35</c:v>
                </c:pt>
                <c:pt idx="93">
                  <c:v>26</c:v>
                </c:pt>
                <c:pt idx="94">
                  <c:v>26</c:v>
                </c:pt>
                <c:pt idx="95">
                  <c:v>33</c:v>
                </c:pt>
                <c:pt idx="96">
                  <c:v>25</c:v>
                </c:pt>
                <c:pt idx="97">
                  <c:v>20</c:v>
                </c:pt>
                <c:pt idx="98">
                  <c:v>30</c:v>
                </c:pt>
                <c:pt idx="99">
                  <c:v>18</c:v>
                </c:pt>
                <c:pt idx="100">
                  <c:v>18</c:v>
                </c:pt>
                <c:pt idx="101">
                  <c:v>24</c:v>
                </c:pt>
                <c:pt idx="102">
                  <c:v>24</c:v>
                </c:pt>
                <c:pt idx="103">
                  <c:v>36</c:v>
                </c:pt>
                <c:pt idx="104">
                  <c:v>36</c:v>
                </c:pt>
                <c:pt idx="105">
                  <c:v>25</c:v>
                </c:pt>
                <c:pt idx="106">
                  <c:v>25</c:v>
                </c:pt>
                <c:pt idx="107">
                  <c:v>23</c:v>
                </c:pt>
                <c:pt idx="108">
                  <c:v>22</c:v>
                </c:pt>
                <c:pt idx="109">
                  <c:v>33</c:v>
                </c:pt>
                <c:pt idx="110">
                  <c:v>4</c:v>
                </c:pt>
                <c:pt idx="111">
                  <c:v>10</c:v>
                </c:pt>
                <c:pt idx="112">
                  <c:v>15</c:v>
                </c:pt>
                <c:pt idx="113">
                  <c:v>15</c:v>
                </c:pt>
                <c:pt idx="114">
                  <c:v>15</c:v>
                </c:pt>
                <c:pt idx="115">
                  <c:v>15</c:v>
                </c:pt>
                <c:pt idx="116">
                  <c:v>15</c:v>
                </c:pt>
                <c:pt idx="117">
                  <c:v>15</c:v>
                </c:pt>
                <c:pt idx="118">
                  <c:v>15</c:v>
                </c:pt>
                <c:pt idx="119">
                  <c:v>21</c:v>
                </c:pt>
                <c:pt idx="120">
                  <c:v>7</c:v>
                </c:pt>
                <c:pt idx="121">
                  <c:v>15</c:v>
                </c:pt>
                <c:pt idx="122">
                  <c:v>15</c:v>
                </c:pt>
                <c:pt idx="123">
                  <c:v>20</c:v>
                </c:pt>
                <c:pt idx="124">
                  <c:v>20</c:v>
                </c:pt>
                <c:pt idx="125">
                  <c:v>20</c:v>
                </c:pt>
                <c:pt idx="126">
                  <c:v>20</c:v>
                </c:pt>
                <c:pt idx="127">
                  <c:v>20</c:v>
                </c:pt>
                <c:pt idx="128">
                  <c:v>20</c:v>
                </c:pt>
                <c:pt idx="129">
                  <c:v>20</c:v>
                </c:pt>
                <c:pt idx="130">
                  <c:v>20</c:v>
                </c:pt>
                <c:pt idx="131">
                  <c:v>25</c:v>
                </c:pt>
                <c:pt idx="132">
                  <c:v>30</c:v>
                </c:pt>
                <c:pt idx="133">
                  <c:v>19</c:v>
                </c:pt>
                <c:pt idx="134">
                  <c:v>15</c:v>
                </c:pt>
                <c:pt idx="135">
                  <c:v>22</c:v>
                </c:pt>
                <c:pt idx="136">
                  <c:v>18</c:v>
                </c:pt>
                <c:pt idx="137">
                  <c:v>18</c:v>
                </c:pt>
                <c:pt idx="138">
                  <c:v>20</c:v>
                </c:pt>
                <c:pt idx="139">
                  <c:v>26</c:v>
                </c:pt>
                <c:pt idx="140">
                  <c:v>26</c:v>
                </c:pt>
                <c:pt idx="141">
                  <c:v>22</c:v>
                </c:pt>
                <c:pt idx="142">
                  <c:v>10</c:v>
                </c:pt>
                <c:pt idx="143">
                  <c:v>10</c:v>
                </c:pt>
                <c:pt idx="144">
                  <c:v>12</c:v>
                </c:pt>
                <c:pt idx="145">
                  <c:v>15</c:v>
                </c:pt>
                <c:pt idx="146">
                  <c:v>15</c:v>
                </c:pt>
                <c:pt idx="147">
                  <c:v>15</c:v>
                </c:pt>
                <c:pt idx="148">
                  <c:v>16</c:v>
                </c:pt>
                <c:pt idx="149">
                  <c:v>16</c:v>
                </c:pt>
                <c:pt idx="150">
                  <c:v>24</c:v>
                </c:pt>
                <c:pt idx="151">
                  <c:v>15</c:v>
                </c:pt>
                <c:pt idx="152">
                  <c:v>6</c:v>
                </c:pt>
                <c:pt idx="153">
                  <c:v>8</c:v>
                </c:pt>
                <c:pt idx="154">
                  <c:v>10</c:v>
                </c:pt>
                <c:pt idx="155">
                  <c:v>10</c:v>
                </c:pt>
                <c:pt idx="156">
                  <c:v>10</c:v>
                </c:pt>
                <c:pt idx="157">
                  <c:v>12</c:v>
                </c:pt>
                <c:pt idx="158">
                  <c:v>12</c:v>
                </c:pt>
                <c:pt idx="159">
                  <c:v>13</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20</c:v>
                </c:pt>
                <c:pt idx="193">
                  <c:v>22</c:v>
                </c:pt>
                <c:pt idx="194">
                  <c:v>15</c:v>
                </c:pt>
                <c:pt idx="195">
                  <c:v>20</c:v>
                </c:pt>
                <c:pt idx="196">
                  <c:v>15</c:v>
                </c:pt>
                <c:pt idx="197">
                  <c:v>15</c:v>
                </c:pt>
                <c:pt idx="198">
                  <c:v>15</c:v>
                </c:pt>
                <c:pt idx="199">
                  <c:v>12</c:v>
                </c:pt>
                <c:pt idx="200">
                  <c:v>15</c:v>
                </c:pt>
                <c:pt idx="201">
                  <c:v>18</c:v>
                </c:pt>
                <c:pt idx="202">
                  <c:v>15</c:v>
                </c:pt>
                <c:pt idx="203">
                  <c:v>9</c:v>
                </c:pt>
                <c:pt idx="204">
                  <c:v>9</c:v>
                </c:pt>
                <c:pt idx="205">
                  <c:v>17</c:v>
                </c:pt>
                <c:pt idx="206">
                  <c:v>25</c:v>
                </c:pt>
                <c:pt idx="207">
                  <c:v>11</c:v>
                </c:pt>
                <c:pt idx="208">
                  <c:v>15</c:v>
                </c:pt>
                <c:pt idx="209">
                  <c:v>16</c:v>
                </c:pt>
                <c:pt idx="210">
                  <c:v>16</c:v>
                </c:pt>
                <c:pt idx="211">
                  <c:v>16</c:v>
                </c:pt>
                <c:pt idx="212">
                  <c:v>31</c:v>
                </c:pt>
                <c:pt idx="213">
                  <c:v>8</c:v>
                </c:pt>
                <c:pt idx="214">
                  <c:v>9</c:v>
                </c:pt>
                <c:pt idx="215">
                  <c:v>10</c:v>
                </c:pt>
                <c:pt idx="216">
                  <c:v>13</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4</c:v>
                </c:pt>
                <c:pt idx="257">
                  <c:v>5</c:v>
                </c:pt>
                <c:pt idx="258">
                  <c:v>15</c:v>
                </c:pt>
                <c:pt idx="259">
                  <c:v>9</c:v>
                </c:pt>
                <c:pt idx="260">
                  <c:v>4</c:v>
                </c:pt>
                <c:pt idx="261">
                  <c:v>15</c:v>
                </c:pt>
              </c:numCache>
            </c:numRef>
          </c:yVal>
          <c:smooth val="0"/>
          <c:extLst>
            <c:ext xmlns:c16="http://schemas.microsoft.com/office/drawing/2014/chart" uri="{C3380CC4-5D6E-409C-BE32-E72D297353CC}">
              <c16:uniqueId val="{00000001-5084-4B0A-A366-79ACC9FFDA04}"/>
            </c:ext>
          </c:extLst>
        </c:ser>
        <c:dLbls>
          <c:showLegendKey val="0"/>
          <c:showVal val="0"/>
          <c:showCatName val="0"/>
          <c:showSerName val="0"/>
          <c:showPercent val="0"/>
          <c:showBubbleSize val="0"/>
        </c:dLbls>
        <c:axId val="76564032"/>
        <c:axId val="1968224592"/>
      </c:scatterChart>
      <c:valAx>
        <c:axId val="765640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Amount in Euro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8224592"/>
        <c:crosses val="autoZero"/>
        <c:crossBetween val="midCat"/>
      </c:valAx>
      <c:valAx>
        <c:axId val="1968224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Revised number of employees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6564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'Graphs Sumary'!$C$176</c:f>
              <c:strCache>
                <c:ptCount val="1"/>
                <c:pt idx="0">
                  <c:v>Count of Create Date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'Graphs Sumary'!$B$177:$B$189</c15:sqref>
                  </c15:fullRef>
                </c:ext>
              </c:extLst>
              <c:f>'Graphs Sumary'!$B$177:$B$188</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extLst>
                <c:ext xmlns:c15="http://schemas.microsoft.com/office/drawing/2012/chart" uri="{02D57815-91ED-43cb-92C2-25804820EDAC}">
                  <c15:fullRef>
                    <c15:sqref>'Graphs Sumary'!$C$177:$C$189</c15:sqref>
                  </c15:fullRef>
                </c:ext>
              </c:extLst>
              <c:f>'Graphs Sumary'!$C$177:$C$188</c:f>
              <c:numCache>
                <c:formatCode>General</c:formatCode>
                <c:ptCount val="12"/>
                <c:pt idx="0">
                  <c:v>16</c:v>
                </c:pt>
                <c:pt idx="1">
                  <c:v>19</c:v>
                </c:pt>
                <c:pt idx="2">
                  <c:v>17</c:v>
                </c:pt>
                <c:pt idx="3">
                  <c:v>25</c:v>
                </c:pt>
                <c:pt idx="4">
                  <c:v>15</c:v>
                </c:pt>
                <c:pt idx="5">
                  <c:v>20</c:v>
                </c:pt>
                <c:pt idx="6">
                  <c:v>21</c:v>
                </c:pt>
                <c:pt idx="7">
                  <c:v>21</c:v>
                </c:pt>
                <c:pt idx="8">
                  <c:v>23</c:v>
                </c:pt>
                <c:pt idx="9">
                  <c:v>20</c:v>
                </c:pt>
                <c:pt idx="10">
                  <c:v>35</c:v>
                </c:pt>
                <c:pt idx="11">
                  <c:v>30</c:v>
                </c:pt>
              </c:numCache>
            </c:numRef>
          </c:val>
          <c:extLst>
            <c:ext xmlns:c16="http://schemas.microsoft.com/office/drawing/2014/chart" uri="{C3380CC4-5D6E-409C-BE32-E72D297353CC}">
              <c16:uniqueId val="{00000000-F2FD-4A41-9D1F-9BC3E3171FA6}"/>
            </c:ext>
          </c:extLst>
        </c:ser>
        <c:ser>
          <c:idx val="1"/>
          <c:order val="1"/>
          <c:tx>
            <c:strRef>
              <c:f>'Graphs Sumary'!$D$176</c:f>
              <c:strCache>
                <c:ptCount val="1"/>
                <c:pt idx="0">
                  <c:v>Count of Close Date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'Graphs Sumary'!$B$177:$B$189</c15:sqref>
                  </c15:fullRef>
                </c:ext>
              </c:extLst>
              <c:f>'Graphs Sumary'!$B$177:$B$188</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extLst>
                <c:ext xmlns:c15="http://schemas.microsoft.com/office/drawing/2012/chart" uri="{02D57815-91ED-43cb-92C2-25804820EDAC}">
                  <c15:fullRef>
                    <c15:sqref>'Graphs Sumary'!$D$177:$D$189</c15:sqref>
                  </c15:fullRef>
                </c:ext>
              </c:extLst>
              <c:f>'Graphs Sumary'!$D$177:$D$188</c:f>
              <c:numCache>
                <c:formatCode>General</c:formatCode>
                <c:ptCount val="12"/>
                <c:pt idx="0">
                  <c:v>14</c:v>
                </c:pt>
                <c:pt idx="1">
                  <c:v>13</c:v>
                </c:pt>
                <c:pt idx="2">
                  <c:v>18</c:v>
                </c:pt>
                <c:pt idx="3">
                  <c:v>15</c:v>
                </c:pt>
                <c:pt idx="4">
                  <c:v>22</c:v>
                </c:pt>
                <c:pt idx="5">
                  <c:v>8</c:v>
                </c:pt>
                <c:pt idx="6">
                  <c:v>24</c:v>
                </c:pt>
                <c:pt idx="7">
                  <c:v>24</c:v>
                </c:pt>
                <c:pt idx="8">
                  <c:v>18</c:v>
                </c:pt>
                <c:pt idx="9">
                  <c:v>28</c:v>
                </c:pt>
                <c:pt idx="10">
                  <c:v>32</c:v>
                </c:pt>
                <c:pt idx="11">
                  <c:v>46</c:v>
                </c:pt>
              </c:numCache>
            </c:numRef>
          </c:val>
          <c:extLst>
            <c:ext xmlns:c16="http://schemas.microsoft.com/office/drawing/2014/chart" uri="{C3380CC4-5D6E-409C-BE32-E72D297353CC}">
              <c16:uniqueId val="{00000001-F2FD-4A41-9D1F-9BC3E3171FA6}"/>
            </c:ext>
          </c:extLst>
        </c:ser>
        <c:ser>
          <c:idx val="2"/>
          <c:order val="2"/>
          <c:tx>
            <c:strRef>
              <c:f>'Graphs Sumary'!$E$176</c:f>
              <c:strCache>
                <c:ptCount val="1"/>
                <c:pt idx="0">
                  <c:v>AVG to close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3"/>
                </a:solidFill>
                <a:prstDash val="sysDot"/>
              </a:ln>
              <a:effectLst/>
            </c:spPr>
            <c:trendlineType val="linear"/>
            <c:dispRSqr val="0"/>
            <c:dispEq val="0"/>
          </c:trendline>
          <c:cat>
            <c:strRef>
              <c:extLst>
                <c:ext xmlns:c15="http://schemas.microsoft.com/office/drawing/2012/chart" uri="{02D57815-91ED-43cb-92C2-25804820EDAC}">
                  <c15:fullRef>
                    <c15:sqref>'Graphs Sumary'!$B$177:$B$189</c15:sqref>
                  </c15:fullRef>
                </c:ext>
              </c:extLst>
              <c:f>'Graphs Sumary'!$B$177:$B$188</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extLst>
                <c:ext xmlns:c15="http://schemas.microsoft.com/office/drawing/2012/chart" uri="{02D57815-91ED-43cb-92C2-25804820EDAC}">
                  <c15:fullRef>
                    <c15:sqref>'Graphs Sumary'!$E$177:$E$189</c15:sqref>
                  </c15:fullRef>
                </c:ext>
              </c:extLst>
              <c:f>'Graphs Sumary'!$E$177:$E$188</c:f>
              <c:numCache>
                <c:formatCode>0.00</c:formatCode>
                <c:ptCount val="12"/>
                <c:pt idx="0">
                  <c:v>-12.308333333333575</c:v>
                </c:pt>
                <c:pt idx="1">
                  <c:v>-14.441351010100995</c:v>
                </c:pt>
                <c:pt idx="2">
                  <c:v>-14.192399691356615</c:v>
                </c:pt>
                <c:pt idx="3">
                  <c:v>-19.098214285714807</c:v>
                </c:pt>
                <c:pt idx="4">
                  <c:v>-27.360984848485135</c:v>
                </c:pt>
                <c:pt idx="5">
                  <c:v>-49.334635416664241</c:v>
                </c:pt>
                <c:pt idx="6">
                  <c:v>-31.292089371980577</c:v>
                </c:pt>
                <c:pt idx="7">
                  <c:v>-38.200785024154236</c:v>
                </c:pt>
                <c:pt idx="8">
                  <c:v>-41.072800925925954</c:v>
                </c:pt>
                <c:pt idx="9">
                  <c:v>-45.874819958846878</c:v>
                </c:pt>
                <c:pt idx="10">
                  <c:v>-46.114023297490704</c:v>
                </c:pt>
                <c:pt idx="11">
                  <c:v>-19.431416062801556</c:v>
                </c:pt>
              </c:numCache>
            </c:numRef>
          </c:val>
          <c:extLst>
            <c:ext xmlns:c16="http://schemas.microsoft.com/office/drawing/2014/chart" uri="{C3380CC4-5D6E-409C-BE32-E72D297353CC}">
              <c16:uniqueId val="{00000002-F2FD-4A41-9D1F-9BC3E3171FA6}"/>
            </c:ext>
          </c:extLst>
        </c:ser>
        <c:dLbls>
          <c:dLblPos val="outEnd"/>
          <c:showLegendKey val="0"/>
          <c:showVal val="1"/>
          <c:showCatName val="0"/>
          <c:showSerName val="0"/>
          <c:showPercent val="0"/>
          <c:showBubbleSize val="0"/>
        </c:dLbls>
        <c:gapWidth val="219"/>
        <c:overlap val="-27"/>
        <c:axId val="1517596000"/>
        <c:axId val="2047029920"/>
      </c:barChart>
      <c:catAx>
        <c:axId val="1517596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7029920"/>
        <c:crosses val="autoZero"/>
        <c:auto val="1"/>
        <c:lblAlgn val="ctr"/>
        <c:lblOffset val="100"/>
        <c:noMultiLvlLbl val="0"/>
      </c:catAx>
      <c:valAx>
        <c:axId val="2047029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17596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[Factorial_case_study.Final.xlsx]Graphs Sumary!PivotTable78</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'Graphs Sumary'!$C$294:$C$295</c:f>
              <c:strCache>
                <c:ptCount val="1"/>
                <c:pt idx="0">
                  <c:v>Agriculture</c:v>
                </c:pt>
              </c:strCache>
            </c:strRef>
          </c:tx>
          <c:spPr>
            <a:solidFill>
              <a:schemeClr val="accent1"/>
            </a:solidFill>
            <a:ln>
              <a:noFill/>
            </a:ln>
            <a:effectLst/>
          </c:spPr>
          <c:invertIfNegative val="0"/>
          <c:cat>
            <c:multiLvlStrRef>
              <c:f>'Graphs Sumary'!$B$296:$B$301</c:f>
              <c:multiLvlStrCache>
                <c:ptCount val="4"/>
                <c:lvl>
                  <c:pt idx="0">
                    <c:v>Qtr1</c:v>
                  </c:pt>
                  <c:pt idx="1">
                    <c:v>Qtr2</c:v>
                  </c:pt>
                  <c:pt idx="2">
                    <c:v>Qtr3</c:v>
                  </c:pt>
                  <c:pt idx="3">
                    <c:v>Qtr4</c:v>
                  </c:pt>
                </c:lvl>
                <c:lvl>
                  <c:pt idx="0">
                    <c:v>2022</c:v>
                  </c:pt>
                </c:lvl>
              </c:multiLvlStrCache>
            </c:multiLvlStrRef>
          </c:cat>
          <c:val>
            <c:numRef>
              <c:f>'Graphs Sumary'!$C$296:$C$301</c:f>
              <c:numCache>
                <c:formatCode>General</c:formatCode>
                <c:ptCount val="4"/>
                <c:pt idx="2">
                  <c:v>1</c:v>
                </c:pt>
                <c:pt idx="3">
                  <c:v>1</c:v>
                </c:pt>
              </c:numCache>
            </c:numRef>
          </c:val>
          <c:extLst>
            <c:ext xmlns:c16="http://schemas.microsoft.com/office/drawing/2014/chart" uri="{C3380CC4-5D6E-409C-BE32-E72D297353CC}">
              <c16:uniqueId val="{00000000-B767-411E-B90A-CB89812FA58F}"/>
            </c:ext>
          </c:extLst>
        </c:ser>
        <c:ser>
          <c:idx val="1"/>
          <c:order val="1"/>
          <c:tx>
            <c:strRef>
              <c:f>'Graphs Sumary'!$D$294:$D$295</c:f>
              <c:strCache>
                <c:ptCount val="1"/>
                <c:pt idx="0">
                  <c:v>Communication</c:v>
                </c:pt>
              </c:strCache>
            </c:strRef>
          </c:tx>
          <c:spPr>
            <a:solidFill>
              <a:schemeClr val="accent2"/>
            </a:solidFill>
            <a:ln>
              <a:noFill/>
            </a:ln>
            <a:effectLst/>
          </c:spPr>
          <c:invertIfNegative val="0"/>
          <c:cat>
            <c:multiLvlStrRef>
              <c:f>'Graphs Sumary'!$B$296:$B$301</c:f>
              <c:multiLvlStrCache>
                <c:ptCount val="4"/>
                <c:lvl>
                  <c:pt idx="0">
                    <c:v>Qtr1</c:v>
                  </c:pt>
                  <c:pt idx="1">
                    <c:v>Qtr2</c:v>
                  </c:pt>
                  <c:pt idx="2">
                    <c:v>Qtr3</c:v>
                  </c:pt>
                  <c:pt idx="3">
                    <c:v>Qtr4</c:v>
                  </c:pt>
                </c:lvl>
                <c:lvl>
                  <c:pt idx="0">
                    <c:v>2022</c:v>
                  </c:pt>
                </c:lvl>
              </c:multiLvlStrCache>
            </c:multiLvlStrRef>
          </c:cat>
          <c:val>
            <c:numRef>
              <c:f>'Graphs Sumary'!$D$296:$D$301</c:f>
              <c:numCache>
                <c:formatCode>General</c:formatCode>
                <c:ptCount val="4"/>
                <c:pt idx="0">
                  <c:v>2</c:v>
                </c:pt>
                <c:pt idx="1">
                  <c:v>5</c:v>
                </c:pt>
                <c:pt idx="2">
                  <c:v>3</c:v>
                </c:pt>
                <c:pt idx="3">
                  <c:v>8</c:v>
                </c:pt>
              </c:numCache>
            </c:numRef>
          </c:val>
          <c:extLst>
            <c:ext xmlns:c16="http://schemas.microsoft.com/office/drawing/2014/chart" uri="{C3380CC4-5D6E-409C-BE32-E72D297353CC}">
              <c16:uniqueId val="{00000002-B767-411E-B90A-CB89812FA58F}"/>
            </c:ext>
          </c:extLst>
        </c:ser>
        <c:ser>
          <c:idx val="2"/>
          <c:order val="2"/>
          <c:tx>
            <c:strRef>
              <c:f>'Graphs Sumary'!$E$294:$E$295</c:f>
              <c:strCache>
                <c:ptCount val="1"/>
                <c:pt idx="0">
                  <c:v>Construction</c:v>
                </c:pt>
              </c:strCache>
            </c:strRef>
          </c:tx>
          <c:spPr>
            <a:solidFill>
              <a:schemeClr val="accent3"/>
            </a:solidFill>
            <a:ln>
              <a:noFill/>
            </a:ln>
            <a:effectLst/>
          </c:spPr>
          <c:invertIfNegative val="0"/>
          <c:cat>
            <c:multiLvlStrRef>
              <c:f>'Graphs Sumary'!$B$296:$B$301</c:f>
              <c:multiLvlStrCache>
                <c:ptCount val="4"/>
                <c:lvl>
                  <c:pt idx="0">
                    <c:v>Qtr1</c:v>
                  </c:pt>
                  <c:pt idx="1">
                    <c:v>Qtr2</c:v>
                  </c:pt>
                  <c:pt idx="2">
                    <c:v>Qtr3</c:v>
                  </c:pt>
                  <c:pt idx="3">
                    <c:v>Qtr4</c:v>
                  </c:pt>
                </c:lvl>
                <c:lvl>
                  <c:pt idx="0">
                    <c:v>2022</c:v>
                  </c:pt>
                </c:lvl>
              </c:multiLvlStrCache>
            </c:multiLvlStrRef>
          </c:cat>
          <c:val>
            <c:numRef>
              <c:f>'Graphs Sumary'!$E$296:$E$301</c:f>
              <c:numCache>
                <c:formatCode>General</c:formatCode>
                <c:ptCount val="4"/>
                <c:pt idx="3">
                  <c:v>1</c:v>
                </c:pt>
              </c:numCache>
            </c:numRef>
          </c:val>
          <c:extLst>
            <c:ext xmlns:c16="http://schemas.microsoft.com/office/drawing/2014/chart" uri="{C3380CC4-5D6E-409C-BE32-E72D297353CC}">
              <c16:uniqueId val="{00000003-B767-411E-B90A-CB89812FA58F}"/>
            </c:ext>
          </c:extLst>
        </c:ser>
        <c:ser>
          <c:idx val="3"/>
          <c:order val="3"/>
          <c:tx>
            <c:strRef>
              <c:f>'Graphs Sumary'!$F$294:$F$295</c:f>
              <c:strCache>
                <c:ptCount val="1"/>
                <c:pt idx="0">
                  <c:v>Consumer discretionary </c:v>
                </c:pt>
              </c:strCache>
            </c:strRef>
          </c:tx>
          <c:spPr>
            <a:solidFill>
              <a:schemeClr val="accent4"/>
            </a:solidFill>
            <a:ln>
              <a:noFill/>
            </a:ln>
            <a:effectLst/>
          </c:spPr>
          <c:invertIfNegative val="0"/>
          <c:cat>
            <c:multiLvlStrRef>
              <c:f>'Graphs Sumary'!$B$296:$B$301</c:f>
              <c:multiLvlStrCache>
                <c:ptCount val="4"/>
                <c:lvl>
                  <c:pt idx="0">
                    <c:v>Qtr1</c:v>
                  </c:pt>
                  <c:pt idx="1">
                    <c:v>Qtr2</c:v>
                  </c:pt>
                  <c:pt idx="2">
                    <c:v>Qtr3</c:v>
                  </c:pt>
                  <c:pt idx="3">
                    <c:v>Qtr4</c:v>
                  </c:pt>
                </c:lvl>
                <c:lvl>
                  <c:pt idx="0">
                    <c:v>2022</c:v>
                  </c:pt>
                </c:lvl>
              </c:multiLvlStrCache>
            </c:multiLvlStrRef>
          </c:cat>
          <c:val>
            <c:numRef>
              <c:f>'Graphs Sumary'!$F$296:$F$301</c:f>
              <c:numCache>
                <c:formatCode>General</c:formatCode>
                <c:ptCount val="4"/>
                <c:pt idx="0">
                  <c:v>2</c:v>
                </c:pt>
                <c:pt idx="1">
                  <c:v>4</c:v>
                </c:pt>
              </c:numCache>
            </c:numRef>
          </c:val>
          <c:extLst>
            <c:ext xmlns:c16="http://schemas.microsoft.com/office/drawing/2014/chart" uri="{C3380CC4-5D6E-409C-BE32-E72D297353CC}">
              <c16:uniqueId val="{00000004-B767-411E-B90A-CB89812FA58F}"/>
            </c:ext>
          </c:extLst>
        </c:ser>
        <c:ser>
          <c:idx val="4"/>
          <c:order val="4"/>
          <c:tx>
            <c:strRef>
              <c:f>'Graphs Sumary'!$G$294:$G$295</c:f>
              <c:strCache>
                <c:ptCount val="1"/>
                <c:pt idx="0">
                  <c:v>Consumer staples</c:v>
                </c:pt>
              </c:strCache>
            </c:strRef>
          </c:tx>
          <c:spPr>
            <a:solidFill>
              <a:schemeClr val="accent5"/>
            </a:solidFill>
            <a:ln>
              <a:noFill/>
            </a:ln>
            <a:effectLst/>
          </c:spPr>
          <c:invertIfNegative val="0"/>
          <c:cat>
            <c:multiLvlStrRef>
              <c:f>'Graphs Sumary'!$B$296:$B$301</c:f>
              <c:multiLvlStrCache>
                <c:ptCount val="4"/>
                <c:lvl>
                  <c:pt idx="0">
                    <c:v>Qtr1</c:v>
                  </c:pt>
                  <c:pt idx="1">
                    <c:v>Qtr2</c:v>
                  </c:pt>
                  <c:pt idx="2">
                    <c:v>Qtr3</c:v>
                  </c:pt>
                  <c:pt idx="3">
                    <c:v>Qtr4</c:v>
                  </c:pt>
                </c:lvl>
                <c:lvl>
                  <c:pt idx="0">
                    <c:v>2022</c:v>
                  </c:pt>
                </c:lvl>
              </c:multiLvlStrCache>
            </c:multiLvlStrRef>
          </c:cat>
          <c:val>
            <c:numRef>
              <c:f>'Graphs Sumary'!$G$296:$G$301</c:f>
              <c:numCache>
                <c:formatCode>General</c:formatCode>
                <c:ptCount val="4"/>
                <c:pt idx="0">
                  <c:v>1</c:v>
                </c:pt>
                <c:pt idx="2">
                  <c:v>1</c:v>
                </c:pt>
                <c:pt idx="3">
                  <c:v>1</c:v>
                </c:pt>
              </c:numCache>
            </c:numRef>
          </c:val>
          <c:extLst>
            <c:ext xmlns:c16="http://schemas.microsoft.com/office/drawing/2014/chart" uri="{C3380CC4-5D6E-409C-BE32-E72D297353CC}">
              <c16:uniqueId val="{00000005-B767-411E-B90A-CB89812FA58F}"/>
            </c:ext>
          </c:extLst>
        </c:ser>
        <c:ser>
          <c:idx val="5"/>
          <c:order val="5"/>
          <c:tx>
            <c:strRef>
              <c:f>'Graphs Sumary'!$H$294:$H$295</c:f>
              <c:strCache>
                <c:ptCount val="1"/>
                <c:pt idx="0">
                  <c:v>E-learning </c:v>
                </c:pt>
              </c:strCache>
            </c:strRef>
          </c:tx>
          <c:spPr>
            <a:solidFill>
              <a:schemeClr val="accent6"/>
            </a:solidFill>
            <a:ln>
              <a:noFill/>
            </a:ln>
            <a:effectLst/>
          </c:spPr>
          <c:invertIfNegative val="0"/>
          <c:cat>
            <c:multiLvlStrRef>
              <c:f>'Graphs Sumary'!$B$296:$B$301</c:f>
              <c:multiLvlStrCache>
                <c:ptCount val="4"/>
                <c:lvl>
                  <c:pt idx="0">
                    <c:v>Qtr1</c:v>
                  </c:pt>
                  <c:pt idx="1">
                    <c:v>Qtr2</c:v>
                  </c:pt>
                  <c:pt idx="2">
                    <c:v>Qtr3</c:v>
                  </c:pt>
                  <c:pt idx="3">
                    <c:v>Qtr4</c:v>
                  </c:pt>
                </c:lvl>
                <c:lvl>
                  <c:pt idx="0">
                    <c:v>2022</c:v>
                  </c:pt>
                </c:lvl>
              </c:multiLvlStrCache>
            </c:multiLvlStrRef>
          </c:cat>
          <c:val>
            <c:numRef>
              <c:f>'Graphs Sumary'!$H$296:$H$301</c:f>
              <c:numCache>
                <c:formatCode>General</c:formatCode>
                <c:ptCount val="4"/>
                <c:pt idx="3">
                  <c:v>1</c:v>
                </c:pt>
              </c:numCache>
            </c:numRef>
          </c:val>
          <c:extLst>
            <c:ext xmlns:c16="http://schemas.microsoft.com/office/drawing/2014/chart" uri="{C3380CC4-5D6E-409C-BE32-E72D297353CC}">
              <c16:uniqueId val="{00000006-B767-411E-B90A-CB89812FA58F}"/>
            </c:ext>
          </c:extLst>
        </c:ser>
        <c:ser>
          <c:idx val="6"/>
          <c:order val="6"/>
          <c:tx>
            <c:strRef>
              <c:f>'Graphs Sumary'!$I$294:$I$295</c:f>
              <c:strCache>
                <c:ptCount val="1"/>
                <c:pt idx="0">
                  <c:v>Energy</c:v>
                </c:pt>
              </c:strCache>
            </c:strRef>
          </c:tx>
          <c:spPr>
            <a:solidFill>
              <a:schemeClr val="accent1">
                <a:lumMod val="60000"/>
              </a:schemeClr>
            </a:solidFill>
            <a:ln>
              <a:noFill/>
            </a:ln>
            <a:effectLst/>
          </c:spPr>
          <c:invertIfNegative val="0"/>
          <c:cat>
            <c:multiLvlStrRef>
              <c:f>'Graphs Sumary'!$B$296:$B$301</c:f>
              <c:multiLvlStrCache>
                <c:ptCount val="4"/>
                <c:lvl>
                  <c:pt idx="0">
                    <c:v>Qtr1</c:v>
                  </c:pt>
                  <c:pt idx="1">
                    <c:v>Qtr2</c:v>
                  </c:pt>
                  <c:pt idx="2">
                    <c:v>Qtr3</c:v>
                  </c:pt>
                  <c:pt idx="3">
                    <c:v>Qtr4</c:v>
                  </c:pt>
                </c:lvl>
                <c:lvl>
                  <c:pt idx="0">
                    <c:v>2022</c:v>
                  </c:pt>
                </c:lvl>
              </c:multiLvlStrCache>
            </c:multiLvlStrRef>
          </c:cat>
          <c:val>
            <c:numRef>
              <c:f>'Graphs Sumary'!$I$296:$I$301</c:f>
              <c:numCache>
                <c:formatCode>General</c:formatCode>
                <c:ptCount val="4"/>
                <c:pt idx="2">
                  <c:v>3</c:v>
                </c:pt>
                <c:pt idx="3">
                  <c:v>3</c:v>
                </c:pt>
              </c:numCache>
            </c:numRef>
          </c:val>
          <c:extLst>
            <c:ext xmlns:c16="http://schemas.microsoft.com/office/drawing/2014/chart" uri="{C3380CC4-5D6E-409C-BE32-E72D297353CC}">
              <c16:uniqueId val="{00000007-B767-411E-B90A-CB89812FA58F}"/>
            </c:ext>
          </c:extLst>
        </c:ser>
        <c:ser>
          <c:idx val="7"/>
          <c:order val="7"/>
          <c:tx>
            <c:strRef>
              <c:f>'Graphs Sumary'!$J$294:$J$295</c:f>
              <c:strCache>
                <c:ptCount val="1"/>
                <c:pt idx="0">
                  <c:v>Entertainment</c:v>
                </c:pt>
              </c:strCache>
            </c:strRef>
          </c:tx>
          <c:spPr>
            <a:solidFill>
              <a:schemeClr val="accent2">
                <a:lumMod val="60000"/>
              </a:schemeClr>
            </a:solidFill>
            <a:ln>
              <a:noFill/>
            </a:ln>
            <a:effectLst/>
          </c:spPr>
          <c:invertIfNegative val="0"/>
          <c:cat>
            <c:multiLvlStrRef>
              <c:f>'Graphs Sumary'!$B$296:$B$301</c:f>
              <c:multiLvlStrCache>
                <c:ptCount val="4"/>
                <c:lvl>
                  <c:pt idx="0">
                    <c:v>Qtr1</c:v>
                  </c:pt>
                  <c:pt idx="1">
                    <c:v>Qtr2</c:v>
                  </c:pt>
                  <c:pt idx="2">
                    <c:v>Qtr3</c:v>
                  </c:pt>
                  <c:pt idx="3">
                    <c:v>Qtr4</c:v>
                  </c:pt>
                </c:lvl>
                <c:lvl>
                  <c:pt idx="0">
                    <c:v>2022</c:v>
                  </c:pt>
                </c:lvl>
              </c:multiLvlStrCache>
            </c:multiLvlStrRef>
          </c:cat>
          <c:val>
            <c:numRef>
              <c:f>'Graphs Sumary'!$J$296:$J$301</c:f>
              <c:numCache>
                <c:formatCode>General</c:formatCode>
                <c:ptCount val="4"/>
                <c:pt idx="1">
                  <c:v>2</c:v>
                </c:pt>
                <c:pt idx="2">
                  <c:v>4</c:v>
                </c:pt>
                <c:pt idx="3">
                  <c:v>1</c:v>
                </c:pt>
              </c:numCache>
            </c:numRef>
          </c:val>
          <c:extLst>
            <c:ext xmlns:c16="http://schemas.microsoft.com/office/drawing/2014/chart" uri="{C3380CC4-5D6E-409C-BE32-E72D297353CC}">
              <c16:uniqueId val="{00000008-B767-411E-B90A-CB89812FA58F}"/>
            </c:ext>
          </c:extLst>
        </c:ser>
        <c:ser>
          <c:idx val="8"/>
          <c:order val="8"/>
          <c:tx>
            <c:strRef>
              <c:f>'Graphs Sumary'!$K$294:$K$295</c:f>
              <c:strCache>
                <c:ptCount val="1"/>
                <c:pt idx="0">
                  <c:v>Finance</c:v>
                </c:pt>
              </c:strCache>
            </c:strRef>
          </c:tx>
          <c:spPr>
            <a:solidFill>
              <a:schemeClr val="accent3">
                <a:lumMod val="60000"/>
              </a:schemeClr>
            </a:solidFill>
            <a:ln>
              <a:noFill/>
            </a:ln>
            <a:effectLst/>
          </c:spPr>
          <c:invertIfNegative val="0"/>
          <c:cat>
            <c:multiLvlStrRef>
              <c:f>'Graphs Sumary'!$B$296:$B$301</c:f>
              <c:multiLvlStrCache>
                <c:ptCount val="4"/>
                <c:lvl>
                  <c:pt idx="0">
                    <c:v>Qtr1</c:v>
                  </c:pt>
                  <c:pt idx="1">
                    <c:v>Qtr2</c:v>
                  </c:pt>
                  <c:pt idx="2">
                    <c:v>Qtr3</c:v>
                  </c:pt>
                  <c:pt idx="3">
                    <c:v>Qtr4</c:v>
                  </c:pt>
                </c:lvl>
                <c:lvl>
                  <c:pt idx="0">
                    <c:v>2022</c:v>
                  </c:pt>
                </c:lvl>
              </c:multiLvlStrCache>
            </c:multiLvlStrRef>
          </c:cat>
          <c:val>
            <c:numRef>
              <c:f>'Graphs Sumary'!$K$296:$K$301</c:f>
              <c:numCache>
                <c:formatCode>General</c:formatCode>
                <c:ptCount val="4"/>
                <c:pt idx="0">
                  <c:v>2</c:v>
                </c:pt>
                <c:pt idx="1">
                  <c:v>1</c:v>
                </c:pt>
                <c:pt idx="2">
                  <c:v>2</c:v>
                </c:pt>
                <c:pt idx="3">
                  <c:v>1</c:v>
                </c:pt>
              </c:numCache>
            </c:numRef>
          </c:val>
          <c:extLst>
            <c:ext xmlns:c16="http://schemas.microsoft.com/office/drawing/2014/chart" uri="{C3380CC4-5D6E-409C-BE32-E72D297353CC}">
              <c16:uniqueId val="{00000009-B767-411E-B90A-CB89812FA58F}"/>
            </c:ext>
          </c:extLst>
        </c:ser>
        <c:ser>
          <c:idx val="9"/>
          <c:order val="9"/>
          <c:tx>
            <c:strRef>
              <c:f>'Graphs Sumary'!$L$294:$L$295</c:f>
              <c:strCache>
                <c:ptCount val="1"/>
                <c:pt idx="0">
                  <c:v>Health care</c:v>
                </c:pt>
              </c:strCache>
            </c:strRef>
          </c:tx>
          <c:spPr>
            <a:solidFill>
              <a:schemeClr val="accent4">
                <a:lumMod val="60000"/>
              </a:schemeClr>
            </a:solidFill>
            <a:ln>
              <a:noFill/>
            </a:ln>
            <a:effectLst/>
          </c:spPr>
          <c:invertIfNegative val="0"/>
          <c:cat>
            <c:multiLvlStrRef>
              <c:f>'Graphs Sumary'!$B$296:$B$301</c:f>
              <c:multiLvlStrCache>
                <c:ptCount val="4"/>
                <c:lvl>
                  <c:pt idx="0">
                    <c:v>Qtr1</c:v>
                  </c:pt>
                  <c:pt idx="1">
                    <c:v>Qtr2</c:v>
                  </c:pt>
                  <c:pt idx="2">
                    <c:v>Qtr3</c:v>
                  </c:pt>
                  <c:pt idx="3">
                    <c:v>Qtr4</c:v>
                  </c:pt>
                </c:lvl>
                <c:lvl>
                  <c:pt idx="0">
                    <c:v>2022</c:v>
                  </c:pt>
                </c:lvl>
              </c:multiLvlStrCache>
            </c:multiLvlStrRef>
          </c:cat>
          <c:val>
            <c:numRef>
              <c:f>'Graphs Sumary'!$L$296:$L$301</c:f>
              <c:numCache>
                <c:formatCode>General</c:formatCode>
                <c:ptCount val="4"/>
                <c:pt idx="0">
                  <c:v>4</c:v>
                </c:pt>
                <c:pt idx="1">
                  <c:v>1</c:v>
                </c:pt>
                <c:pt idx="2">
                  <c:v>7</c:v>
                </c:pt>
                <c:pt idx="3">
                  <c:v>7</c:v>
                </c:pt>
              </c:numCache>
            </c:numRef>
          </c:val>
          <c:extLst>
            <c:ext xmlns:c16="http://schemas.microsoft.com/office/drawing/2014/chart" uri="{C3380CC4-5D6E-409C-BE32-E72D297353CC}">
              <c16:uniqueId val="{0000000A-B767-411E-B90A-CB89812FA58F}"/>
            </c:ext>
          </c:extLst>
        </c:ser>
        <c:ser>
          <c:idx val="10"/>
          <c:order val="10"/>
          <c:tx>
            <c:strRef>
              <c:f>'Graphs Sumary'!$M$294:$M$295</c:f>
              <c:strCache>
                <c:ptCount val="1"/>
                <c:pt idx="0">
                  <c:v>Hospitality</c:v>
                </c:pt>
              </c:strCache>
            </c:strRef>
          </c:tx>
          <c:spPr>
            <a:solidFill>
              <a:schemeClr val="accent5">
                <a:lumMod val="60000"/>
              </a:schemeClr>
            </a:solidFill>
            <a:ln>
              <a:noFill/>
            </a:ln>
            <a:effectLst/>
          </c:spPr>
          <c:invertIfNegative val="0"/>
          <c:cat>
            <c:multiLvlStrRef>
              <c:f>'Graphs Sumary'!$B$296:$B$301</c:f>
              <c:multiLvlStrCache>
                <c:ptCount val="4"/>
                <c:lvl>
                  <c:pt idx="0">
                    <c:v>Qtr1</c:v>
                  </c:pt>
                  <c:pt idx="1">
                    <c:v>Qtr2</c:v>
                  </c:pt>
                  <c:pt idx="2">
                    <c:v>Qtr3</c:v>
                  </c:pt>
                  <c:pt idx="3">
                    <c:v>Qtr4</c:v>
                  </c:pt>
                </c:lvl>
                <c:lvl>
                  <c:pt idx="0">
                    <c:v>2022</c:v>
                  </c:pt>
                </c:lvl>
              </c:multiLvlStrCache>
            </c:multiLvlStrRef>
          </c:cat>
          <c:val>
            <c:numRef>
              <c:f>'Graphs Sumary'!$M$296:$M$301</c:f>
              <c:numCache>
                <c:formatCode>General</c:formatCode>
                <c:ptCount val="4"/>
                <c:pt idx="0">
                  <c:v>2</c:v>
                </c:pt>
                <c:pt idx="1">
                  <c:v>1</c:v>
                </c:pt>
                <c:pt idx="2">
                  <c:v>2</c:v>
                </c:pt>
                <c:pt idx="3">
                  <c:v>1</c:v>
                </c:pt>
              </c:numCache>
            </c:numRef>
          </c:val>
          <c:extLst>
            <c:ext xmlns:c16="http://schemas.microsoft.com/office/drawing/2014/chart" uri="{C3380CC4-5D6E-409C-BE32-E72D297353CC}">
              <c16:uniqueId val="{0000000B-B767-411E-B90A-CB89812FA58F}"/>
            </c:ext>
          </c:extLst>
        </c:ser>
        <c:ser>
          <c:idx val="11"/>
          <c:order val="11"/>
          <c:tx>
            <c:strRef>
              <c:f>'Graphs Sumary'!$N$294:$N$295</c:f>
              <c:strCache>
                <c:ptCount val="1"/>
                <c:pt idx="0">
                  <c:v>Industrials</c:v>
                </c:pt>
              </c:strCache>
            </c:strRef>
          </c:tx>
          <c:spPr>
            <a:solidFill>
              <a:schemeClr val="accent6">
                <a:lumMod val="60000"/>
              </a:schemeClr>
            </a:solidFill>
            <a:ln>
              <a:noFill/>
            </a:ln>
            <a:effectLst/>
          </c:spPr>
          <c:invertIfNegative val="0"/>
          <c:cat>
            <c:multiLvlStrRef>
              <c:f>'Graphs Sumary'!$B$296:$B$301</c:f>
              <c:multiLvlStrCache>
                <c:ptCount val="4"/>
                <c:lvl>
                  <c:pt idx="0">
                    <c:v>Qtr1</c:v>
                  </c:pt>
                  <c:pt idx="1">
                    <c:v>Qtr2</c:v>
                  </c:pt>
                  <c:pt idx="2">
                    <c:v>Qtr3</c:v>
                  </c:pt>
                  <c:pt idx="3">
                    <c:v>Qtr4</c:v>
                  </c:pt>
                </c:lvl>
                <c:lvl>
                  <c:pt idx="0">
                    <c:v>2022</c:v>
                  </c:pt>
                </c:lvl>
              </c:multiLvlStrCache>
            </c:multiLvlStrRef>
          </c:cat>
          <c:val>
            <c:numRef>
              <c:f>'Graphs Sumary'!$N$296:$N$301</c:f>
              <c:numCache>
                <c:formatCode>General</c:formatCode>
                <c:ptCount val="4"/>
                <c:pt idx="0">
                  <c:v>4</c:v>
                </c:pt>
                <c:pt idx="1">
                  <c:v>17</c:v>
                </c:pt>
                <c:pt idx="2">
                  <c:v>13</c:v>
                </c:pt>
                <c:pt idx="3">
                  <c:v>7</c:v>
                </c:pt>
              </c:numCache>
            </c:numRef>
          </c:val>
          <c:extLst>
            <c:ext xmlns:c16="http://schemas.microsoft.com/office/drawing/2014/chart" uri="{C3380CC4-5D6E-409C-BE32-E72D297353CC}">
              <c16:uniqueId val="{0000000C-B767-411E-B90A-CB89812FA58F}"/>
            </c:ext>
          </c:extLst>
        </c:ser>
        <c:ser>
          <c:idx val="12"/>
          <c:order val="12"/>
          <c:tx>
            <c:strRef>
              <c:f>'Graphs Sumary'!$O$294:$O$295</c:f>
              <c:strCache>
                <c:ptCount val="1"/>
                <c:pt idx="0">
                  <c:v>Information technology </c:v>
                </c:pt>
              </c:strCache>
            </c:strRef>
          </c:tx>
          <c:spPr>
            <a:solidFill>
              <a:schemeClr val="accent1">
                <a:lumMod val="80000"/>
                <a:lumOff val="20000"/>
              </a:schemeClr>
            </a:solidFill>
            <a:ln>
              <a:noFill/>
            </a:ln>
            <a:effectLst/>
          </c:spPr>
          <c:invertIfNegative val="0"/>
          <c:cat>
            <c:multiLvlStrRef>
              <c:f>'Graphs Sumary'!$B$296:$B$301</c:f>
              <c:multiLvlStrCache>
                <c:ptCount val="4"/>
                <c:lvl>
                  <c:pt idx="0">
                    <c:v>Qtr1</c:v>
                  </c:pt>
                  <c:pt idx="1">
                    <c:v>Qtr2</c:v>
                  </c:pt>
                  <c:pt idx="2">
                    <c:v>Qtr3</c:v>
                  </c:pt>
                  <c:pt idx="3">
                    <c:v>Qtr4</c:v>
                  </c:pt>
                </c:lvl>
                <c:lvl>
                  <c:pt idx="0">
                    <c:v>2022</c:v>
                  </c:pt>
                </c:lvl>
              </c:multiLvlStrCache>
            </c:multiLvlStrRef>
          </c:cat>
          <c:val>
            <c:numRef>
              <c:f>'Graphs Sumary'!$O$296:$O$301</c:f>
              <c:numCache>
                <c:formatCode>General</c:formatCode>
                <c:ptCount val="4"/>
                <c:pt idx="0">
                  <c:v>9</c:v>
                </c:pt>
                <c:pt idx="1">
                  <c:v>8</c:v>
                </c:pt>
                <c:pt idx="2">
                  <c:v>12</c:v>
                </c:pt>
                <c:pt idx="3">
                  <c:v>11</c:v>
                </c:pt>
              </c:numCache>
            </c:numRef>
          </c:val>
          <c:extLst>
            <c:ext xmlns:c16="http://schemas.microsoft.com/office/drawing/2014/chart" uri="{C3380CC4-5D6E-409C-BE32-E72D297353CC}">
              <c16:uniqueId val="{0000000D-B767-411E-B90A-CB89812FA58F}"/>
            </c:ext>
          </c:extLst>
        </c:ser>
        <c:ser>
          <c:idx val="13"/>
          <c:order val="13"/>
          <c:tx>
            <c:strRef>
              <c:f>'Graphs Sumary'!$P$294:$P$295</c:f>
              <c:strCache>
                <c:ptCount val="1"/>
                <c:pt idx="0">
                  <c:v>Legal services</c:v>
                </c:pt>
              </c:strCache>
            </c:strRef>
          </c:tx>
          <c:spPr>
            <a:solidFill>
              <a:schemeClr val="accent2">
                <a:lumMod val="80000"/>
                <a:lumOff val="20000"/>
              </a:schemeClr>
            </a:solidFill>
            <a:ln>
              <a:noFill/>
            </a:ln>
            <a:effectLst/>
          </c:spPr>
          <c:invertIfNegative val="0"/>
          <c:cat>
            <c:multiLvlStrRef>
              <c:f>'Graphs Sumary'!$B$296:$B$301</c:f>
              <c:multiLvlStrCache>
                <c:ptCount val="4"/>
                <c:lvl>
                  <c:pt idx="0">
                    <c:v>Qtr1</c:v>
                  </c:pt>
                  <c:pt idx="1">
                    <c:v>Qtr2</c:v>
                  </c:pt>
                  <c:pt idx="2">
                    <c:v>Qtr3</c:v>
                  </c:pt>
                  <c:pt idx="3">
                    <c:v>Qtr4</c:v>
                  </c:pt>
                </c:lvl>
                <c:lvl>
                  <c:pt idx="0">
                    <c:v>2022</c:v>
                  </c:pt>
                </c:lvl>
              </c:multiLvlStrCache>
            </c:multiLvlStrRef>
          </c:cat>
          <c:val>
            <c:numRef>
              <c:f>'Graphs Sumary'!$P$296:$P$301</c:f>
              <c:numCache>
                <c:formatCode>General</c:formatCode>
                <c:ptCount val="4"/>
                <c:pt idx="0">
                  <c:v>2</c:v>
                </c:pt>
                <c:pt idx="1">
                  <c:v>2</c:v>
                </c:pt>
                <c:pt idx="2">
                  <c:v>3</c:v>
                </c:pt>
                <c:pt idx="3">
                  <c:v>1</c:v>
                </c:pt>
              </c:numCache>
            </c:numRef>
          </c:val>
          <c:extLst>
            <c:ext xmlns:c16="http://schemas.microsoft.com/office/drawing/2014/chart" uri="{C3380CC4-5D6E-409C-BE32-E72D297353CC}">
              <c16:uniqueId val="{0000000E-B767-411E-B90A-CB89812FA58F}"/>
            </c:ext>
          </c:extLst>
        </c:ser>
        <c:ser>
          <c:idx val="14"/>
          <c:order val="14"/>
          <c:tx>
            <c:strRef>
              <c:f>'Graphs Sumary'!$Q$294:$Q$295</c:f>
              <c:strCache>
                <c:ptCount val="1"/>
                <c:pt idx="0">
                  <c:v>Non-Profit Organization Management</c:v>
                </c:pt>
              </c:strCache>
            </c:strRef>
          </c:tx>
          <c:spPr>
            <a:solidFill>
              <a:schemeClr val="accent3">
                <a:lumMod val="80000"/>
                <a:lumOff val="20000"/>
              </a:schemeClr>
            </a:solidFill>
            <a:ln>
              <a:noFill/>
            </a:ln>
            <a:effectLst/>
          </c:spPr>
          <c:invertIfNegative val="0"/>
          <c:cat>
            <c:multiLvlStrRef>
              <c:f>'Graphs Sumary'!$B$296:$B$301</c:f>
              <c:multiLvlStrCache>
                <c:ptCount val="4"/>
                <c:lvl>
                  <c:pt idx="0">
                    <c:v>Qtr1</c:v>
                  </c:pt>
                  <c:pt idx="1">
                    <c:v>Qtr2</c:v>
                  </c:pt>
                  <c:pt idx="2">
                    <c:v>Qtr3</c:v>
                  </c:pt>
                  <c:pt idx="3">
                    <c:v>Qtr4</c:v>
                  </c:pt>
                </c:lvl>
                <c:lvl>
                  <c:pt idx="0">
                    <c:v>2022</c:v>
                  </c:pt>
                </c:lvl>
              </c:multiLvlStrCache>
            </c:multiLvlStrRef>
          </c:cat>
          <c:val>
            <c:numRef>
              <c:f>'Graphs Sumary'!$Q$296:$Q$301</c:f>
              <c:numCache>
                <c:formatCode>General</c:formatCode>
                <c:ptCount val="4"/>
                <c:pt idx="1">
                  <c:v>1</c:v>
                </c:pt>
              </c:numCache>
            </c:numRef>
          </c:val>
          <c:extLst>
            <c:ext xmlns:c16="http://schemas.microsoft.com/office/drawing/2014/chart" uri="{C3380CC4-5D6E-409C-BE32-E72D297353CC}">
              <c16:uniqueId val="{0000000F-B767-411E-B90A-CB89812FA58F}"/>
            </c:ext>
          </c:extLst>
        </c:ser>
        <c:ser>
          <c:idx val="15"/>
          <c:order val="15"/>
          <c:tx>
            <c:strRef>
              <c:f>'Graphs Sumary'!$R$294:$R$295</c:f>
              <c:strCache>
                <c:ptCount val="1"/>
                <c:pt idx="0">
                  <c:v>Other</c:v>
                </c:pt>
              </c:strCache>
            </c:strRef>
          </c:tx>
          <c:spPr>
            <a:solidFill>
              <a:schemeClr val="accent4">
                <a:lumMod val="80000"/>
                <a:lumOff val="20000"/>
              </a:schemeClr>
            </a:solidFill>
            <a:ln>
              <a:noFill/>
            </a:ln>
            <a:effectLst/>
          </c:spPr>
          <c:invertIfNegative val="0"/>
          <c:cat>
            <c:multiLvlStrRef>
              <c:f>'Graphs Sumary'!$B$296:$B$301</c:f>
              <c:multiLvlStrCache>
                <c:ptCount val="4"/>
                <c:lvl>
                  <c:pt idx="0">
                    <c:v>Qtr1</c:v>
                  </c:pt>
                  <c:pt idx="1">
                    <c:v>Qtr2</c:v>
                  </c:pt>
                  <c:pt idx="2">
                    <c:v>Qtr3</c:v>
                  </c:pt>
                  <c:pt idx="3">
                    <c:v>Qtr4</c:v>
                  </c:pt>
                </c:lvl>
                <c:lvl>
                  <c:pt idx="0">
                    <c:v>2022</c:v>
                  </c:pt>
                </c:lvl>
              </c:multiLvlStrCache>
            </c:multiLvlStrRef>
          </c:cat>
          <c:val>
            <c:numRef>
              <c:f>'Graphs Sumary'!$R$296:$R$301</c:f>
              <c:numCache>
                <c:formatCode>General</c:formatCode>
                <c:ptCount val="4"/>
                <c:pt idx="0">
                  <c:v>18</c:v>
                </c:pt>
                <c:pt idx="1">
                  <c:v>11</c:v>
                </c:pt>
                <c:pt idx="2">
                  <c:v>9</c:v>
                </c:pt>
                <c:pt idx="3">
                  <c:v>28</c:v>
                </c:pt>
              </c:numCache>
            </c:numRef>
          </c:val>
          <c:extLst>
            <c:ext xmlns:c16="http://schemas.microsoft.com/office/drawing/2014/chart" uri="{C3380CC4-5D6E-409C-BE32-E72D297353CC}">
              <c16:uniqueId val="{00000010-B767-411E-B90A-CB89812FA58F}"/>
            </c:ext>
          </c:extLst>
        </c:ser>
        <c:ser>
          <c:idx val="16"/>
          <c:order val="16"/>
          <c:tx>
            <c:strRef>
              <c:f>'Graphs Sumary'!$S$294:$S$295</c:f>
              <c:strCache>
                <c:ptCount val="1"/>
                <c:pt idx="0">
                  <c:v>Real estate</c:v>
                </c:pt>
              </c:strCache>
            </c:strRef>
          </c:tx>
          <c:spPr>
            <a:solidFill>
              <a:schemeClr val="accent5">
                <a:lumMod val="80000"/>
                <a:lumOff val="20000"/>
              </a:schemeClr>
            </a:solidFill>
            <a:ln>
              <a:noFill/>
            </a:ln>
            <a:effectLst/>
          </c:spPr>
          <c:invertIfNegative val="0"/>
          <c:cat>
            <c:multiLvlStrRef>
              <c:f>'Graphs Sumary'!$B$296:$B$301</c:f>
              <c:multiLvlStrCache>
                <c:ptCount val="4"/>
                <c:lvl>
                  <c:pt idx="0">
                    <c:v>Qtr1</c:v>
                  </c:pt>
                  <c:pt idx="1">
                    <c:v>Qtr2</c:v>
                  </c:pt>
                  <c:pt idx="2">
                    <c:v>Qtr3</c:v>
                  </c:pt>
                  <c:pt idx="3">
                    <c:v>Qtr4</c:v>
                  </c:pt>
                </c:lvl>
                <c:lvl>
                  <c:pt idx="0">
                    <c:v>2022</c:v>
                  </c:pt>
                </c:lvl>
              </c:multiLvlStrCache>
            </c:multiLvlStrRef>
          </c:cat>
          <c:val>
            <c:numRef>
              <c:f>'Graphs Sumary'!$S$296:$S$301</c:f>
              <c:numCache>
                <c:formatCode>General</c:formatCode>
                <c:ptCount val="4"/>
                <c:pt idx="0">
                  <c:v>4</c:v>
                </c:pt>
                <c:pt idx="1">
                  <c:v>7</c:v>
                </c:pt>
                <c:pt idx="3">
                  <c:v>2</c:v>
                </c:pt>
              </c:numCache>
            </c:numRef>
          </c:val>
          <c:extLst>
            <c:ext xmlns:c16="http://schemas.microsoft.com/office/drawing/2014/chart" uri="{C3380CC4-5D6E-409C-BE32-E72D297353CC}">
              <c16:uniqueId val="{00000011-B767-411E-B90A-CB89812FA58F}"/>
            </c:ext>
          </c:extLst>
        </c:ser>
        <c:ser>
          <c:idx val="17"/>
          <c:order val="17"/>
          <c:tx>
            <c:strRef>
              <c:f>'Graphs Sumary'!$T$294:$T$295</c:f>
              <c:strCache>
                <c:ptCount val="1"/>
                <c:pt idx="0">
                  <c:v>Retail</c:v>
                </c:pt>
              </c:strCache>
            </c:strRef>
          </c:tx>
          <c:spPr>
            <a:solidFill>
              <a:schemeClr val="accent6">
                <a:lumMod val="80000"/>
                <a:lumOff val="20000"/>
              </a:schemeClr>
            </a:solidFill>
            <a:ln>
              <a:noFill/>
            </a:ln>
            <a:effectLst/>
          </c:spPr>
          <c:invertIfNegative val="0"/>
          <c:cat>
            <c:multiLvlStrRef>
              <c:f>'Graphs Sumary'!$B$296:$B$301</c:f>
              <c:multiLvlStrCache>
                <c:ptCount val="4"/>
                <c:lvl>
                  <c:pt idx="0">
                    <c:v>Qtr1</c:v>
                  </c:pt>
                  <c:pt idx="1">
                    <c:v>Qtr2</c:v>
                  </c:pt>
                  <c:pt idx="2">
                    <c:v>Qtr3</c:v>
                  </c:pt>
                  <c:pt idx="3">
                    <c:v>Qtr4</c:v>
                  </c:pt>
                </c:lvl>
                <c:lvl>
                  <c:pt idx="0">
                    <c:v>2022</c:v>
                  </c:pt>
                </c:lvl>
              </c:multiLvlStrCache>
            </c:multiLvlStrRef>
          </c:cat>
          <c:val>
            <c:numRef>
              <c:f>'Graphs Sumary'!$T$296:$T$301</c:f>
              <c:numCache>
                <c:formatCode>General</c:formatCode>
                <c:ptCount val="4"/>
                <c:pt idx="0">
                  <c:v>2</c:v>
                </c:pt>
              </c:numCache>
            </c:numRef>
          </c:val>
          <c:extLst>
            <c:ext xmlns:c16="http://schemas.microsoft.com/office/drawing/2014/chart" uri="{C3380CC4-5D6E-409C-BE32-E72D297353CC}">
              <c16:uniqueId val="{00000012-B767-411E-B90A-CB89812FA58F}"/>
            </c:ext>
          </c:extLst>
        </c:ser>
        <c:ser>
          <c:idx val="18"/>
          <c:order val="18"/>
          <c:tx>
            <c:strRef>
              <c:f>'Graphs Sumary'!$U$294:$U$295</c:f>
              <c:strCache>
                <c:ptCount val="1"/>
                <c:pt idx="0">
                  <c:v>Tourism </c:v>
                </c:pt>
              </c:strCache>
            </c:strRef>
          </c:tx>
          <c:spPr>
            <a:solidFill>
              <a:schemeClr val="accent1">
                <a:lumMod val="80000"/>
              </a:schemeClr>
            </a:solidFill>
            <a:ln>
              <a:noFill/>
            </a:ln>
            <a:effectLst/>
          </c:spPr>
          <c:invertIfNegative val="0"/>
          <c:cat>
            <c:multiLvlStrRef>
              <c:f>'Graphs Sumary'!$B$296:$B$301</c:f>
              <c:multiLvlStrCache>
                <c:ptCount val="4"/>
                <c:lvl>
                  <c:pt idx="0">
                    <c:v>Qtr1</c:v>
                  </c:pt>
                  <c:pt idx="1">
                    <c:v>Qtr2</c:v>
                  </c:pt>
                  <c:pt idx="2">
                    <c:v>Qtr3</c:v>
                  </c:pt>
                  <c:pt idx="3">
                    <c:v>Qtr4</c:v>
                  </c:pt>
                </c:lvl>
                <c:lvl>
                  <c:pt idx="0">
                    <c:v>2022</c:v>
                  </c:pt>
                </c:lvl>
              </c:multiLvlStrCache>
            </c:multiLvlStrRef>
          </c:cat>
          <c:val>
            <c:numRef>
              <c:f>'Graphs Sumary'!$U$296:$U$301</c:f>
              <c:numCache>
                <c:formatCode>General</c:formatCode>
                <c:ptCount val="4"/>
                <c:pt idx="3">
                  <c:v>1</c:v>
                </c:pt>
              </c:numCache>
            </c:numRef>
          </c:val>
          <c:extLst>
            <c:ext xmlns:c16="http://schemas.microsoft.com/office/drawing/2014/chart" uri="{C3380CC4-5D6E-409C-BE32-E72D297353CC}">
              <c16:uniqueId val="{00000013-B767-411E-B90A-CB89812FA58F}"/>
            </c:ext>
          </c:extLst>
        </c:ser>
        <c:ser>
          <c:idx val="19"/>
          <c:order val="19"/>
          <c:tx>
            <c:strRef>
              <c:f>'Graphs Sumary'!$V$294:$V$295</c:f>
              <c:strCache>
                <c:ptCount val="1"/>
                <c:pt idx="0">
                  <c:v>Transportation</c:v>
                </c:pt>
              </c:strCache>
            </c:strRef>
          </c:tx>
          <c:spPr>
            <a:solidFill>
              <a:schemeClr val="accent2">
                <a:lumMod val="80000"/>
              </a:schemeClr>
            </a:solidFill>
            <a:ln>
              <a:noFill/>
            </a:ln>
            <a:effectLst/>
          </c:spPr>
          <c:invertIfNegative val="0"/>
          <c:cat>
            <c:multiLvlStrRef>
              <c:f>'Graphs Sumary'!$B$296:$B$301</c:f>
              <c:multiLvlStrCache>
                <c:ptCount val="4"/>
                <c:lvl>
                  <c:pt idx="0">
                    <c:v>Qtr1</c:v>
                  </c:pt>
                  <c:pt idx="1">
                    <c:v>Qtr2</c:v>
                  </c:pt>
                  <c:pt idx="2">
                    <c:v>Qtr3</c:v>
                  </c:pt>
                  <c:pt idx="3">
                    <c:v>Qtr4</c:v>
                  </c:pt>
                </c:lvl>
                <c:lvl>
                  <c:pt idx="0">
                    <c:v>2022</c:v>
                  </c:pt>
                </c:lvl>
              </c:multiLvlStrCache>
            </c:multiLvlStrRef>
          </c:cat>
          <c:val>
            <c:numRef>
              <c:f>'Graphs Sumary'!$V$296:$V$301</c:f>
              <c:numCache>
                <c:formatCode>General</c:formatCode>
                <c:ptCount val="4"/>
                <c:pt idx="2">
                  <c:v>2</c:v>
                </c:pt>
                <c:pt idx="3">
                  <c:v>2</c:v>
                </c:pt>
              </c:numCache>
            </c:numRef>
          </c:val>
          <c:extLst>
            <c:ext xmlns:c16="http://schemas.microsoft.com/office/drawing/2014/chart" uri="{C3380CC4-5D6E-409C-BE32-E72D297353CC}">
              <c16:uniqueId val="{00000014-B767-411E-B90A-CB89812FA58F}"/>
            </c:ext>
          </c:extLst>
        </c:ser>
        <c:dLbls>
          <c:showLegendKey val="0"/>
          <c:showVal val="0"/>
          <c:showCatName val="0"/>
          <c:showSerName val="0"/>
          <c:showPercent val="0"/>
          <c:showBubbleSize val="0"/>
        </c:dLbls>
        <c:gapWidth val="219"/>
        <c:overlap val="-27"/>
        <c:axId val="4406144"/>
        <c:axId val="2054683056"/>
      </c:barChart>
      <c:catAx>
        <c:axId val="4406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683056"/>
        <c:crosses val="autoZero"/>
        <c:auto val="1"/>
        <c:lblAlgn val="ctr"/>
        <c:lblOffset val="100"/>
        <c:noMultiLvlLbl val="0"/>
      </c:catAx>
      <c:valAx>
        <c:axId val="2054683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406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Communication</c:v>
          </c:tx>
          <c:spPr>
            <a:solidFill>
              <a:schemeClr val="accent1"/>
            </a:solidFill>
            <a:ln>
              <a:noFill/>
            </a:ln>
            <a:effectLst/>
          </c:spPr>
          <c:invertIfNegative val="0"/>
          <c:cat>
            <c:strLit>
              <c:ptCount val="5"/>
              <c:pt idx="0">
                <c:v>Inbound</c:v>
              </c:pt>
              <c:pt idx="1">
                <c:v>Paid</c:v>
              </c:pt>
              <c:pt idx="2">
                <c:v>Outbound</c:v>
              </c:pt>
              <c:pt idx="3">
                <c:v>Partners</c:v>
              </c:pt>
              <c:pt idx="4">
                <c:v>(blank)</c:v>
              </c:pt>
            </c:strLit>
          </c:cat>
          <c:val>
            <c:numLit>
              <c:formatCode>General</c:formatCode>
              <c:ptCount val="5"/>
              <c:pt idx="0">
                <c:v>8.8668323905200672E-2</c:v>
              </c:pt>
              <c:pt idx="1">
                <c:v>1.8176203291128071E-2</c:v>
              </c:pt>
              <c:pt idx="2">
                <c:v>1.8190608841586665E-2</c:v>
              </c:pt>
              <c:pt idx="3">
                <c:v>0</c:v>
              </c:pt>
              <c:pt idx="4">
                <c:v>0</c:v>
              </c:pt>
            </c:numLit>
          </c:val>
          <c:extLst>
            <c:ext xmlns:c16="http://schemas.microsoft.com/office/drawing/2014/chart" uri="{C3380CC4-5D6E-409C-BE32-E72D297353CC}">
              <c16:uniqueId val="{00000000-5B41-4C86-80DB-003FD948B45F}"/>
            </c:ext>
          </c:extLst>
        </c:ser>
        <c:ser>
          <c:idx val="1"/>
          <c:order val="1"/>
          <c:tx>
            <c:v>Health care</c:v>
          </c:tx>
          <c:spPr>
            <a:solidFill>
              <a:schemeClr val="accent2"/>
            </a:solidFill>
            <a:ln>
              <a:noFill/>
            </a:ln>
            <a:effectLst/>
          </c:spPr>
          <c:invertIfNegative val="0"/>
          <c:cat>
            <c:strLit>
              <c:ptCount val="5"/>
              <c:pt idx="0">
                <c:v>Inbound</c:v>
              </c:pt>
              <c:pt idx="1">
                <c:v>Paid</c:v>
              </c:pt>
              <c:pt idx="2">
                <c:v>Outbound</c:v>
              </c:pt>
              <c:pt idx="3">
                <c:v>Partners</c:v>
              </c:pt>
              <c:pt idx="4">
                <c:v>(blank)</c:v>
              </c:pt>
            </c:strLit>
          </c:cat>
          <c:val>
            <c:numLit>
              <c:formatCode>General</c:formatCode>
              <c:ptCount val="5"/>
              <c:pt idx="0">
                <c:v>7.1541564964981E-2</c:v>
              </c:pt>
              <c:pt idx="1">
                <c:v>1.3127057855391682E-2</c:v>
              </c:pt>
              <c:pt idx="2">
                <c:v>9.1655314792789665E-3</c:v>
              </c:pt>
              <c:pt idx="3">
                <c:v>2.4309366398873487E-3</c:v>
              </c:pt>
              <c:pt idx="4">
                <c:v>0</c:v>
              </c:pt>
            </c:numLit>
          </c:val>
          <c:extLst>
            <c:ext xmlns:c16="http://schemas.microsoft.com/office/drawing/2014/chart" uri="{C3380CC4-5D6E-409C-BE32-E72D297353CC}">
              <c16:uniqueId val="{00000001-5B41-4C86-80DB-003FD948B45F}"/>
            </c:ext>
          </c:extLst>
        </c:ser>
        <c:ser>
          <c:idx val="2"/>
          <c:order val="2"/>
          <c:tx>
            <c:v>Industrials</c:v>
          </c:tx>
          <c:spPr>
            <a:solidFill>
              <a:schemeClr val="accent3"/>
            </a:solidFill>
            <a:ln>
              <a:noFill/>
            </a:ln>
            <a:effectLst/>
          </c:spPr>
          <c:invertIfNegative val="0"/>
          <c:cat>
            <c:strLit>
              <c:ptCount val="5"/>
              <c:pt idx="0">
                <c:v>Inbound</c:v>
              </c:pt>
              <c:pt idx="1">
                <c:v>Paid</c:v>
              </c:pt>
              <c:pt idx="2">
                <c:v>Outbound</c:v>
              </c:pt>
              <c:pt idx="3">
                <c:v>Partners</c:v>
              </c:pt>
              <c:pt idx="4">
                <c:v>(blank)</c:v>
              </c:pt>
            </c:strLit>
          </c:cat>
          <c:val>
            <c:numLit>
              <c:formatCode>General</c:formatCode>
              <c:ptCount val="5"/>
              <c:pt idx="0">
                <c:v>6.822828835950491E-2</c:v>
              </c:pt>
              <c:pt idx="1">
                <c:v>0.13764503463184363</c:v>
              </c:pt>
              <c:pt idx="2">
                <c:v>0.10679914971238418</c:v>
              </c:pt>
              <c:pt idx="3">
                <c:v>0</c:v>
              </c:pt>
              <c:pt idx="4">
                <c:v>0</c:v>
              </c:pt>
            </c:numLit>
          </c:val>
          <c:extLst>
            <c:ext xmlns:c16="http://schemas.microsoft.com/office/drawing/2014/chart" uri="{C3380CC4-5D6E-409C-BE32-E72D297353CC}">
              <c16:uniqueId val="{00000002-5B41-4C86-80DB-003FD948B45F}"/>
            </c:ext>
          </c:extLst>
        </c:ser>
        <c:ser>
          <c:idx val="3"/>
          <c:order val="3"/>
          <c:tx>
            <c:v>Information technology </c:v>
          </c:tx>
          <c:spPr>
            <a:solidFill>
              <a:schemeClr val="accent4"/>
            </a:solidFill>
            <a:ln>
              <a:noFill/>
            </a:ln>
            <a:effectLst/>
          </c:spPr>
          <c:invertIfNegative val="0"/>
          <c:cat>
            <c:strLit>
              <c:ptCount val="5"/>
              <c:pt idx="0">
                <c:v>Inbound</c:v>
              </c:pt>
              <c:pt idx="1">
                <c:v>Paid</c:v>
              </c:pt>
              <c:pt idx="2">
                <c:v>Outbound</c:v>
              </c:pt>
              <c:pt idx="3">
                <c:v>Partners</c:v>
              </c:pt>
              <c:pt idx="4">
                <c:v>(blank)</c:v>
              </c:pt>
            </c:strLit>
          </c:cat>
          <c:val>
            <c:numLit>
              <c:formatCode>General</c:formatCode>
              <c:ptCount val="5"/>
              <c:pt idx="0">
                <c:v>7.4224598737893707E-2</c:v>
              </c:pt>
              <c:pt idx="1">
                <c:v>7.6187354987876821E-2</c:v>
              </c:pt>
              <c:pt idx="2">
                <c:v>3.7868590768022917E-2</c:v>
              </c:pt>
              <c:pt idx="3">
                <c:v>0</c:v>
              </c:pt>
              <c:pt idx="4">
                <c:v>0</c:v>
              </c:pt>
            </c:numLit>
          </c:val>
          <c:extLst>
            <c:ext xmlns:c16="http://schemas.microsoft.com/office/drawing/2014/chart" uri="{C3380CC4-5D6E-409C-BE32-E72D297353CC}">
              <c16:uniqueId val="{00000003-5B41-4C86-80DB-003FD948B45F}"/>
            </c:ext>
          </c:extLst>
        </c:ser>
        <c:ser>
          <c:idx val="4"/>
          <c:order val="4"/>
          <c:tx>
            <c:v>Other</c:v>
          </c:tx>
          <c:spPr>
            <a:solidFill>
              <a:schemeClr val="accent5"/>
            </a:solidFill>
            <a:ln>
              <a:noFill/>
            </a:ln>
            <a:effectLst/>
          </c:spPr>
          <c:invertIfNegative val="0"/>
          <c:cat>
            <c:strLit>
              <c:ptCount val="5"/>
              <c:pt idx="0">
                <c:v>Inbound</c:v>
              </c:pt>
              <c:pt idx="1">
                <c:v>Paid</c:v>
              </c:pt>
              <c:pt idx="2">
                <c:v>Outbound</c:v>
              </c:pt>
              <c:pt idx="3">
                <c:v>Partners</c:v>
              </c:pt>
              <c:pt idx="4">
                <c:v>(blank)</c:v>
              </c:pt>
            </c:strLit>
          </c:cat>
          <c:val>
            <c:numLit>
              <c:formatCode>General</c:formatCode>
              <c:ptCount val="5"/>
              <c:pt idx="0">
                <c:v>0.11694605931665471</c:v>
              </c:pt>
              <c:pt idx="1">
                <c:v>8.8493836675270984E-2</c:v>
              </c:pt>
              <c:pt idx="2">
                <c:v>4.9807190710580783E-2</c:v>
              </c:pt>
              <c:pt idx="3">
                <c:v>2.2499669122512903E-2</c:v>
              </c:pt>
              <c:pt idx="4">
                <c:v>0</c:v>
              </c:pt>
            </c:numLit>
          </c:val>
          <c:extLst>
            <c:ext xmlns:c16="http://schemas.microsoft.com/office/drawing/2014/chart" uri="{C3380CC4-5D6E-409C-BE32-E72D297353CC}">
              <c16:uniqueId val="{00000004-5B41-4C86-80DB-003FD948B45F}"/>
            </c:ext>
          </c:extLst>
        </c:ser>
        <c:dLbls>
          <c:showLegendKey val="0"/>
          <c:showVal val="0"/>
          <c:showCatName val="0"/>
          <c:showSerName val="0"/>
          <c:showPercent val="0"/>
          <c:showBubbleSize val="0"/>
        </c:dLbls>
        <c:gapWidth val="219"/>
        <c:overlap val="-27"/>
        <c:axId val="4406624"/>
        <c:axId val="2028481552"/>
      </c:barChart>
      <c:catAx>
        <c:axId val="4406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28481552"/>
        <c:crosses val="autoZero"/>
        <c:auto val="1"/>
        <c:lblAlgn val="ctr"/>
        <c:lblOffset val="100"/>
        <c:noMultiLvlLbl val="0"/>
      </c:catAx>
      <c:valAx>
        <c:axId val="2028481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406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[Factorial_case_study.Final.xlsx]Suggestion2!PivotTable148</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Suggestion2!$D$14</c:f>
              <c:strCache>
                <c:ptCount val="1"/>
                <c:pt idx="0">
                  <c:v>Total</c:v>
                </c:pt>
              </c:strCache>
            </c:strRef>
          </c:tx>
          <c:spPr>
            <a:solidFill>
              <a:schemeClr val="accent1"/>
            </a:solidFill>
            <a:ln>
              <a:noFill/>
            </a:ln>
            <a:effectLst/>
          </c:spPr>
          <c:invertIfNegative val="0"/>
          <c:cat>
            <c:strRef>
              <c:f>Suggestion2!$C$15:$C$19</c:f>
              <c:strCache>
                <c:ptCount val="4"/>
                <c:pt idx="0">
                  <c:v>Qtr1</c:v>
                </c:pt>
                <c:pt idx="1">
                  <c:v>Qtr2</c:v>
                </c:pt>
                <c:pt idx="2">
                  <c:v>Qtr3</c:v>
                </c:pt>
                <c:pt idx="3">
                  <c:v>Qtr4</c:v>
                </c:pt>
              </c:strCache>
            </c:strRef>
          </c:cat>
          <c:val>
            <c:numRef>
              <c:f>Suggestion2!$D$15:$D$19</c:f>
              <c:numCache>
                <c:formatCode>0.00%</c:formatCode>
                <c:ptCount val="4"/>
                <c:pt idx="0">
                  <c:v>0.2160165173021292</c:v>
                </c:pt>
                <c:pt idx="1">
                  <c:v>0.2323437414993858</c:v>
                </c:pt>
                <c:pt idx="2">
                  <c:v>0.239565359606626</c:v>
                </c:pt>
                <c:pt idx="3">
                  <c:v>0.31207438159185902</c:v>
                </c:pt>
              </c:numCache>
            </c:numRef>
          </c:val>
          <c:extLst>
            <c:ext xmlns:c16="http://schemas.microsoft.com/office/drawing/2014/chart" uri="{C3380CC4-5D6E-409C-BE32-E72D297353CC}">
              <c16:uniqueId val="{00000000-1DD8-424B-98F2-A83BA38E6BE7}"/>
            </c:ext>
          </c:extLst>
        </c:ser>
        <c:dLbls>
          <c:showLegendKey val="0"/>
          <c:showVal val="0"/>
          <c:showCatName val="0"/>
          <c:showSerName val="0"/>
          <c:showPercent val="0"/>
          <c:showBubbleSize val="0"/>
        </c:dLbls>
        <c:gapWidth val="219"/>
        <c:overlap val="-27"/>
        <c:axId val="2064225552"/>
        <c:axId val="2002964528"/>
      </c:barChart>
      <c:catAx>
        <c:axId val="2064225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02964528"/>
        <c:crosses val="autoZero"/>
        <c:auto val="1"/>
        <c:lblAlgn val="ctr"/>
        <c:lblOffset val="100"/>
        <c:noMultiLvlLbl val="0"/>
      </c:catAx>
      <c:valAx>
        <c:axId val="20029645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422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[Factorial_case_study.Final.xlsx]Suggestion2!PivotTable150</c:name>
    <c:fmtId val="1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Suggestion2!$D$47:$D$48</c:f>
              <c:strCache>
                <c:ptCount val="1"/>
                <c:pt idx="0">
                  <c:v>Communication</c:v>
                </c:pt>
              </c:strCache>
            </c:strRef>
          </c:tx>
          <c:spPr>
            <a:solidFill>
              <a:schemeClr val="accent1"/>
            </a:solidFill>
            <a:ln>
              <a:noFill/>
            </a:ln>
            <a:effectLst/>
          </c:spPr>
          <c:invertIfNegative val="0"/>
          <c:cat>
            <c:strRef>
              <c:f>Suggestion2!$C$49:$C$54</c:f>
              <c:strCache>
                <c:ptCount val="5"/>
                <c:pt idx="0">
                  <c:v>&lt;28.07.2021</c:v>
                </c:pt>
                <c:pt idx="1">
                  <c:v>Qtr1</c:v>
                </c:pt>
                <c:pt idx="2">
                  <c:v>Qtr2</c:v>
                </c:pt>
                <c:pt idx="3">
                  <c:v>Qtr3</c:v>
                </c:pt>
                <c:pt idx="4">
                  <c:v>Qtr4</c:v>
                </c:pt>
              </c:strCache>
            </c:strRef>
          </c:cat>
          <c:val>
            <c:numRef>
              <c:f>Suggestion2!$D$49:$D$54</c:f>
              <c:numCache>
                <c:formatCode>General</c:formatCode>
                <c:ptCount val="5"/>
                <c:pt idx="1">
                  <c:v>2</c:v>
                </c:pt>
                <c:pt idx="2">
                  <c:v>5</c:v>
                </c:pt>
                <c:pt idx="3">
                  <c:v>4</c:v>
                </c:pt>
                <c:pt idx="4">
                  <c:v>8</c:v>
                </c:pt>
              </c:numCache>
            </c:numRef>
          </c:val>
          <c:extLst>
            <c:ext xmlns:c16="http://schemas.microsoft.com/office/drawing/2014/chart" uri="{C3380CC4-5D6E-409C-BE32-E72D297353CC}">
              <c16:uniqueId val="{00000000-7D20-410D-96FE-406B3D80113D}"/>
            </c:ext>
          </c:extLst>
        </c:ser>
        <c:ser>
          <c:idx val="1"/>
          <c:order val="1"/>
          <c:tx>
            <c:strRef>
              <c:f>Suggestion2!$E$47:$E$48</c:f>
              <c:strCache>
                <c:ptCount val="1"/>
                <c:pt idx="0">
                  <c:v>Energy</c:v>
                </c:pt>
              </c:strCache>
            </c:strRef>
          </c:tx>
          <c:spPr>
            <a:solidFill>
              <a:schemeClr val="accent2"/>
            </a:solidFill>
            <a:ln>
              <a:noFill/>
            </a:ln>
            <a:effectLst/>
          </c:spPr>
          <c:invertIfNegative val="0"/>
          <c:cat>
            <c:strRef>
              <c:f>Suggestion2!$C$49:$C$54</c:f>
              <c:strCache>
                <c:ptCount val="5"/>
                <c:pt idx="0">
                  <c:v>&lt;28.07.2021</c:v>
                </c:pt>
                <c:pt idx="1">
                  <c:v>Qtr1</c:v>
                </c:pt>
                <c:pt idx="2">
                  <c:v>Qtr2</c:v>
                </c:pt>
                <c:pt idx="3">
                  <c:v>Qtr3</c:v>
                </c:pt>
                <c:pt idx="4">
                  <c:v>Qtr4</c:v>
                </c:pt>
              </c:strCache>
            </c:strRef>
          </c:cat>
          <c:val>
            <c:numRef>
              <c:f>Suggestion2!$E$49:$E$54</c:f>
              <c:numCache>
                <c:formatCode>General</c:formatCode>
                <c:ptCount val="5"/>
                <c:pt idx="3">
                  <c:v>3</c:v>
                </c:pt>
                <c:pt idx="4">
                  <c:v>4</c:v>
                </c:pt>
              </c:numCache>
            </c:numRef>
          </c:val>
          <c:extLst>
            <c:ext xmlns:c16="http://schemas.microsoft.com/office/drawing/2014/chart" uri="{C3380CC4-5D6E-409C-BE32-E72D297353CC}">
              <c16:uniqueId val="{00000001-7D20-410D-96FE-406B3D80113D}"/>
            </c:ext>
          </c:extLst>
        </c:ser>
        <c:ser>
          <c:idx val="2"/>
          <c:order val="2"/>
          <c:tx>
            <c:strRef>
              <c:f>Suggestion2!$F$47:$F$48</c:f>
              <c:strCache>
                <c:ptCount val="1"/>
                <c:pt idx="0">
                  <c:v>Entertainment</c:v>
                </c:pt>
              </c:strCache>
            </c:strRef>
          </c:tx>
          <c:spPr>
            <a:solidFill>
              <a:schemeClr val="accent3"/>
            </a:solidFill>
            <a:ln>
              <a:noFill/>
            </a:ln>
            <a:effectLst/>
          </c:spPr>
          <c:invertIfNegative val="0"/>
          <c:cat>
            <c:strRef>
              <c:f>Suggestion2!$C$49:$C$54</c:f>
              <c:strCache>
                <c:ptCount val="5"/>
                <c:pt idx="0">
                  <c:v>&lt;28.07.2021</c:v>
                </c:pt>
                <c:pt idx="1">
                  <c:v>Qtr1</c:v>
                </c:pt>
                <c:pt idx="2">
                  <c:v>Qtr2</c:v>
                </c:pt>
                <c:pt idx="3">
                  <c:v>Qtr3</c:v>
                </c:pt>
                <c:pt idx="4">
                  <c:v>Qtr4</c:v>
                </c:pt>
              </c:strCache>
            </c:strRef>
          </c:cat>
          <c:val>
            <c:numRef>
              <c:f>Suggestion2!$F$49:$F$54</c:f>
              <c:numCache>
                <c:formatCode>General</c:formatCode>
                <c:ptCount val="5"/>
                <c:pt idx="2">
                  <c:v>2</c:v>
                </c:pt>
                <c:pt idx="3">
                  <c:v>4</c:v>
                </c:pt>
                <c:pt idx="4">
                  <c:v>1</c:v>
                </c:pt>
              </c:numCache>
            </c:numRef>
          </c:val>
          <c:extLst>
            <c:ext xmlns:c16="http://schemas.microsoft.com/office/drawing/2014/chart" uri="{C3380CC4-5D6E-409C-BE32-E72D297353CC}">
              <c16:uniqueId val="{00000002-7D20-410D-96FE-406B3D80113D}"/>
            </c:ext>
          </c:extLst>
        </c:ser>
        <c:ser>
          <c:idx val="3"/>
          <c:order val="3"/>
          <c:tx>
            <c:strRef>
              <c:f>Suggestion2!$G$47:$G$48</c:f>
              <c:strCache>
                <c:ptCount val="1"/>
                <c:pt idx="0">
                  <c:v>Finance</c:v>
                </c:pt>
              </c:strCache>
            </c:strRef>
          </c:tx>
          <c:spPr>
            <a:solidFill>
              <a:schemeClr val="accent4"/>
            </a:solidFill>
            <a:ln>
              <a:noFill/>
            </a:ln>
            <a:effectLst/>
          </c:spPr>
          <c:invertIfNegative val="0"/>
          <c:cat>
            <c:strRef>
              <c:f>Suggestion2!$C$49:$C$54</c:f>
              <c:strCache>
                <c:ptCount val="5"/>
                <c:pt idx="0">
                  <c:v>&lt;28.07.2021</c:v>
                </c:pt>
                <c:pt idx="1">
                  <c:v>Qtr1</c:v>
                </c:pt>
                <c:pt idx="2">
                  <c:v>Qtr2</c:v>
                </c:pt>
                <c:pt idx="3">
                  <c:v>Qtr3</c:v>
                </c:pt>
                <c:pt idx="4">
                  <c:v>Qtr4</c:v>
                </c:pt>
              </c:strCache>
            </c:strRef>
          </c:cat>
          <c:val>
            <c:numRef>
              <c:f>Suggestion2!$G$49:$G$54</c:f>
              <c:numCache>
                <c:formatCode>General</c:formatCode>
                <c:ptCount val="5"/>
                <c:pt idx="1">
                  <c:v>2</c:v>
                </c:pt>
                <c:pt idx="2">
                  <c:v>1</c:v>
                </c:pt>
                <c:pt idx="3">
                  <c:v>2</c:v>
                </c:pt>
                <c:pt idx="4">
                  <c:v>3</c:v>
                </c:pt>
              </c:numCache>
            </c:numRef>
          </c:val>
          <c:extLst>
            <c:ext xmlns:c16="http://schemas.microsoft.com/office/drawing/2014/chart" uri="{C3380CC4-5D6E-409C-BE32-E72D297353CC}">
              <c16:uniqueId val="{00000003-7D20-410D-96FE-406B3D80113D}"/>
            </c:ext>
          </c:extLst>
        </c:ser>
        <c:ser>
          <c:idx val="4"/>
          <c:order val="4"/>
          <c:tx>
            <c:strRef>
              <c:f>Suggestion2!$H$47:$H$48</c:f>
              <c:strCache>
                <c:ptCount val="1"/>
                <c:pt idx="0">
                  <c:v>Health care</c:v>
                </c:pt>
              </c:strCache>
            </c:strRef>
          </c:tx>
          <c:spPr>
            <a:solidFill>
              <a:schemeClr val="accent5"/>
            </a:solidFill>
            <a:ln>
              <a:noFill/>
            </a:ln>
            <a:effectLst/>
          </c:spPr>
          <c:invertIfNegative val="0"/>
          <c:cat>
            <c:strRef>
              <c:f>Suggestion2!$C$49:$C$54</c:f>
              <c:strCache>
                <c:ptCount val="5"/>
                <c:pt idx="0">
                  <c:v>&lt;28.07.2021</c:v>
                </c:pt>
                <c:pt idx="1">
                  <c:v>Qtr1</c:v>
                </c:pt>
                <c:pt idx="2">
                  <c:v>Qtr2</c:v>
                </c:pt>
                <c:pt idx="3">
                  <c:v>Qtr3</c:v>
                </c:pt>
                <c:pt idx="4">
                  <c:v>Qtr4</c:v>
                </c:pt>
              </c:strCache>
            </c:strRef>
          </c:cat>
          <c:val>
            <c:numRef>
              <c:f>Suggestion2!$H$49:$H$54</c:f>
              <c:numCache>
                <c:formatCode>General</c:formatCode>
                <c:ptCount val="5"/>
                <c:pt idx="1">
                  <c:v>4</c:v>
                </c:pt>
                <c:pt idx="2">
                  <c:v>1</c:v>
                </c:pt>
                <c:pt idx="3">
                  <c:v>7</c:v>
                </c:pt>
                <c:pt idx="4">
                  <c:v>10</c:v>
                </c:pt>
              </c:numCache>
            </c:numRef>
          </c:val>
          <c:extLst>
            <c:ext xmlns:c16="http://schemas.microsoft.com/office/drawing/2014/chart" uri="{C3380CC4-5D6E-409C-BE32-E72D297353CC}">
              <c16:uniqueId val="{00000004-7D20-410D-96FE-406B3D80113D}"/>
            </c:ext>
          </c:extLst>
        </c:ser>
        <c:ser>
          <c:idx val="5"/>
          <c:order val="5"/>
          <c:tx>
            <c:strRef>
              <c:f>Suggestion2!$I$47:$I$48</c:f>
              <c:strCache>
                <c:ptCount val="1"/>
                <c:pt idx="0">
                  <c:v>Industrials</c:v>
                </c:pt>
              </c:strCache>
            </c:strRef>
          </c:tx>
          <c:spPr>
            <a:solidFill>
              <a:schemeClr val="accent6"/>
            </a:solidFill>
            <a:ln>
              <a:noFill/>
            </a:ln>
            <a:effectLst/>
          </c:spPr>
          <c:invertIfNegative val="0"/>
          <c:cat>
            <c:strRef>
              <c:f>Suggestion2!$C$49:$C$54</c:f>
              <c:strCache>
                <c:ptCount val="5"/>
                <c:pt idx="0">
                  <c:v>&lt;28.07.2021</c:v>
                </c:pt>
                <c:pt idx="1">
                  <c:v>Qtr1</c:v>
                </c:pt>
                <c:pt idx="2">
                  <c:v>Qtr2</c:v>
                </c:pt>
                <c:pt idx="3">
                  <c:v>Qtr3</c:v>
                </c:pt>
                <c:pt idx="4">
                  <c:v>Qtr4</c:v>
                </c:pt>
              </c:strCache>
            </c:strRef>
          </c:cat>
          <c:val>
            <c:numRef>
              <c:f>Suggestion2!$I$49:$I$54</c:f>
              <c:numCache>
                <c:formatCode>General</c:formatCode>
                <c:ptCount val="5"/>
                <c:pt idx="1">
                  <c:v>4</c:v>
                </c:pt>
                <c:pt idx="2">
                  <c:v>17</c:v>
                </c:pt>
                <c:pt idx="3">
                  <c:v>14</c:v>
                </c:pt>
                <c:pt idx="4">
                  <c:v>8</c:v>
                </c:pt>
              </c:numCache>
            </c:numRef>
          </c:val>
          <c:extLst>
            <c:ext xmlns:c16="http://schemas.microsoft.com/office/drawing/2014/chart" uri="{C3380CC4-5D6E-409C-BE32-E72D297353CC}">
              <c16:uniqueId val="{00000005-7D20-410D-96FE-406B3D80113D}"/>
            </c:ext>
          </c:extLst>
        </c:ser>
        <c:ser>
          <c:idx val="6"/>
          <c:order val="6"/>
          <c:tx>
            <c:strRef>
              <c:f>Suggestion2!$J$47:$J$48</c:f>
              <c:strCache>
                <c:ptCount val="1"/>
                <c:pt idx="0">
                  <c:v>Information technology </c:v>
                </c:pt>
              </c:strCache>
            </c:strRef>
          </c:tx>
          <c:spPr>
            <a:solidFill>
              <a:schemeClr val="accent1">
                <a:lumMod val="60000"/>
              </a:schemeClr>
            </a:solidFill>
            <a:ln>
              <a:noFill/>
            </a:ln>
            <a:effectLst/>
          </c:spPr>
          <c:invertIfNegative val="0"/>
          <c:cat>
            <c:strRef>
              <c:f>Suggestion2!$C$49:$C$54</c:f>
              <c:strCache>
                <c:ptCount val="5"/>
                <c:pt idx="0">
                  <c:v>&lt;28.07.2021</c:v>
                </c:pt>
                <c:pt idx="1">
                  <c:v>Qtr1</c:v>
                </c:pt>
                <c:pt idx="2">
                  <c:v>Qtr2</c:v>
                </c:pt>
                <c:pt idx="3">
                  <c:v>Qtr3</c:v>
                </c:pt>
                <c:pt idx="4">
                  <c:v>Qtr4</c:v>
                </c:pt>
              </c:strCache>
            </c:strRef>
          </c:cat>
          <c:val>
            <c:numRef>
              <c:f>Suggestion2!$J$49:$J$54</c:f>
              <c:numCache>
                <c:formatCode>General</c:formatCode>
                <c:ptCount val="5"/>
                <c:pt idx="1">
                  <c:v>9</c:v>
                </c:pt>
                <c:pt idx="2">
                  <c:v>8</c:v>
                </c:pt>
                <c:pt idx="3">
                  <c:v>13</c:v>
                </c:pt>
                <c:pt idx="4">
                  <c:v>12</c:v>
                </c:pt>
              </c:numCache>
            </c:numRef>
          </c:val>
          <c:extLst>
            <c:ext xmlns:c16="http://schemas.microsoft.com/office/drawing/2014/chart" uri="{C3380CC4-5D6E-409C-BE32-E72D297353CC}">
              <c16:uniqueId val="{00000006-7D20-410D-96FE-406B3D80113D}"/>
            </c:ext>
          </c:extLst>
        </c:ser>
        <c:ser>
          <c:idx val="7"/>
          <c:order val="7"/>
          <c:tx>
            <c:strRef>
              <c:f>Suggestion2!$K$47:$K$48</c:f>
              <c:strCache>
                <c:ptCount val="1"/>
                <c:pt idx="0">
                  <c:v>Legal services</c:v>
                </c:pt>
              </c:strCache>
            </c:strRef>
          </c:tx>
          <c:spPr>
            <a:solidFill>
              <a:schemeClr val="accent2">
                <a:lumMod val="60000"/>
              </a:schemeClr>
            </a:solidFill>
            <a:ln>
              <a:noFill/>
            </a:ln>
            <a:effectLst/>
          </c:spPr>
          <c:invertIfNegative val="0"/>
          <c:cat>
            <c:strRef>
              <c:f>Suggestion2!$C$49:$C$54</c:f>
              <c:strCache>
                <c:ptCount val="5"/>
                <c:pt idx="0">
                  <c:v>&lt;28.07.2021</c:v>
                </c:pt>
                <c:pt idx="1">
                  <c:v>Qtr1</c:v>
                </c:pt>
                <c:pt idx="2">
                  <c:v>Qtr2</c:v>
                </c:pt>
                <c:pt idx="3">
                  <c:v>Qtr3</c:v>
                </c:pt>
                <c:pt idx="4">
                  <c:v>Qtr4</c:v>
                </c:pt>
              </c:strCache>
            </c:strRef>
          </c:cat>
          <c:val>
            <c:numRef>
              <c:f>Suggestion2!$K$49:$K$54</c:f>
              <c:numCache>
                <c:formatCode>General</c:formatCode>
                <c:ptCount val="5"/>
                <c:pt idx="1">
                  <c:v>2</c:v>
                </c:pt>
                <c:pt idx="2">
                  <c:v>2</c:v>
                </c:pt>
                <c:pt idx="3">
                  <c:v>3</c:v>
                </c:pt>
                <c:pt idx="4">
                  <c:v>1</c:v>
                </c:pt>
              </c:numCache>
            </c:numRef>
          </c:val>
          <c:extLst>
            <c:ext xmlns:c16="http://schemas.microsoft.com/office/drawing/2014/chart" uri="{C3380CC4-5D6E-409C-BE32-E72D297353CC}">
              <c16:uniqueId val="{00000007-7D20-410D-96FE-406B3D80113D}"/>
            </c:ext>
          </c:extLst>
        </c:ser>
        <c:ser>
          <c:idx val="8"/>
          <c:order val="8"/>
          <c:tx>
            <c:strRef>
              <c:f>Suggestion2!$L$47:$L$48</c:f>
              <c:strCache>
                <c:ptCount val="1"/>
                <c:pt idx="0">
                  <c:v>Other</c:v>
                </c:pt>
              </c:strCache>
            </c:strRef>
          </c:tx>
          <c:spPr>
            <a:solidFill>
              <a:schemeClr val="accent3">
                <a:lumMod val="60000"/>
              </a:schemeClr>
            </a:solidFill>
            <a:ln>
              <a:noFill/>
            </a:ln>
            <a:effectLst/>
          </c:spPr>
          <c:invertIfNegative val="0"/>
          <c:cat>
            <c:strRef>
              <c:f>Suggestion2!$C$49:$C$54</c:f>
              <c:strCache>
                <c:ptCount val="5"/>
                <c:pt idx="0">
                  <c:v>&lt;28.07.2021</c:v>
                </c:pt>
                <c:pt idx="1">
                  <c:v>Qtr1</c:v>
                </c:pt>
                <c:pt idx="2">
                  <c:v>Qtr2</c:v>
                </c:pt>
                <c:pt idx="3">
                  <c:v>Qtr3</c:v>
                </c:pt>
                <c:pt idx="4">
                  <c:v>Qtr4</c:v>
                </c:pt>
              </c:strCache>
            </c:strRef>
          </c:cat>
          <c:val>
            <c:numRef>
              <c:f>Suggestion2!$L$49:$L$54</c:f>
              <c:numCache>
                <c:formatCode>General</c:formatCode>
                <c:ptCount val="5"/>
                <c:pt idx="1">
                  <c:v>18</c:v>
                </c:pt>
                <c:pt idx="2">
                  <c:v>11</c:v>
                </c:pt>
                <c:pt idx="3">
                  <c:v>9</c:v>
                </c:pt>
                <c:pt idx="4">
                  <c:v>28</c:v>
                </c:pt>
              </c:numCache>
            </c:numRef>
          </c:val>
          <c:extLst>
            <c:ext xmlns:c16="http://schemas.microsoft.com/office/drawing/2014/chart" uri="{C3380CC4-5D6E-409C-BE32-E72D297353CC}">
              <c16:uniqueId val="{00000008-7D20-410D-96FE-406B3D80113D}"/>
            </c:ext>
          </c:extLst>
        </c:ser>
        <c:ser>
          <c:idx val="9"/>
          <c:order val="9"/>
          <c:tx>
            <c:strRef>
              <c:f>Suggestion2!$M$47:$M$48</c:f>
              <c:strCache>
                <c:ptCount val="1"/>
                <c:pt idx="0">
                  <c:v>Real estate</c:v>
                </c:pt>
              </c:strCache>
            </c:strRef>
          </c:tx>
          <c:spPr>
            <a:solidFill>
              <a:schemeClr val="accent4">
                <a:lumMod val="60000"/>
              </a:schemeClr>
            </a:solidFill>
            <a:ln>
              <a:noFill/>
            </a:ln>
            <a:effectLst/>
          </c:spPr>
          <c:invertIfNegative val="0"/>
          <c:cat>
            <c:strRef>
              <c:f>Suggestion2!$C$49:$C$54</c:f>
              <c:strCache>
                <c:ptCount val="5"/>
                <c:pt idx="0">
                  <c:v>&lt;28.07.2021</c:v>
                </c:pt>
                <c:pt idx="1">
                  <c:v>Qtr1</c:v>
                </c:pt>
                <c:pt idx="2">
                  <c:v>Qtr2</c:v>
                </c:pt>
                <c:pt idx="3">
                  <c:v>Qtr3</c:v>
                </c:pt>
                <c:pt idx="4">
                  <c:v>Qtr4</c:v>
                </c:pt>
              </c:strCache>
            </c:strRef>
          </c:cat>
          <c:val>
            <c:numRef>
              <c:f>Suggestion2!$M$49:$M$54</c:f>
              <c:numCache>
                <c:formatCode>General</c:formatCode>
                <c:ptCount val="5"/>
                <c:pt idx="1">
                  <c:v>4</c:v>
                </c:pt>
                <c:pt idx="2">
                  <c:v>7</c:v>
                </c:pt>
                <c:pt idx="4">
                  <c:v>2</c:v>
                </c:pt>
              </c:numCache>
            </c:numRef>
          </c:val>
          <c:extLst>
            <c:ext xmlns:c16="http://schemas.microsoft.com/office/drawing/2014/chart" uri="{C3380CC4-5D6E-409C-BE32-E72D297353CC}">
              <c16:uniqueId val="{00000009-7D20-410D-96FE-406B3D80113D}"/>
            </c:ext>
          </c:extLst>
        </c:ser>
        <c:dLbls>
          <c:showLegendKey val="0"/>
          <c:showVal val="0"/>
          <c:showCatName val="0"/>
          <c:showSerName val="0"/>
          <c:showPercent val="0"/>
          <c:showBubbleSize val="0"/>
        </c:dLbls>
        <c:gapWidth val="219"/>
        <c:overlap val="-27"/>
        <c:axId val="1977314752"/>
        <c:axId val="2054688512"/>
      </c:barChart>
      <c:catAx>
        <c:axId val="1977314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688512"/>
        <c:crosses val="autoZero"/>
        <c:auto val="1"/>
        <c:lblAlgn val="ctr"/>
        <c:lblOffset val="100"/>
        <c:noMultiLvlLbl val="0"/>
      </c:catAx>
      <c:valAx>
        <c:axId val="2054688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77314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'Graphs Sumary'!$C$176</c:f>
              <c:strCache>
                <c:ptCount val="1"/>
                <c:pt idx="0">
                  <c:v>Count of Create Date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'Graphs Sumary'!$B$177:$B$189</c15:sqref>
                  </c15:fullRef>
                </c:ext>
              </c:extLst>
              <c:f>'Graphs Sumary'!$B$177:$B$188</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extLst>
                <c:ext xmlns:c15="http://schemas.microsoft.com/office/drawing/2012/chart" uri="{02D57815-91ED-43cb-92C2-25804820EDAC}">
                  <c15:fullRef>
                    <c15:sqref>'Graphs Sumary'!$C$177:$C$189</c15:sqref>
                  </c15:fullRef>
                </c:ext>
              </c:extLst>
              <c:f>'Graphs Sumary'!$C$177:$C$188</c:f>
              <c:numCache>
                <c:formatCode>General</c:formatCode>
                <c:ptCount val="12"/>
                <c:pt idx="0">
                  <c:v>16</c:v>
                </c:pt>
                <c:pt idx="1">
                  <c:v>19</c:v>
                </c:pt>
                <c:pt idx="2">
                  <c:v>17</c:v>
                </c:pt>
                <c:pt idx="3">
                  <c:v>25</c:v>
                </c:pt>
                <c:pt idx="4">
                  <c:v>15</c:v>
                </c:pt>
                <c:pt idx="5">
                  <c:v>20</c:v>
                </c:pt>
                <c:pt idx="6">
                  <c:v>21</c:v>
                </c:pt>
                <c:pt idx="7">
                  <c:v>21</c:v>
                </c:pt>
                <c:pt idx="8">
                  <c:v>23</c:v>
                </c:pt>
                <c:pt idx="9">
                  <c:v>20</c:v>
                </c:pt>
                <c:pt idx="10">
                  <c:v>35</c:v>
                </c:pt>
                <c:pt idx="11">
                  <c:v>30</c:v>
                </c:pt>
              </c:numCache>
            </c:numRef>
          </c:val>
          <c:extLst>
            <c:ext xmlns:c16="http://schemas.microsoft.com/office/drawing/2014/chart" uri="{C3380CC4-5D6E-409C-BE32-E72D297353CC}">
              <c16:uniqueId val="{00000000-DBAA-47B6-A32B-B11E7EF4ED14}"/>
            </c:ext>
          </c:extLst>
        </c:ser>
        <c:ser>
          <c:idx val="1"/>
          <c:order val="1"/>
          <c:tx>
            <c:strRef>
              <c:f>'Graphs Sumary'!$D$176</c:f>
              <c:strCache>
                <c:ptCount val="1"/>
                <c:pt idx="0">
                  <c:v>Count of Close Date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'Graphs Sumary'!$B$177:$B$189</c15:sqref>
                  </c15:fullRef>
                </c:ext>
              </c:extLst>
              <c:f>'Graphs Sumary'!$B$177:$B$188</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extLst>
                <c:ext xmlns:c15="http://schemas.microsoft.com/office/drawing/2012/chart" uri="{02D57815-91ED-43cb-92C2-25804820EDAC}">
                  <c15:fullRef>
                    <c15:sqref>'Graphs Sumary'!$D$177:$D$189</c15:sqref>
                  </c15:fullRef>
                </c:ext>
              </c:extLst>
              <c:f>'Graphs Sumary'!$D$177:$D$188</c:f>
              <c:numCache>
                <c:formatCode>General</c:formatCode>
                <c:ptCount val="12"/>
                <c:pt idx="0">
                  <c:v>14</c:v>
                </c:pt>
                <c:pt idx="1">
                  <c:v>13</c:v>
                </c:pt>
                <c:pt idx="2">
                  <c:v>18</c:v>
                </c:pt>
                <c:pt idx="3">
                  <c:v>15</c:v>
                </c:pt>
                <c:pt idx="4">
                  <c:v>22</c:v>
                </c:pt>
                <c:pt idx="5">
                  <c:v>8</c:v>
                </c:pt>
                <c:pt idx="6">
                  <c:v>24</c:v>
                </c:pt>
                <c:pt idx="7">
                  <c:v>24</c:v>
                </c:pt>
                <c:pt idx="8">
                  <c:v>18</c:v>
                </c:pt>
                <c:pt idx="9">
                  <c:v>28</c:v>
                </c:pt>
                <c:pt idx="10">
                  <c:v>32</c:v>
                </c:pt>
                <c:pt idx="11">
                  <c:v>46</c:v>
                </c:pt>
              </c:numCache>
            </c:numRef>
          </c:val>
          <c:extLst>
            <c:ext xmlns:c16="http://schemas.microsoft.com/office/drawing/2014/chart" uri="{C3380CC4-5D6E-409C-BE32-E72D297353CC}">
              <c16:uniqueId val="{00000001-DBAA-47B6-A32B-B11E7EF4ED14}"/>
            </c:ext>
          </c:extLst>
        </c:ser>
        <c:ser>
          <c:idx val="2"/>
          <c:order val="2"/>
          <c:tx>
            <c:strRef>
              <c:f>'Graphs Sumary'!$E$176</c:f>
              <c:strCache>
                <c:ptCount val="1"/>
                <c:pt idx="0">
                  <c:v>AVG to close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3"/>
                </a:solidFill>
                <a:prstDash val="sysDot"/>
              </a:ln>
              <a:effectLst/>
            </c:spPr>
            <c:trendlineType val="linear"/>
            <c:dispRSqr val="0"/>
            <c:dispEq val="0"/>
          </c:trendline>
          <c:cat>
            <c:strRef>
              <c:extLst>
                <c:ext xmlns:c15="http://schemas.microsoft.com/office/drawing/2012/chart" uri="{02D57815-91ED-43cb-92C2-25804820EDAC}">
                  <c15:fullRef>
                    <c15:sqref>'Graphs Sumary'!$B$177:$B$189</c15:sqref>
                  </c15:fullRef>
                </c:ext>
              </c:extLst>
              <c:f>'Graphs Sumary'!$B$177:$B$188</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extLst>
                <c:ext xmlns:c15="http://schemas.microsoft.com/office/drawing/2012/chart" uri="{02D57815-91ED-43cb-92C2-25804820EDAC}">
                  <c15:fullRef>
                    <c15:sqref>'Graphs Sumary'!$E$177:$E$189</c15:sqref>
                  </c15:fullRef>
                </c:ext>
              </c:extLst>
              <c:f>'Graphs Sumary'!$E$177:$E$188</c:f>
              <c:numCache>
                <c:formatCode>0.00</c:formatCode>
                <c:ptCount val="12"/>
                <c:pt idx="0">
                  <c:v>-12.308333333333575</c:v>
                </c:pt>
                <c:pt idx="1">
                  <c:v>-14.441351010100995</c:v>
                </c:pt>
                <c:pt idx="2">
                  <c:v>-14.192399691356615</c:v>
                </c:pt>
                <c:pt idx="3">
                  <c:v>-19.098214285714807</c:v>
                </c:pt>
                <c:pt idx="4">
                  <c:v>-27.360984848485135</c:v>
                </c:pt>
                <c:pt idx="5">
                  <c:v>-49.334635416664241</c:v>
                </c:pt>
                <c:pt idx="6">
                  <c:v>-31.292089371980577</c:v>
                </c:pt>
                <c:pt idx="7">
                  <c:v>-38.200785024154236</c:v>
                </c:pt>
                <c:pt idx="8">
                  <c:v>-41.072800925925954</c:v>
                </c:pt>
                <c:pt idx="9">
                  <c:v>-45.874819958846878</c:v>
                </c:pt>
                <c:pt idx="10">
                  <c:v>-46.114023297490704</c:v>
                </c:pt>
                <c:pt idx="11">
                  <c:v>-19.431416062801556</c:v>
                </c:pt>
              </c:numCache>
            </c:numRef>
          </c:val>
          <c:extLst>
            <c:ext xmlns:c16="http://schemas.microsoft.com/office/drawing/2014/chart" uri="{C3380CC4-5D6E-409C-BE32-E72D297353CC}">
              <c16:uniqueId val="{00000003-DBAA-47B6-A32B-B11E7EF4ED14}"/>
            </c:ext>
          </c:extLst>
        </c:ser>
        <c:dLbls>
          <c:dLblPos val="outEnd"/>
          <c:showLegendKey val="0"/>
          <c:showVal val="1"/>
          <c:showCatName val="0"/>
          <c:showSerName val="0"/>
          <c:showPercent val="0"/>
          <c:showBubbleSize val="0"/>
        </c:dLbls>
        <c:gapWidth val="219"/>
        <c:overlap val="-27"/>
        <c:axId val="1517596000"/>
        <c:axId val="2047029920"/>
      </c:barChart>
      <c:catAx>
        <c:axId val="1517596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7029920"/>
        <c:crosses val="autoZero"/>
        <c:auto val="1"/>
        <c:lblAlgn val="ctr"/>
        <c:lblOffset val="100"/>
        <c:noMultiLvlLbl val="0"/>
      </c:catAx>
      <c:valAx>
        <c:axId val="2047029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17596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[Factorial_case_study.Final.xlsx]Resolution&amp;time!PivotTable14</c:name>
    <c:fmtId val="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'Resolution&amp;time'!$F$1</c:f>
              <c:strCache>
                <c:ptCount val="1"/>
                <c:pt idx="0">
                  <c:v>Average of Time/days it took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1"/>
                </a:solidFill>
              </a:ln>
              <a:effectLst/>
            </c:spPr>
            <c:trendlineType val="linear"/>
            <c:dispRSqr val="0"/>
            <c:dispEq val="0"/>
          </c:trendline>
          <c:cat>
            <c:strRef>
              <c:f>'Resolution&amp;time'!$E$2:$E$14</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f>'Resolution&amp;time'!$F$2:$F$14</c:f>
              <c:numCache>
                <c:formatCode>General</c:formatCode>
                <c:ptCount val="12"/>
                <c:pt idx="0">
                  <c:v>-19.945039682539313</c:v>
                </c:pt>
                <c:pt idx="1">
                  <c:v>-29.845993589743067</c:v>
                </c:pt>
                <c:pt idx="2">
                  <c:v>-14.192399691356615</c:v>
                </c:pt>
                <c:pt idx="3">
                  <c:v>-26.088425925926519</c:v>
                </c:pt>
                <c:pt idx="4">
                  <c:v>-27.360984848485135</c:v>
                </c:pt>
                <c:pt idx="5">
                  <c:v>-49.334635416664241</c:v>
                </c:pt>
                <c:pt idx="6">
                  <c:v>-41.573466435184855</c:v>
                </c:pt>
                <c:pt idx="7">
                  <c:v>-46.569328703703228</c:v>
                </c:pt>
                <c:pt idx="8">
                  <c:v>-41.072800925925954</c:v>
                </c:pt>
                <c:pt idx="9">
                  <c:v>-60.057167658729405</c:v>
                </c:pt>
                <c:pt idx="10">
                  <c:v>-59.835872395833121</c:v>
                </c:pt>
                <c:pt idx="11">
                  <c:v>-19.431416062801556</c:v>
                </c:pt>
              </c:numCache>
            </c:numRef>
          </c:val>
          <c:extLst>
            <c:ext xmlns:c16="http://schemas.microsoft.com/office/drawing/2014/chart" uri="{C3380CC4-5D6E-409C-BE32-E72D297353CC}">
              <c16:uniqueId val="{00000000-3154-47B9-95EE-0B43624746C5}"/>
            </c:ext>
          </c:extLst>
        </c:ser>
        <c:ser>
          <c:idx val="1"/>
          <c:order val="1"/>
          <c:tx>
            <c:strRef>
              <c:f>'Resolution&amp;time'!$G$1</c:f>
              <c:strCache>
                <c:ptCount val="1"/>
                <c:pt idx="0">
                  <c:v>Count of Time/days it took</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'Resolution&amp;time'!$E$2:$E$14</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f>'Resolution&amp;time'!$G$2:$G$14</c:f>
              <c:numCache>
                <c:formatCode>General</c:formatCode>
                <c:ptCount val="12"/>
                <c:pt idx="0">
                  <c:v>14</c:v>
                </c:pt>
                <c:pt idx="1">
                  <c:v>13</c:v>
                </c:pt>
                <c:pt idx="2">
                  <c:v>18</c:v>
                </c:pt>
                <c:pt idx="3">
                  <c:v>15</c:v>
                </c:pt>
                <c:pt idx="4">
                  <c:v>22</c:v>
                </c:pt>
                <c:pt idx="5">
                  <c:v>8</c:v>
                </c:pt>
                <c:pt idx="6">
                  <c:v>24</c:v>
                </c:pt>
                <c:pt idx="7">
                  <c:v>24</c:v>
                </c:pt>
                <c:pt idx="8">
                  <c:v>18</c:v>
                </c:pt>
                <c:pt idx="9">
                  <c:v>28</c:v>
                </c:pt>
                <c:pt idx="10">
                  <c:v>32</c:v>
                </c:pt>
                <c:pt idx="11">
                  <c:v>46</c:v>
                </c:pt>
              </c:numCache>
            </c:numRef>
          </c:val>
          <c:extLst>
            <c:ext xmlns:c16="http://schemas.microsoft.com/office/drawing/2014/chart" uri="{C3380CC4-5D6E-409C-BE32-E72D297353CC}">
              <c16:uniqueId val="{00000001-3154-47B9-95EE-0B43624746C5}"/>
            </c:ext>
          </c:extLst>
        </c:ser>
        <c:dLbls>
          <c:showLegendKey val="0"/>
          <c:showVal val="0"/>
          <c:showCatName val="0"/>
          <c:showSerName val="0"/>
          <c:showPercent val="0"/>
          <c:showBubbleSize val="0"/>
        </c:dLbls>
        <c:gapWidth val="100"/>
        <c:overlap val="-24"/>
        <c:axId val="1778070656"/>
        <c:axId val="1872209008"/>
      </c:barChart>
      <c:catAx>
        <c:axId val="17780706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ES"/>
          </a:p>
        </c:txPr>
        <c:crossAx val="1872209008"/>
        <c:crosses val="autoZero"/>
        <c:auto val="1"/>
        <c:lblAlgn val="ctr"/>
        <c:lblOffset val="100"/>
        <c:noMultiLvlLbl val="0"/>
      </c:catAx>
      <c:valAx>
        <c:axId val="18722090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ES"/>
          </a:p>
        </c:txPr>
        <c:crossAx val="1778070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Field: </a:t>
            </a:r>
            <a:r>
              <a:rPr lang="en-US">
                <a:solidFill>
                  <a:srgbClr val="DD5A13"/>
                </a:solidFill>
              </a:rPr>
              <a:t>Amount in Euro</a:t>
            </a:r>
            <a:r>
              <a:rPr lang="en-US"/>
              <a:t> and Field: </a:t>
            </a:r>
            <a:r>
              <a:rPr lang="en-US">
                <a:solidFill>
                  <a:srgbClr val="DD5A13"/>
                </a:solidFill>
              </a:rPr>
              <a:t>Revised number of employees</a:t>
            </a:r>
            <a:r>
              <a:rPr lang="en-US"/>
              <a:t> appear highly correlated.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strRef>
              <c:f>'CompanySize&amp;Sum'!$B$23</c:f>
              <c:strCache>
                <c:ptCount val="1"/>
                <c:pt idx="0">
                  <c:v>Revised number of employees</c:v>
                </c:pt>
              </c:strCache>
            </c:strRef>
          </c:tx>
          <c:spPr>
            <a:ln w="25400" cap="rnd">
              <a:noFill/>
              <a:round/>
            </a:ln>
            <a:effectLst/>
          </c:spPr>
          <c:marker>
            <c:symbol val="circle"/>
            <c:size val="7"/>
            <c:spPr>
              <a:solidFill>
                <a:srgbClr val="ED7331"/>
              </a:solidFill>
              <a:ln w="9525">
                <a:solidFill>
                  <a:srgbClr val="FFFFFF"/>
                </a:solidFill>
                <a:prstDash val="solid"/>
              </a:ln>
              <a:effectLst/>
            </c:spPr>
          </c:marker>
          <c:trendline>
            <c:spPr>
              <a:ln w="19050" cap="rnd">
                <a:solidFill>
                  <a:srgbClr val="ED7331"/>
                </a:solidFill>
                <a:prstDash val="sysDot"/>
              </a:ln>
              <a:effectLst/>
            </c:spPr>
            <c:trendlineType val="linear"/>
            <c:dispRSqr val="0"/>
            <c:dispEq val="0"/>
          </c:trendline>
          <c:xVal>
            <c:numRef>
              <c:f>'CompanySize&amp;Sum'!$A$24:$A$285</c:f>
              <c:numCache>
                <c:formatCode>General</c:formatCode>
                <c:ptCount val="262"/>
                <c:pt idx="0">
                  <c:v>2459</c:v>
                </c:pt>
                <c:pt idx="1">
                  <c:v>2250</c:v>
                </c:pt>
                <c:pt idx="2">
                  <c:v>1229</c:v>
                </c:pt>
                <c:pt idx="3">
                  <c:v>1200</c:v>
                </c:pt>
                <c:pt idx="4">
                  <c:v>1080</c:v>
                </c:pt>
                <c:pt idx="5">
                  <c:v>1080</c:v>
                </c:pt>
                <c:pt idx="6">
                  <c:v>1068</c:v>
                </c:pt>
                <c:pt idx="7">
                  <c:v>1062.45</c:v>
                </c:pt>
                <c:pt idx="8">
                  <c:v>959</c:v>
                </c:pt>
                <c:pt idx="9">
                  <c:v>937.5</c:v>
                </c:pt>
                <c:pt idx="10">
                  <c:v>852</c:v>
                </c:pt>
                <c:pt idx="11">
                  <c:v>851</c:v>
                </c:pt>
                <c:pt idx="12">
                  <c:v>850</c:v>
                </c:pt>
                <c:pt idx="13">
                  <c:v>846</c:v>
                </c:pt>
                <c:pt idx="14">
                  <c:v>816</c:v>
                </c:pt>
                <c:pt idx="15">
                  <c:v>810</c:v>
                </c:pt>
                <c:pt idx="16">
                  <c:v>791</c:v>
                </c:pt>
                <c:pt idx="17">
                  <c:v>779</c:v>
                </c:pt>
                <c:pt idx="18">
                  <c:v>779</c:v>
                </c:pt>
                <c:pt idx="19">
                  <c:v>779</c:v>
                </c:pt>
                <c:pt idx="20">
                  <c:v>720</c:v>
                </c:pt>
                <c:pt idx="21">
                  <c:v>720</c:v>
                </c:pt>
                <c:pt idx="22">
                  <c:v>720</c:v>
                </c:pt>
                <c:pt idx="23">
                  <c:v>683</c:v>
                </c:pt>
                <c:pt idx="24">
                  <c:v>675</c:v>
                </c:pt>
                <c:pt idx="25">
                  <c:v>659</c:v>
                </c:pt>
                <c:pt idx="26">
                  <c:v>659</c:v>
                </c:pt>
                <c:pt idx="27">
                  <c:v>659</c:v>
                </c:pt>
                <c:pt idx="28">
                  <c:v>630</c:v>
                </c:pt>
                <c:pt idx="29">
                  <c:v>600</c:v>
                </c:pt>
                <c:pt idx="30">
                  <c:v>599</c:v>
                </c:pt>
                <c:pt idx="31">
                  <c:v>575</c:v>
                </c:pt>
                <c:pt idx="32">
                  <c:v>547.20000000000005</c:v>
                </c:pt>
                <c:pt idx="33">
                  <c:v>540</c:v>
                </c:pt>
                <c:pt idx="34">
                  <c:v>540</c:v>
                </c:pt>
                <c:pt idx="35">
                  <c:v>540</c:v>
                </c:pt>
                <c:pt idx="36">
                  <c:v>536</c:v>
                </c:pt>
                <c:pt idx="37">
                  <c:v>518</c:v>
                </c:pt>
                <c:pt idx="38">
                  <c:v>516</c:v>
                </c:pt>
                <c:pt idx="39">
                  <c:v>513</c:v>
                </c:pt>
                <c:pt idx="40">
                  <c:v>495</c:v>
                </c:pt>
                <c:pt idx="41">
                  <c:v>491</c:v>
                </c:pt>
                <c:pt idx="42">
                  <c:v>480</c:v>
                </c:pt>
                <c:pt idx="43">
                  <c:v>467</c:v>
                </c:pt>
                <c:pt idx="44">
                  <c:v>462.8</c:v>
                </c:pt>
                <c:pt idx="45">
                  <c:v>459</c:v>
                </c:pt>
                <c:pt idx="46">
                  <c:v>424</c:v>
                </c:pt>
                <c:pt idx="47">
                  <c:v>423</c:v>
                </c:pt>
                <c:pt idx="48">
                  <c:v>419</c:v>
                </c:pt>
                <c:pt idx="49">
                  <c:v>419</c:v>
                </c:pt>
                <c:pt idx="50">
                  <c:v>412.5</c:v>
                </c:pt>
                <c:pt idx="51">
                  <c:v>407</c:v>
                </c:pt>
                <c:pt idx="52">
                  <c:v>402.4</c:v>
                </c:pt>
                <c:pt idx="53">
                  <c:v>400</c:v>
                </c:pt>
                <c:pt idx="54">
                  <c:v>395</c:v>
                </c:pt>
                <c:pt idx="55">
                  <c:v>383</c:v>
                </c:pt>
                <c:pt idx="56">
                  <c:v>374</c:v>
                </c:pt>
                <c:pt idx="57">
                  <c:v>369</c:v>
                </c:pt>
                <c:pt idx="58">
                  <c:v>360</c:v>
                </c:pt>
                <c:pt idx="59">
                  <c:v>360</c:v>
                </c:pt>
                <c:pt idx="60">
                  <c:v>360</c:v>
                </c:pt>
                <c:pt idx="61">
                  <c:v>360</c:v>
                </c:pt>
                <c:pt idx="62">
                  <c:v>360</c:v>
                </c:pt>
                <c:pt idx="63">
                  <c:v>359</c:v>
                </c:pt>
                <c:pt idx="64">
                  <c:v>359</c:v>
                </c:pt>
                <c:pt idx="65">
                  <c:v>359</c:v>
                </c:pt>
                <c:pt idx="66">
                  <c:v>359</c:v>
                </c:pt>
                <c:pt idx="67">
                  <c:v>342</c:v>
                </c:pt>
                <c:pt idx="68">
                  <c:v>336.5</c:v>
                </c:pt>
                <c:pt idx="69">
                  <c:v>335</c:v>
                </c:pt>
                <c:pt idx="70">
                  <c:v>324</c:v>
                </c:pt>
                <c:pt idx="71">
                  <c:v>315</c:v>
                </c:pt>
                <c:pt idx="72">
                  <c:v>315</c:v>
                </c:pt>
                <c:pt idx="73">
                  <c:v>313.2</c:v>
                </c:pt>
                <c:pt idx="74">
                  <c:v>312</c:v>
                </c:pt>
                <c:pt idx="75">
                  <c:v>299</c:v>
                </c:pt>
                <c:pt idx="76">
                  <c:v>293</c:v>
                </c:pt>
                <c:pt idx="77">
                  <c:v>284</c:v>
                </c:pt>
                <c:pt idx="78">
                  <c:v>275</c:v>
                </c:pt>
                <c:pt idx="79">
                  <c:v>274.92</c:v>
                </c:pt>
                <c:pt idx="80">
                  <c:v>269</c:v>
                </c:pt>
                <c:pt idx="81">
                  <c:v>252</c:v>
                </c:pt>
                <c:pt idx="82">
                  <c:v>252</c:v>
                </c:pt>
                <c:pt idx="83">
                  <c:v>252</c:v>
                </c:pt>
                <c:pt idx="84">
                  <c:v>249</c:v>
                </c:pt>
                <c:pt idx="85">
                  <c:v>243</c:v>
                </c:pt>
                <c:pt idx="86">
                  <c:v>243</c:v>
                </c:pt>
                <c:pt idx="87">
                  <c:v>239</c:v>
                </c:pt>
                <c:pt idx="88">
                  <c:v>239</c:v>
                </c:pt>
                <c:pt idx="89">
                  <c:v>239</c:v>
                </c:pt>
                <c:pt idx="90">
                  <c:v>239</c:v>
                </c:pt>
                <c:pt idx="91">
                  <c:v>239</c:v>
                </c:pt>
                <c:pt idx="92">
                  <c:v>236.25</c:v>
                </c:pt>
                <c:pt idx="93">
                  <c:v>234</c:v>
                </c:pt>
                <c:pt idx="94">
                  <c:v>234</c:v>
                </c:pt>
                <c:pt idx="95">
                  <c:v>231</c:v>
                </c:pt>
                <c:pt idx="96">
                  <c:v>227.75</c:v>
                </c:pt>
                <c:pt idx="97">
                  <c:v>225</c:v>
                </c:pt>
                <c:pt idx="98">
                  <c:v>225</c:v>
                </c:pt>
                <c:pt idx="99">
                  <c:v>221</c:v>
                </c:pt>
                <c:pt idx="100">
                  <c:v>216</c:v>
                </c:pt>
                <c:pt idx="101">
                  <c:v>216</c:v>
                </c:pt>
                <c:pt idx="102">
                  <c:v>216</c:v>
                </c:pt>
                <c:pt idx="103">
                  <c:v>216</c:v>
                </c:pt>
                <c:pt idx="104">
                  <c:v>216</c:v>
                </c:pt>
                <c:pt idx="105">
                  <c:v>209</c:v>
                </c:pt>
                <c:pt idx="106">
                  <c:v>209</c:v>
                </c:pt>
                <c:pt idx="107">
                  <c:v>207</c:v>
                </c:pt>
                <c:pt idx="108">
                  <c:v>198</c:v>
                </c:pt>
                <c:pt idx="109">
                  <c:v>198</c:v>
                </c:pt>
                <c:pt idx="110">
                  <c:v>194</c:v>
                </c:pt>
                <c:pt idx="111">
                  <c:v>194</c:v>
                </c:pt>
                <c:pt idx="112">
                  <c:v>194</c:v>
                </c:pt>
                <c:pt idx="113">
                  <c:v>194</c:v>
                </c:pt>
                <c:pt idx="114">
                  <c:v>194</c:v>
                </c:pt>
                <c:pt idx="115">
                  <c:v>194</c:v>
                </c:pt>
                <c:pt idx="116">
                  <c:v>194</c:v>
                </c:pt>
                <c:pt idx="117">
                  <c:v>194</c:v>
                </c:pt>
                <c:pt idx="118">
                  <c:v>194</c:v>
                </c:pt>
                <c:pt idx="119">
                  <c:v>189</c:v>
                </c:pt>
                <c:pt idx="120">
                  <c:v>180</c:v>
                </c:pt>
                <c:pt idx="121">
                  <c:v>180</c:v>
                </c:pt>
                <c:pt idx="122">
                  <c:v>180</c:v>
                </c:pt>
                <c:pt idx="123">
                  <c:v>180</c:v>
                </c:pt>
                <c:pt idx="124">
                  <c:v>180</c:v>
                </c:pt>
                <c:pt idx="125">
                  <c:v>180</c:v>
                </c:pt>
                <c:pt idx="126">
                  <c:v>180</c:v>
                </c:pt>
                <c:pt idx="127">
                  <c:v>180</c:v>
                </c:pt>
                <c:pt idx="128">
                  <c:v>180</c:v>
                </c:pt>
                <c:pt idx="129">
                  <c:v>180</c:v>
                </c:pt>
                <c:pt idx="130">
                  <c:v>180</c:v>
                </c:pt>
                <c:pt idx="131">
                  <c:v>180</c:v>
                </c:pt>
                <c:pt idx="132">
                  <c:v>180</c:v>
                </c:pt>
                <c:pt idx="133">
                  <c:v>171</c:v>
                </c:pt>
                <c:pt idx="134">
                  <c:v>169</c:v>
                </c:pt>
                <c:pt idx="135">
                  <c:v>165</c:v>
                </c:pt>
                <c:pt idx="136">
                  <c:v>162</c:v>
                </c:pt>
                <c:pt idx="137">
                  <c:v>162</c:v>
                </c:pt>
                <c:pt idx="138">
                  <c:v>162</c:v>
                </c:pt>
                <c:pt idx="139">
                  <c:v>156</c:v>
                </c:pt>
                <c:pt idx="140">
                  <c:v>156</c:v>
                </c:pt>
                <c:pt idx="141">
                  <c:v>153</c:v>
                </c:pt>
                <c:pt idx="142">
                  <c:v>149</c:v>
                </c:pt>
                <c:pt idx="143">
                  <c:v>149</c:v>
                </c:pt>
                <c:pt idx="144">
                  <c:v>149</c:v>
                </c:pt>
                <c:pt idx="145">
                  <c:v>149</c:v>
                </c:pt>
                <c:pt idx="146">
                  <c:v>149</c:v>
                </c:pt>
                <c:pt idx="147">
                  <c:v>149</c:v>
                </c:pt>
                <c:pt idx="148">
                  <c:v>144</c:v>
                </c:pt>
                <c:pt idx="149">
                  <c:v>144</c:v>
                </c:pt>
                <c:pt idx="150">
                  <c:v>144</c:v>
                </c:pt>
                <c:pt idx="151">
                  <c:v>140</c:v>
                </c:pt>
                <c:pt idx="152">
                  <c:v>135</c:v>
                </c:pt>
                <c:pt idx="153">
                  <c:v>135</c:v>
                </c:pt>
                <c:pt idx="154">
                  <c:v>135</c:v>
                </c:pt>
                <c:pt idx="155">
                  <c:v>135</c:v>
                </c:pt>
                <c:pt idx="156">
                  <c:v>135</c:v>
                </c:pt>
                <c:pt idx="157">
                  <c:v>135</c:v>
                </c:pt>
                <c:pt idx="158">
                  <c:v>135</c:v>
                </c:pt>
                <c:pt idx="159">
                  <c:v>135</c:v>
                </c:pt>
                <c:pt idx="160">
                  <c:v>135</c:v>
                </c:pt>
                <c:pt idx="161">
                  <c:v>135</c:v>
                </c:pt>
                <c:pt idx="162">
                  <c:v>135</c:v>
                </c:pt>
                <c:pt idx="163">
                  <c:v>135</c:v>
                </c:pt>
                <c:pt idx="164">
                  <c:v>135</c:v>
                </c:pt>
                <c:pt idx="165">
                  <c:v>135</c:v>
                </c:pt>
                <c:pt idx="166">
                  <c:v>135</c:v>
                </c:pt>
                <c:pt idx="167">
                  <c:v>135</c:v>
                </c:pt>
                <c:pt idx="168">
                  <c:v>135</c:v>
                </c:pt>
                <c:pt idx="169">
                  <c:v>135</c:v>
                </c:pt>
                <c:pt idx="170">
                  <c:v>135</c:v>
                </c:pt>
                <c:pt idx="171">
                  <c:v>135</c:v>
                </c:pt>
                <c:pt idx="172">
                  <c:v>135</c:v>
                </c:pt>
                <c:pt idx="173">
                  <c:v>135</c:v>
                </c:pt>
                <c:pt idx="174">
                  <c:v>135</c:v>
                </c:pt>
                <c:pt idx="175">
                  <c:v>135</c:v>
                </c:pt>
                <c:pt idx="176">
                  <c:v>135</c:v>
                </c:pt>
                <c:pt idx="177">
                  <c:v>135</c:v>
                </c:pt>
                <c:pt idx="178">
                  <c:v>135</c:v>
                </c:pt>
                <c:pt idx="179">
                  <c:v>135</c:v>
                </c:pt>
                <c:pt idx="180">
                  <c:v>135</c:v>
                </c:pt>
                <c:pt idx="181">
                  <c:v>135</c:v>
                </c:pt>
                <c:pt idx="182">
                  <c:v>135</c:v>
                </c:pt>
                <c:pt idx="183">
                  <c:v>135</c:v>
                </c:pt>
                <c:pt idx="184">
                  <c:v>135</c:v>
                </c:pt>
                <c:pt idx="185">
                  <c:v>135</c:v>
                </c:pt>
                <c:pt idx="186">
                  <c:v>135</c:v>
                </c:pt>
                <c:pt idx="187">
                  <c:v>135</c:v>
                </c:pt>
                <c:pt idx="188">
                  <c:v>135</c:v>
                </c:pt>
                <c:pt idx="189">
                  <c:v>135</c:v>
                </c:pt>
                <c:pt idx="190">
                  <c:v>135</c:v>
                </c:pt>
                <c:pt idx="191">
                  <c:v>135</c:v>
                </c:pt>
                <c:pt idx="192">
                  <c:v>135</c:v>
                </c:pt>
                <c:pt idx="193">
                  <c:v>132</c:v>
                </c:pt>
                <c:pt idx="194">
                  <c:v>123</c:v>
                </c:pt>
                <c:pt idx="195">
                  <c:v>120</c:v>
                </c:pt>
                <c:pt idx="196">
                  <c:v>112.5</c:v>
                </c:pt>
                <c:pt idx="197">
                  <c:v>112.5</c:v>
                </c:pt>
                <c:pt idx="198">
                  <c:v>112.5</c:v>
                </c:pt>
                <c:pt idx="199">
                  <c:v>108</c:v>
                </c:pt>
                <c:pt idx="200">
                  <c:v>108</c:v>
                </c:pt>
                <c:pt idx="201">
                  <c:v>108</c:v>
                </c:pt>
                <c:pt idx="202">
                  <c:v>105</c:v>
                </c:pt>
                <c:pt idx="203">
                  <c:v>102.6</c:v>
                </c:pt>
                <c:pt idx="204">
                  <c:v>102</c:v>
                </c:pt>
                <c:pt idx="205">
                  <c:v>102</c:v>
                </c:pt>
                <c:pt idx="206">
                  <c:v>100</c:v>
                </c:pt>
                <c:pt idx="207">
                  <c:v>99</c:v>
                </c:pt>
                <c:pt idx="208">
                  <c:v>97.65</c:v>
                </c:pt>
                <c:pt idx="209">
                  <c:v>96</c:v>
                </c:pt>
                <c:pt idx="210">
                  <c:v>96</c:v>
                </c:pt>
                <c:pt idx="211">
                  <c:v>96</c:v>
                </c:pt>
                <c:pt idx="212">
                  <c:v>93</c:v>
                </c:pt>
                <c:pt idx="213">
                  <c:v>90</c:v>
                </c:pt>
                <c:pt idx="214">
                  <c:v>90</c:v>
                </c:pt>
                <c:pt idx="215">
                  <c:v>90</c:v>
                </c:pt>
                <c:pt idx="216">
                  <c:v>90</c:v>
                </c:pt>
                <c:pt idx="217">
                  <c:v>90</c:v>
                </c:pt>
                <c:pt idx="218">
                  <c:v>90</c:v>
                </c:pt>
                <c:pt idx="219">
                  <c:v>90</c:v>
                </c:pt>
                <c:pt idx="220">
                  <c:v>90</c:v>
                </c:pt>
                <c:pt idx="221">
                  <c:v>90</c:v>
                </c:pt>
                <c:pt idx="222">
                  <c:v>90</c:v>
                </c:pt>
                <c:pt idx="223">
                  <c:v>90</c:v>
                </c:pt>
                <c:pt idx="224">
                  <c:v>90</c:v>
                </c:pt>
                <c:pt idx="225">
                  <c:v>90</c:v>
                </c:pt>
                <c:pt idx="226">
                  <c:v>90</c:v>
                </c:pt>
                <c:pt idx="227">
                  <c:v>90</c:v>
                </c:pt>
                <c:pt idx="228">
                  <c:v>90</c:v>
                </c:pt>
                <c:pt idx="229">
                  <c:v>90</c:v>
                </c:pt>
                <c:pt idx="230">
                  <c:v>90</c:v>
                </c:pt>
                <c:pt idx="231">
                  <c:v>90</c:v>
                </c:pt>
                <c:pt idx="232">
                  <c:v>90</c:v>
                </c:pt>
                <c:pt idx="233">
                  <c:v>90</c:v>
                </c:pt>
                <c:pt idx="234">
                  <c:v>90</c:v>
                </c:pt>
                <c:pt idx="235">
                  <c:v>90</c:v>
                </c:pt>
                <c:pt idx="236">
                  <c:v>90</c:v>
                </c:pt>
                <c:pt idx="237">
                  <c:v>90</c:v>
                </c:pt>
                <c:pt idx="238">
                  <c:v>90</c:v>
                </c:pt>
                <c:pt idx="239">
                  <c:v>90</c:v>
                </c:pt>
                <c:pt idx="240">
                  <c:v>90</c:v>
                </c:pt>
                <c:pt idx="241">
                  <c:v>90</c:v>
                </c:pt>
                <c:pt idx="242">
                  <c:v>90</c:v>
                </c:pt>
                <c:pt idx="243">
                  <c:v>90</c:v>
                </c:pt>
                <c:pt idx="244">
                  <c:v>90</c:v>
                </c:pt>
                <c:pt idx="245">
                  <c:v>90</c:v>
                </c:pt>
                <c:pt idx="246">
                  <c:v>90</c:v>
                </c:pt>
                <c:pt idx="247">
                  <c:v>90</c:v>
                </c:pt>
                <c:pt idx="248">
                  <c:v>90</c:v>
                </c:pt>
                <c:pt idx="249">
                  <c:v>90</c:v>
                </c:pt>
                <c:pt idx="250">
                  <c:v>90</c:v>
                </c:pt>
                <c:pt idx="251">
                  <c:v>90</c:v>
                </c:pt>
                <c:pt idx="252">
                  <c:v>78.75</c:v>
                </c:pt>
                <c:pt idx="253">
                  <c:v>78.75</c:v>
                </c:pt>
                <c:pt idx="254">
                  <c:v>72</c:v>
                </c:pt>
                <c:pt idx="255">
                  <c:v>70.05</c:v>
                </c:pt>
                <c:pt idx="256">
                  <c:v>60</c:v>
                </c:pt>
                <c:pt idx="257">
                  <c:v>60</c:v>
                </c:pt>
                <c:pt idx="258">
                  <c:v>60</c:v>
                </c:pt>
                <c:pt idx="259">
                  <c:v>54</c:v>
                </c:pt>
                <c:pt idx="260">
                  <c:v>48</c:v>
                </c:pt>
                <c:pt idx="261">
                  <c:v>39.380000000000003</c:v>
                </c:pt>
              </c:numCache>
            </c:numRef>
          </c:xVal>
          <c:yVal>
            <c:numRef>
              <c:f>'CompanySize&amp;Sum'!$B$24:$B$285</c:f>
              <c:numCache>
                <c:formatCode>General</c:formatCode>
                <c:ptCount val="262"/>
                <c:pt idx="0">
                  <c:v>190</c:v>
                </c:pt>
                <c:pt idx="1">
                  <c:v>250</c:v>
                </c:pt>
                <c:pt idx="2">
                  <c:v>130</c:v>
                </c:pt>
                <c:pt idx="3">
                  <c:v>100</c:v>
                </c:pt>
                <c:pt idx="4">
                  <c:v>90</c:v>
                </c:pt>
                <c:pt idx="5">
                  <c:v>100</c:v>
                </c:pt>
                <c:pt idx="6">
                  <c:v>100</c:v>
                </c:pt>
                <c:pt idx="7">
                  <c:v>160</c:v>
                </c:pt>
                <c:pt idx="8">
                  <c:v>75</c:v>
                </c:pt>
                <c:pt idx="9">
                  <c:v>125</c:v>
                </c:pt>
                <c:pt idx="10">
                  <c:v>71</c:v>
                </c:pt>
                <c:pt idx="11">
                  <c:v>56</c:v>
                </c:pt>
                <c:pt idx="12">
                  <c:v>100</c:v>
                </c:pt>
                <c:pt idx="13">
                  <c:v>141</c:v>
                </c:pt>
                <c:pt idx="14">
                  <c:v>80</c:v>
                </c:pt>
                <c:pt idx="15">
                  <c:v>90</c:v>
                </c:pt>
                <c:pt idx="16">
                  <c:v>61</c:v>
                </c:pt>
                <c:pt idx="17">
                  <c:v>50</c:v>
                </c:pt>
                <c:pt idx="18">
                  <c:v>60</c:v>
                </c:pt>
                <c:pt idx="19">
                  <c:v>60</c:v>
                </c:pt>
                <c:pt idx="20">
                  <c:v>60</c:v>
                </c:pt>
                <c:pt idx="21">
                  <c:v>80</c:v>
                </c:pt>
                <c:pt idx="22">
                  <c:v>80</c:v>
                </c:pt>
                <c:pt idx="23">
                  <c:v>52</c:v>
                </c:pt>
                <c:pt idx="24">
                  <c:v>100</c:v>
                </c:pt>
                <c:pt idx="25">
                  <c:v>50</c:v>
                </c:pt>
                <c:pt idx="26">
                  <c:v>50</c:v>
                </c:pt>
                <c:pt idx="27">
                  <c:v>80</c:v>
                </c:pt>
                <c:pt idx="28">
                  <c:v>70</c:v>
                </c:pt>
                <c:pt idx="29">
                  <c:v>50</c:v>
                </c:pt>
                <c:pt idx="30">
                  <c:v>60</c:v>
                </c:pt>
                <c:pt idx="31">
                  <c:v>33</c:v>
                </c:pt>
                <c:pt idx="32">
                  <c:v>60</c:v>
                </c:pt>
                <c:pt idx="33">
                  <c:v>45</c:v>
                </c:pt>
                <c:pt idx="34">
                  <c:v>45</c:v>
                </c:pt>
                <c:pt idx="35">
                  <c:v>60</c:v>
                </c:pt>
                <c:pt idx="36">
                  <c:v>53</c:v>
                </c:pt>
                <c:pt idx="37">
                  <c:v>51</c:v>
                </c:pt>
                <c:pt idx="38">
                  <c:v>43</c:v>
                </c:pt>
                <c:pt idx="39">
                  <c:v>57</c:v>
                </c:pt>
                <c:pt idx="40">
                  <c:v>55</c:v>
                </c:pt>
                <c:pt idx="41">
                  <c:v>48</c:v>
                </c:pt>
                <c:pt idx="42">
                  <c:v>40</c:v>
                </c:pt>
                <c:pt idx="43">
                  <c:v>34</c:v>
                </c:pt>
                <c:pt idx="44">
                  <c:v>65</c:v>
                </c:pt>
                <c:pt idx="45">
                  <c:v>50</c:v>
                </c:pt>
                <c:pt idx="46">
                  <c:v>50</c:v>
                </c:pt>
                <c:pt idx="47">
                  <c:v>44</c:v>
                </c:pt>
                <c:pt idx="48">
                  <c:v>30</c:v>
                </c:pt>
                <c:pt idx="49">
                  <c:v>40</c:v>
                </c:pt>
                <c:pt idx="50">
                  <c:v>55</c:v>
                </c:pt>
                <c:pt idx="51">
                  <c:v>29</c:v>
                </c:pt>
                <c:pt idx="52">
                  <c:v>37</c:v>
                </c:pt>
                <c:pt idx="53">
                  <c:v>40</c:v>
                </c:pt>
                <c:pt idx="54">
                  <c:v>30</c:v>
                </c:pt>
                <c:pt idx="55">
                  <c:v>27</c:v>
                </c:pt>
                <c:pt idx="56">
                  <c:v>35</c:v>
                </c:pt>
                <c:pt idx="57">
                  <c:v>41</c:v>
                </c:pt>
                <c:pt idx="58">
                  <c:v>30</c:v>
                </c:pt>
                <c:pt idx="59">
                  <c:v>40</c:v>
                </c:pt>
                <c:pt idx="60">
                  <c:v>40</c:v>
                </c:pt>
                <c:pt idx="61">
                  <c:v>60</c:v>
                </c:pt>
                <c:pt idx="62">
                  <c:v>120</c:v>
                </c:pt>
                <c:pt idx="63">
                  <c:v>20</c:v>
                </c:pt>
                <c:pt idx="64">
                  <c:v>25</c:v>
                </c:pt>
                <c:pt idx="65">
                  <c:v>25</c:v>
                </c:pt>
                <c:pt idx="66">
                  <c:v>25</c:v>
                </c:pt>
                <c:pt idx="67">
                  <c:v>38</c:v>
                </c:pt>
                <c:pt idx="68">
                  <c:v>37</c:v>
                </c:pt>
                <c:pt idx="69">
                  <c:v>23</c:v>
                </c:pt>
                <c:pt idx="70">
                  <c:v>26</c:v>
                </c:pt>
                <c:pt idx="71">
                  <c:v>35</c:v>
                </c:pt>
                <c:pt idx="72">
                  <c:v>42</c:v>
                </c:pt>
                <c:pt idx="73">
                  <c:v>29</c:v>
                </c:pt>
                <c:pt idx="74">
                  <c:v>26</c:v>
                </c:pt>
                <c:pt idx="75">
                  <c:v>20</c:v>
                </c:pt>
                <c:pt idx="76">
                  <c:v>26</c:v>
                </c:pt>
                <c:pt idx="77">
                  <c:v>25</c:v>
                </c:pt>
                <c:pt idx="78">
                  <c:v>24</c:v>
                </c:pt>
                <c:pt idx="79">
                  <c:v>29</c:v>
                </c:pt>
                <c:pt idx="80">
                  <c:v>35</c:v>
                </c:pt>
                <c:pt idx="81">
                  <c:v>20</c:v>
                </c:pt>
                <c:pt idx="82">
                  <c:v>21</c:v>
                </c:pt>
                <c:pt idx="83">
                  <c:v>28</c:v>
                </c:pt>
                <c:pt idx="84">
                  <c:v>20</c:v>
                </c:pt>
                <c:pt idx="85">
                  <c:v>27</c:v>
                </c:pt>
                <c:pt idx="86">
                  <c:v>27</c:v>
                </c:pt>
                <c:pt idx="87">
                  <c:v>10</c:v>
                </c:pt>
                <c:pt idx="88">
                  <c:v>15</c:v>
                </c:pt>
                <c:pt idx="89">
                  <c:v>15</c:v>
                </c:pt>
                <c:pt idx="90">
                  <c:v>20</c:v>
                </c:pt>
                <c:pt idx="91">
                  <c:v>60</c:v>
                </c:pt>
                <c:pt idx="92">
                  <c:v>35</c:v>
                </c:pt>
                <c:pt idx="93">
                  <c:v>26</c:v>
                </c:pt>
                <c:pt idx="94">
                  <c:v>26</c:v>
                </c:pt>
                <c:pt idx="95">
                  <c:v>33</c:v>
                </c:pt>
                <c:pt idx="96">
                  <c:v>25</c:v>
                </c:pt>
                <c:pt idx="97">
                  <c:v>20</c:v>
                </c:pt>
                <c:pt idx="98">
                  <c:v>30</c:v>
                </c:pt>
                <c:pt idx="99">
                  <c:v>18</c:v>
                </c:pt>
                <c:pt idx="100">
                  <c:v>18</c:v>
                </c:pt>
                <c:pt idx="101">
                  <c:v>24</c:v>
                </c:pt>
                <c:pt idx="102">
                  <c:v>24</c:v>
                </c:pt>
                <c:pt idx="103">
                  <c:v>36</c:v>
                </c:pt>
                <c:pt idx="104">
                  <c:v>36</c:v>
                </c:pt>
                <c:pt idx="105">
                  <c:v>25</c:v>
                </c:pt>
                <c:pt idx="106">
                  <c:v>25</c:v>
                </c:pt>
                <c:pt idx="107">
                  <c:v>23</c:v>
                </c:pt>
                <c:pt idx="108">
                  <c:v>22</c:v>
                </c:pt>
                <c:pt idx="109">
                  <c:v>33</c:v>
                </c:pt>
                <c:pt idx="110">
                  <c:v>4</c:v>
                </c:pt>
                <c:pt idx="111">
                  <c:v>10</c:v>
                </c:pt>
                <c:pt idx="112">
                  <c:v>15</c:v>
                </c:pt>
                <c:pt idx="113">
                  <c:v>15</c:v>
                </c:pt>
                <c:pt idx="114">
                  <c:v>15</c:v>
                </c:pt>
                <c:pt idx="115">
                  <c:v>15</c:v>
                </c:pt>
                <c:pt idx="116">
                  <c:v>15</c:v>
                </c:pt>
                <c:pt idx="117">
                  <c:v>15</c:v>
                </c:pt>
                <c:pt idx="118">
                  <c:v>15</c:v>
                </c:pt>
                <c:pt idx="119">
                  <c:v>21</c:v>
                </c:pt>
                <c:pt idx="120">
                  <c:v>7</c:v>
                </c:pt>
                <c:pt idx="121">
                  <c:v>15</c:v>
                </c:pt>
                <c:pt idx="122">
                  <c:v>15</c:v>
                </c:pt>
                <c:pt idx="123">
                  <c:v>20</c:v>
                </c:pt>
                <c:pt idx="124">
                  <c:v>20</c:v>
                </c:pt>
                <c:pt idx="125">
                  <c:v>20</c:v>
                </c:pt>
                <c:pt idx="126">
                  <c:v>20</c:v>
                </c:pt>
                <c:pt idx="127">
                  <c:v>20</c:v>
                </c:pt>
                <c:pt idx="128">
                  <c:v>20</c:v>
                </c:pt>
                <c:pt idx="129">
                  <c:v>20</c:v>
                </c:pt>
                <c:pt idx="130">
                  <c:v>20</c:v>
                </c:pt>
                <c:pt idx="131">
                  <c:v>25</c:v>
                </c:pt>
                <c:pt idx="132">
                  <c:v>30</c:v>
                </c:pt>
                <c:pt idx="133">
                  <c:v>19</c:v>
                </c:pt>
                <c:pt idx="134">
                  <c:v>15</c:v>
                </c:pt>
                <c:pt idx="135">
                  <c:v>22</c:v>
                </c:pt>
                <c:pt idx="136">
                  <c:v>18</c:v>
                </c:pt>
                <c:pt idx="137">
                  <c:v>18</c:v>
                </c:pt>
                <c:pt idx="138">
                  <c:v>20</c:v>
                </c:pt>
                <c:pt idx="139">
                  <c:v>26</c:v>
                </c:pt>
                <c:pt idx="140">
                  <c:v>26</c:v>
                </c:pt>
                <c:pt idx="141">
                  <c:v>22</c:v>
                </c:pt>
                <c:pt idx="142">
                  <c:v>10</c:v>
                </c:pt>
                <c:pt idx="143">
                  <c:v>10</c:v>
                </c:pt>
                <c:pt idx="144">
                  <c:v>12</c:v>
                </c:pt>
                <c:pt idx="145">
                  <c:v>15</c:v>
                </c:pt>
                <c:pt idx="146">
                  <c:v>15</c:v>
                </c:pt>
                <c:pt idx="147">
                  <c:v>15</c:v>
                </c:pt>
                <c:pt idx="148">
                  <c:v>16</c:v>
                </c:pt>
                <c:pt idx="149">
                  <c:v>16</c:v>
                </c:pt>
                <c:pt idx="150">
                  <c:v>24</c:v>
                </c:pt>
                <c:pt idx="151">
                  <c:v>15</c:v>
                </c:pt>
                <c:pt idx="152">
                  <c:v>6</c:v>
                </c:pt>
                <c:pt idx="153">
                  <c:v>8</c:v>
                </c:pt>
                <c:pt idx="154">
                  <c:v>10</c:v>
                </c:pt>
                <c:pt idx="155">
                  <c:v>10</c:v>
                </c:pt>
                <c:pt idx="156">
                  <c:v>10</c:v>
                </c:pt>
                <c:pt idx="157">
                  <c:v>12</c:v>
                </c:pt>
                <c:pt idx="158">
                  <c:v>12</c:v>
                </c:pt>
                <c:pt idx="159">
                  <c:v>13</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20</c:v>
                </c:pt>
                <c:pt idx="193">
                  <c:v>22</c:v>
                </c:pt>
                <c:pt idx="194">
                  <c:v>15</c:v>
                </c:pt>
                <c:pt idx="195">
                  <c:v>20</c:v>
                </c:pt>
                <c:pt idx="196">
                  <c:v>15</c:v>
                </c:pt>
                <c:pt idx="197">
                  <c:v>15</c:v>
                </c:pt>
                <c:pt idx="198">
                  <c:v>15</c:v>
                </c:pt>
                <c:pt idx="199">
                  <c:v>12</c:v>
                </c:pt>
                <c:pt idx="200">
                  <c:v>15</c:v>
                </c:pt>
                <c:pt idx="201">
                  <c:v>18</c:v>
                </c:pt>
                <c:pt idx="202">
                  <c:v>15</c:v>
                </c:pt>
                <c:pt idx="203">
                  <c:v>9</c:v>
                </c:pt>
                <c:pt idx="204">
                  <c:v>9</c:v>
                </c:pt>
                <c:pt idx="205">
                  <c:v>17</c:v>
                </c:pt>
                <c:pt idx="206">
                  <c:v>25</c:v>
                </c:pt>
                <c:pt idx="207">
                  <c:v>11</c:v>
                </c:pt>
                <c:pt idx="208">
                  <c:v>15</c:v>
                </c:pt>
                <c:pt idx="209">
                  <c:v>16</c:v>
                </c:pt>
                <c:pt idx="210">
                  <c:v>16</c:v>
                </c:pt>
                <c:pt idx="211">
                  <c:v>16</c:v>
                </c:pt>
                <c:pt idx="212">
                  <c:v>31</c:v>
                </c:pt>
                <c:pt idx="213">
                  <c:v>8</c:v>
                </c:pt>
                <c:pt idx="214">
                  <c:v>9</c:v>
                </c:pt>
                <c:pt idx="215">
                  <c:v>10</c:v>
                </c:pt>
                <c:pt idx="216">
                  <c:v>13</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4</c:v>
                </c:pt>
                <c:pt idx="257">
                  <c:v>5</c:v>
                </c:pt>
                <c:pt idx="258">
                  <c:v>15</c:v>
                </c:pt>
                <c:pt idx="259">
                  <c:v>9</c:v>
                </c:pt>
                <c:pt idx="260">
                  <c:v>4</c:v>
                </c:pt>
                <c:pt idx="261">
                  <c:v>15</c:v>
                </c:pt>
              </c:numCache>
            </c:numRef>
          </c:yVal>
          <c:smooth val="0"/>
          <c:extLst>
            <c:ext xmlns:c16="http://schemas.microsoft.com/office/drawing/2014/chart" uri="{C3380CC4-5D6E-409C-BE32-E72D297353CC}">
              <c16:uniqueId val="{00000000-975F-400A-80A8-00C1440914AB}"/>
            </c:ext>
          </c:extLst>
        </c:ser>
        <c:dLbls>
          <c:showLegendKey val="0"/>
          <c:showVal val="0"/>
          <c:showCatName val="0"/>
          <c:showSerName val="0"/>
          <c:showPercent val="0"/>
          <c:showBubbleSize val="0"/>
        </c:dLbls>
        <c:axId val="76564032"/>
        <c:axId val="1968224592"/>
      </c:scatterChart>
      <c:valAx>
        <c:axId val="765640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Amount in Euro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8224592"/>
        <c:crosses val="autoZero"/>
        <c:crossBetween val="midCat"/>
      </c:valAx>
      <c:valAx>
        <c:axId val="1968224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Revised number of employees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6564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[Factorial_case_study.Final.xlsx]Money_Inds!PivotTable21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Money_Inds!$B$3:$B$4</c:f>
              <c:strCache>
                <c:ptCount val="1"/>
                <c:pt idx="0">
                  <c:v>Agriculture</c:v>
                </c:pt>
              </c:strCache>
            </c:strRef>
          </c:tx>
          <c:spPr>
            <a:solidFill>
              <a:schemeClr val="accent1"/>
            </a:solidFill>
            <a:ln>
              <a:noFill/>
            </a:ln>
            <a:effectLst/>
          </c:spPr>
          <c:invertIfNegative val="0"/>
          <c:cat>
            <c:strRef>
              <c:f>Money_Inds!$A$5:$A$10</c:f>
              <c:strCache>
                <c:ptCount val="5"/>
                <c:pt idx="0">
                  <c:v>Inbound</c:v>
                </c:pt>
                <c:pt idx="1">
                  <c:v>Outbound</c:v>
                </c:pt>
                <c:pt idx="2">
                  <c:v>Paid</c:v>
                </c:pt>
                <c:pt idx="3">
                  <c:v>Partners</c:v>
                </c:pt>
                <c:pt idx="4">
                  <c:v>(blank)</c:v>
                </c:pt>
              </c:strCache>
            </c:strRef>
          </c:cat>
          <c:val>
            <c:numRef>
              <c:f>Money_Inds!$B$5:$B$10</c:f>
              <c:numCache>
                <c:formatCode>General</c:formatCode>
                <c:ptCount val="5"/>
                <c:pt idx="1">
                  <c:v>540</c:v>
                </c:pt>
                <c:pt idx="2">
                  <c:v>135</c:v>
                </c:pt>
              </c:numCache>
            </c:numRef>
          </c:val>
          <c:extLst>
            <c:ext xmlns:c16="http://schemas.microsoft.com/office/drawing/2014/chart" uri="{C3380CC4-5D6E-409C-BE32-E72D297353CC}">
              <c16:uniqueId val="{00000000-7C09-4509-BCC4-D273DBC7EF65}"/>
            </c:ext>
          </c:extLst>
        </c:ser>
        <c:ser>
          <c:idx val="1"/>
          <c:order val="1"/>
          <c:tx>
            <c:strRef>
              <c:f>Money_Inds!$C$3:$C$4</c:f>
              <c:strCache>
                <c:ptCount val="1"/>
                <c:pt idx="0">
                  <c:v>Communication</c:v>
                </c:pt>
              </c:strCache>
            </c:strRef>
          </c:tx>
          <c:spPr>
            <a:solidFill>
              <a:schemeClr val="accent2"/>
            </a:solidFill>
            <a:ln>
              <a:noFill/>
            </a:ln>
            <a:effectLst/>
          </c:spPr>
          <c:invertIfNegative val="0"/>
          <c:cat>
            <c:strRef>
              <c:f>Money_Inds!$A$5:$A$10</c:f>
              <c:strCache>
                <c:ptCount val="5"/>
                <c:pt idx="0">
                  <c:v>Inbound</c:v>
                </c:pt>
                <c:pt idx="1">
                  <c:v>Outbound</c:v>
                </c:pt>
                <c:pt idx="2">
                  <c:v>Paid</c:v>
                </c:pt>
                <c:pt idx="3">
                  <c:v>Partners</c:v>
                </c:pt>
                <c:pt idx="4">
                  <c:v>(blank)</c:v>
                </c:pt>
              </c:strCache>
            </c:strRef>
          </c:cat>
          <c:val>
            <c:numRef>
              <c:f>Money_Inds!$C$5:$C$10</c:f>
              <c:numCache>
                <c:formatCode>General</c:formatCode>
                <c:ptCount val="5"/>
                <c:pt idx="0">
                  <c:v>4924.12</c:v>
                </c:pt>
                <c:pt idx="1">
                  <c:v>1010.2</c:v>
                </c:pt>
                <c:pt idx="2">
                  <c:v>1009.4</c:v>
                </c:pt>
              </c:numCache>
            </c:numRef>
          </c:val>
          <c:extLst>
            <c:ext xmlns:c16="http://schemas.microsoft.com/office/drawing/2014/chart" uri="{C3380CC4-5D6E-409C-BE32-E72D297353CC}">
              <c16:uniqueId val="{00000001-7C09-4509-BCC4-D273DBC7EF65}"/>
            </c:ext>
          </c:extLst>
        </c:ser>
        <c:ser>
          <c:idx val="2"/>
          <c:order val="2"/>
          <c:tx>
            <c:strRef>
              <c:f>Money_Inds!$D$3:$D$4</c:f>
              <c:strCache>
                <c:ptCount val="1"/>
                <c:pt idx="0">
                  <c:v>Construction</c:v>
                </c:pt>
              </c:strCache>
            </c:strRef>
          </c:tx>
          <c:spPr>
            <a:solidFill>
              <a:schemeClr val="accent3"/>
            </a:solidFill>
            <a:ln>
              <a:noFill/>
            </a:ln>
            <a:effectLst/>
          </c:spPr>
          <c:invertIfNegative val="0"/>
          <c:cat>
            <c:strRef>
              <c:f>Money_Inds!$A$5:$A$10</c:f>
              <c:strCache>
                <c:ptCount val="5"/>
                <c:pt idx="0">
                  <c:v>Inbound</c:v>
                </c:pt>
                <c:pt idx="1">
                  <c:v>Outbound</c:v>
                </c:pt>
                <c:pt idx="2">
                  <c:v>Paid</c:v>
                </c:pt>
                <c:pt idx="3">
                  <c:v>Partners</c:v>
                </c:pt>
                <c:pt idx="4">
                  <c:v>(blank)</c:v>
                </c:pt>
              </c:strCache>
            </c:strRef>
          </c:cat>
          <c:val>
            <c:numRef>
              <c:f>Money_Inds!$D$5:$D$10</c:f>
              <c:numCache>
                <c:formatCode>General</c:formatCode>
                <c:ptCount val="5"/>
                <c:pt idx="2">
                  <c:v>108</c:v>
                </c:pt>
              </c:numCache>
            </c:numRef>
          </c:val>
          <c:extLst>
            <c:ext xmlns:c16="http://schemas.microsoft.com/office/drawing/2014/chart" uri="{C3380CC4-5D6E-409C-BE32-E72D297353CC}">
              <c16:uniqueId val="{00000002-7C09-4509-BCC4-D273DBC7EF65}"/>
            </c:ext>
          </c:extLst>
        </c:ser>
        <c:ser>
          <c:idx val="3"/>
          <c:order val="3"/>
          <c:tx>
            <c:strRef>
              <c:f>Money_Inds!$E$3:$E$4</c:f>
              <c:strCache>
                <c:ptCount val="1"/>
                <c:pt idx="0">
                  <c:v>Consumer discretionary </c:v>
                </c:pt>
              </c:strCache>
            </c:strRef>
          </c:tx>
          <c:spPr>
            <a:solidFill>
              <a:schemeClr val="accent4"/>
            </a:solidFill>
            <a:ln>
              <a:noFill/>
            </a:ln>
            <a:effectLst/>
          </c:spPr>
          <c:invertIfNegative val="0"/>
          <c:cat>
            <c:strRef>
              <c:f>Money_Inds!$A$5:$A$10</c:f>
              <c:strCache>
                <c:ptCount val="5"/>
                <c:pt idx="0">
                  <c:v>Inbound</c:v>
                </c:pt>
                <c:pt idx="1">
                  <c:v>Outbound</c:v>
                </c:pt>
                <c:pt idx="2">
                  <c:v>Paid</c:v>
                </c:pt>
                <c:pt idx="3">
                  <c:v>Partners</c:v>
                </c:pt>
                <c:pt idx="4">
                  <c:v>(blank)</c:v>
                </c:pt>
              </c:strCache>
            </c:strRef>
          </c:cat>
          <c:val>
            <c:numRef>
              <c:f>Money_Inds!$E$5:$E$10</c:f>
              <c:numCache>
                <c:formatCode>General</c:formatCode>
                <c:ptCount val="5"/>
                <c:pt idx="0">
                  <c:v>447</c:v>
                </c:pt>
                <c:pt idx="2">
                  <c:v>1617.45</c:v>
                </c:pt>
              </c:numCache>
            </c:numRef>
          </c:val>
          <c:extLst>
            <c:ext xmlns:c16="http://schemas.microsoft.com/office/drawing/2014/chart" uri="{C3380CC4-5D6E-409C-BE32-E72D297353CC}">
              <c16:uniqueId val="{00000003-7C09-4509-BCC4-D273DBC7EF65}"/>
            </c:ext>
          </c:extLst>
        </c:ser>
        <c:ser>
          <c:idx val="4"/>
          <c:order val="4"/>
          <c:tx>
            <c:strRef>
              <c:f>Money_Inds!$F$3:$F$4</c:f>
              <c:strCache>
                <c:ptCount val="1"/>
                <c:pt idx="0">
                  <c:v>Consumer staples</c:v>
                </c:pt>
              </c:strCache>
            </c:strRef>
          </c:tx>
          <c:spPr>
            <a:solidFill>
              <a:schemeClr val="accent5"/>
            </a:solidFill>
            <a:ln>
              <a:noFill/>
            </a:ln>
            <a:effectLst/>
          </c:spPr>
          <c:invertIfNegative val="0"/>
          <c:cat>
            <c:strRef>
              <c:f>Money_Inds!$A$5:$A$10</c:f>
              <c:strCache>
                <c:ptCount val="5"/>
                <c:pt idx="0">
                  <c:v>Inbound</c:v>
                </c:pt>
                <c:pt idx="1">
                  <c:v>Outbound</c:v>
                </c:pt>
                <c:pt idx="2">
                  <c:v>Paid</c:v>
                </c:pt>
                <c:pt idx="3">
                  <c:v>Partners</c:v>
                </c:pt>
                <c:pt idx="4">
                  <c:v>(blank)</c:v>
                </c:pt>
              </c:strCache>
            </c:strRef>
          </c:cat>
          <c:val>
            <c:numRef>
              <c:f>Money_Inds!$F$5:$F$10</c:f>
              <c:numCache>
                <c:formatCode>General</c:formatCode>
                <c:ptCount val="5"/>
                <c:pt idx="0">
                  <c:v>270</c:v>
                </c:pt>
                <c:pt idx="2">
                  <c:v>225</c:v>
                </c:pt>
              </c:numCache>
            </c:numRef>
          </c:val>
          <c:extLst>
            <c:ext xmlns:c16="http://schemas.microsoft.com/office/drawing/2014/chart" uri="{C3380CC4-5D6E-409C-BE32-E72D297353CC}">
              <c16:uniqueId val="{00000004-7C09-4509-BCC4-D273DBC7EF65}"/>
            </c:ext>
          </c:extLst>
        </c:ser>
        <c:ser>
          <c:idx val="5"/>
          <c:order val="5"/>
          <c:tx>
            <c:strRef>
              <c:f>Money_Inds!$G$3:$G$4</c:f>
              <c:strCache>
                <c:ptCount val="1"/>
                <c:pt idx="0">
                  <c:v>E-learning </c:v>
                </c:pt>
              </c:strCache>
            </c:strRef>
          </c:tx>
          <c:spPr>
            <a:solidFill>
              <a:schemeClr val="accent6"/>
            </a:solidFill>
            <a:ln>
              <a:noFill/>
            </a:ln>
            <a:effectLst/>
          </c:spPr>
          <c:invertIfNegative val="0"/>
          <c:cat>
            <c:strRef>
              <c:f>Money_Inds!$A$5:$A$10</c:f>
              <c:strCache>
                <c:ptCount val="5"/>
                <c:pt idx="0">
                  <c:v>Inbound</c:v>
                </c:pt>
                <c:pt idx="1">
                  <c:v>Outbound</c:v>
                </c:pt>
                <c:pt idx="2">
                  <c:v>Paid</c:v>
                </c:pt>
                <c:pt idx="3">
                  <c:v>Partners</c:v>
                </c:pt>
                <c:pt idx="4">
                  <c:v>(blank)</c:v>
                </c:pt>
              </c:strCache>
            </c:strRef>
          </c:cat>
          <c:val>
            <c:numRef>
              <c:f>Money_Inds!$G$5:$G$10</c:f>
              <c:numCache>
                <c:formatCode>General</c:formatCode>
                <c:ptCount val="5"/>
                <c:pt idx="0">
                  <c:v>90</c:v>
                </c:pt>
              </c:numCache>
            </c:numRef>
          </c:val>
          <c:extLst>
            <c:ext xmlns:c16="http://schemas.microsoft.com/office/drawing/2014/chart" uri="{C3380CC4-5D6E-409C-BE32-E72D297353CC}">
              <c16:uniqueId val="{00000006-7C09-4509-BCC4-D273DBC7EF65}"/>
            </c:ext>
          </c:extLst>
        </c:ser>
        <c:ser>
          <c:idx val="6"/>
          <c:order val="6"/>
          <c:tx>
            <c:strRef>
              <c:f>Money_Inds!$H$3:$H$4</c:f>
              <c:strCache>
                <c:ptCount val="1"/>
                <c:pt idx="0">
                  <c:v>Energy</c:v>
                </c:pt>
              </c:strCache>
            </c:strRef>
          </c:tx>
          <c:spPr>
            <a:solidFill>
              <a:schemeClr val="accent1">
                <a:lumMod val="60000"/>
              </a:schemeClr>
            </a:solidFill>
            <a:ln>
              <a:noFill/>
            </a:ln>
            <a:effectLst/>
          </c:spPr>
          <c:invertIfNegative val="0"/>
          <c:cat>
            <c:strRef>
              <c:f>Money_Inds!$A$5:$A$10</c:f>
              <c:strCache>
                <c:ptCount val="5"/>
                <c:pt idx="0">
                  <c:v>Inbound</c:v>
                </c:pt>
                <c:pt idx="1">
                  <c:v>Outbound</c:v>
                </c:pt>
                <c:pt idx="2">
                  <c:v>Paid</c:v>
                </c:pt>
                <c:pt idx="3">
                  <c:v>Partners</c:v>
                </c:pt>
                <c:pt idx="4">
                  <c:v>(blank)</c:v>
                </c:pt>
              </c:strCache>
            </c:strRef>
          </c:cat>
          <c:val>
            <c:numRef>
              <c:f>Money_Inds!$H$5:$H$10</c:f>
              <c:numCache>
                <c:formatCode>General</c:formatCode>
                <c:ptCount val="5"/>
                <c:pt idx="0">
                  <c:v>1666.75</c:v>
                </c:pt>
                <c:pt idx="1">
                  <c:v>249</c:v>
                </c:pt>
                <c:pt idx="2">
                  <c:v>374</c:v>
                </c:pt>
                <c:pt idx="3">
                  <c:v>236.25</c:v>
                </c:pt>
              </c:numCache>
            </c:numRef>
          </c:val>
          <c:extLst>
            <c:ext xmlns:c16="http://schemas.microsoft.com/office/drawing/2014/chart" uri="{C3380CC4-5D6E-409C-BE32-E72D297353CC}">
              <c16:uniqueId val="{00000007-7C09-4509-BCC4-D273DBC7EF65}"/>
            </c:ext>
          </c:extLst>
        </c:ser>
        <c:ser>
          <c:idx val="7"/>
          <c:order val="7"/>
          <c:tx>
            <c:strRef>
              <c:f>Money_Inds!$I$3:$I$4</c:f>
              <c:strCache>
                <c:ptCount val="1"/>
                <c:pt idx="0">
                  <c:v>Entertainment</c:v>
                </c:pt>
              </c:strCache>
            </c:strRef>
          </c:tx>
          <c:spPr>
            <a:solidFill>
              <a:schemeClr val="accent2">
                <a:lumMod val="60000"/>
              </a:schemeClr>
            </a:solidFill>
            <a:ln>
              <a:noFill/>
            </a:ln>
            <a:effectLst/>
          </c:spPr>
          <c:invertIfNegative val="0"/>
          <c:cat>
            <c:strRef>
              <c:f>Money_Inds!$A$5:$A$10</c:f>
              <c:strCache>
                <c:ptCount val="5"/>
                <c:pt idx="0">
                  <c:v>Inbound</c:v>
                </c:pt>
                <c:pt idx="1">
                  <c:v>Outbound</c:v>
                </c:pt>
                <c:pt idx="2">
                  <c:v>Paid</c:v>
                </c:pt>
                <c:pt idx="3">
                  <c:v>Partners</c:v>
                </c:pt>
                <c:pt idx="4">
                  <c:v>(blank)</c:v>
                </c:pt>
              </c:strCache>
            </c:strRef>
          </c:cat>
          <c:val>
            <c:numRef>
              <c:f>Money_Inds!$I$5:$I$10</c:f>
              <c:numCache>
                <c:formatCode>General</c:formatCode>
                <c:ptCount val="5"/>
                <c:pt idx="0">
                  <c:v>374</c:v>
                </c:pt>
                <c:pt idx="1">
                  <c:v>1449</c:v>
                </c:pt>
                <c:pt idx="2">
                  <c:v>1080</c:v>
                </c:pt>
              </c:numCache>
            </c:numRef>
          </c:val>
          <c:extLst>
            <c:ext xmlns:c16="http://schemas.microsoft.com/office/drawing/2014/chart" uri="{C3380CC4-5D6E-409C-BE32-E72D297353CC}">
              <c16:uniqueId val="{00000008-7C09-4509-BCC4-D273DBC7EF65}"/>
            </c:ext>
          </c:extLst>
        </c:ser>
        <c:ser>
          <c:idx val="8"/>
          <c:order val="8"/>
          <c:tx>
            <c:strRef>
              <c:f>Money_Inds!$J$3:$J$4</c:f>
              <c:strCache>
                <c:ptCount val="1"/>
                <c:pt idx="0">
                  <c:v>Finance</c:v>
                </c:pt>
              </c:strCache>
            </c:strRef>
          </c:tx>
          <c:spPr>
            <a:solidFill>
              <a:schemeClr val="accent3">
                <a:lumMod val="60000"/>
              </a:schemeClr>
            </a:solidFill>
            <a:ln>
              <a:noFill/>
            </a:ln>
            <a:effectLst/>
          </c:spPr>
          <c:invertIfNegative val="0"/>
          <c:cat>
            <c:strRef>
              <c:f>Money_Inds!$A$5:$A$10</c:f>
              <c:strCache>
                <c:ptCount val="5"/>
                <c:pt idx="0">
                  <c:v>Inbound</c:v>
                </c:pt>
                <c:pt idx="1">
                  <c:v>Outbound</c:v>
                </c:pt>
                <c:pt idx="2">
                  <c:v>Paid</c:v>
                </c:pt>
                <c:pt idx="3">
                  <c:v>Partners</c:v>
                </c:pt>
                <c:pt idx="4">
                  <c:v>(blank)</c:v>
                </c:pt>
              </c:strCache>
            </c:strRef>
          </c:cat>
          <c:val>
            <c:numRef>
              <c:f>Money_Inds!$J$5:$J$10</c:f>
              <c:numCache>
                <c:formatCode>General</c:formatCode>
                <c:ptCount val="5"/>
                <c:pt idx="0">
                  <c:v>1798</c:v>
                </c:pt>
                <c:pt idx="2">
                  <c:v>366</c:v>
                </c:pt>
              </c:numCache>
            </c:numRef>
          </c:val>
          <c:extLst>
            <c:ext xmlns:c16="http://schemas.microsoft.com/office/drawing/2014/chart" uri="{C3380CC4-5D6E-409C-BE32-E72D297353CC}">
              <c16:uniqueId val="{00000009-7C09-4509-BCC4-D273DBC7EF65}"/>
            </c:ext>
          </c:extLst>
        </c:ser>
        <c:ser>
          <c:idx val="9"/>
          <c:order val="9"/>
          <c:tx>
            <c:strRef>
              <c:f>Money_Inds!$K$3:$K$4</c:f>
              <c:strCache>
                <c:ptCount val="1"/>
                <c:pt idx="0">
                  <c:v>Health care</c:v>
                </c:pt>
              </c:strCache>
            </c:strRef>
          </c:tx>
          <c:spPr>
            <a:solidFill>
              <a:schemeClr val="accent4">
                <a:lumMod val="60000"/>
              </a:schemeClr>
            </a:solidFill>
            <a:ln>
              <a:noFill/>
            </a:ln>
            <a:effectLst/>
          </c:spPr>
          <c:invertIfNegative val="0"/>
          <c:cat>
            <c:strRef>
              <c:f>Money_Inds!$A$5:$A$10</c:f>
              <c:strCache>
                <c:ptCount val="5"/>
                <c:pt idx="0">
                  <c:v>Inbound</c:v>
                </c:pt>
                <c:pt idx="1">
                  <c:v>Outbound</c:v>
                </c:pt>
                <c:pt idx="2">
                  <c:v>Paid</c:v>
                </c:pt>
                <c:pt idx="3">
                  <c:v>Partners</c:v>
                </c:pt>
                <c:pt idx="4">
                  <c:v>(blank)</c:v>
                </c:pt>
              </c:strCache>
            </c:strRef>
          </c:cat>
          <c:val>
            <c:numRef>
              <c:f>Money_Inds!$K$5:$K$10</c:f>
              <c:numCache>
                <c:formatCode>General</c:formatCode>
                <c:ptCount val="5"/>
                <c:pt idx="0">
                  <c:v>3973</c:v>
                </c:pt>
                <c:pt idx="1">
                  <c:v>509</c:v>
                </c:pt>
                <c:pt idx="2">
                  <c:v>729</c:v>
                </c:pt>
                <c:pt idx="3">
                  <c:v>135</c:v>
                </c:pt>
              </c:numCache>
            </c:numRef>
          </c:val>
          <c:extLst>
            <c:ext xmlns:c16="http://schemas.microsoft.com/office/drawing/2014/chart" uri="{C3380CC4-5D6E-409C-BE32-E72D297353CC}">
              <c16:uniqueId val="{0000000A-7C09-4509-BCC4-D273DBC7EF65}"/>
            </c:ext>
          </c:extLst>
        </c:ser>
        <c:ser>
          <c:idx val="10"/>
          <c:order val="10"/>
          <c:tx>
            <c:strRef>
              <c:f>Money_Inds!$L$3:$L$4</c:f>
              <c:strCache>
                <c:ptCount val="1"/>
                <c:pt idx="0">
                  <c:v>Hospitality</c:v>
                </c:pt>
              </c:strCache>
            </c:strRef>
          </c:tx>
          <c:spPr>
            <a:solidFill>
              <a:schemeClr val="accent5">
                <a:lumMod val="60000"/>
              </a:schemeClr>
            </a:solidFill>
            <a:ln>
              <a:noFill/>
            </a:ln>
            <a:effectLst/>
          </c:spPr>
          <c:invertIfNegative val="0"/>
          <c:cat>
            <c:strRef>
              <c:f>Money_Inds!$A$5:$A$10</c:f>
              <c:strCache>
                <c:ptCount val="5"/>
                <c:pt idx="0">
                  <c:v>Inbound</c:v>
                </c:pt>
                <c:pt idx="1">
                  <c:v>Outbound</c:v>
                </c:pt>
                <c:pt idx="2">
                  <c:v>Paid</c:v>
                </c:pt>
                <c:pt idx="3">
                  <c:v>Partners</c:v>
                </c:pt>
                <c:pt idx="4">
                  <c:v>(blank)</c:v>
                </c:pt>
              </c:strCache>
            </c:strRef>
          </c:cat>
          <c:val>
            <c:numRef>
              <c:f>Money_Inds!$L$5:$L$10</c:f>
              <c:numCache>
                <c:formatCode>General</c:formatCode>
                <c:ptCount val="5"/>
                <c:pt idx="0">
                  <c:v>908</c:v>
                </c:pt>
                <c:pt idx="1">
                  <c:v>180</c:v>
                </c:pt>
                <c:pt idx="2">
                  <c:v>193.65</c:v>
                </c:pt>
              </c:numCache>
            </c:numRef>
          </c:val>
          <c:extLst>
            <c:ext xmlns:c16="http://schemas.microsoft.com/office/drawing/2014/chart" uri="{C3380CC4-5D6E-409C-BE32-E72D297353CC}">
              <c16:uniqueId val="{0000000B-7C09-4509-BCC4-D273DBC7EF65}"/>
            </c:ext>
          </c:extLst>
        </c:ser>
        <c:ser>
          <c:idx val="11"/>
          <c:order val="11"/>
          <c:tx>
            <c:strRef>
              <c:f>Money_Inds!$M$3:$M$4</c:f>
              <c:strCache>
                <c:ptCount val="1"/>
                <c:pt idx="0">
                  <c:v>Industrials</c:v>
                </c:pt>
              </c:strCache>
            </c:strRef>
          </c:tx>
          <c:spPr>
            <a:solidFill>
              <a:schemeClr val="accent6">
                <a:lumMod val="60000"/>
              </a:schemeClr>
            </a:solidFill>
            <a:ln>
              <a:noFill/>
            </a:ln>
            <a:effectLst/>
          </c:spPr>
          <c:invertIfNegative val="0"/>
          <c:cat>
            <c:strRef>
              <c:f>Money_Inds!$A$5:$A$10</c:f>
              <c:strCache>
                <c:ptCount val="5"/>
                <c:pt idx="0">
                  <c:v>Inbound</c:v>
                </c:pt>
                <c:pt idx="1">
                  <c:v>Outbound</c:v>
                </c:pt>
                <c:pt idx="2">
                  <c:v>Paid</c:v>
                </c:pt>
                <c:pt idx="3">
                  <c:v>Partners</c:v>
                </c:pt>
                <c:pt idx="4">
                  <c:v>(blank)</c:v>
                </c:pt>
              </c:strCache>
            </c:strRef>
          </c:cat>
          <c:val>
            <c:numRef>
              <c:f>Money_Inds!$M$5:$M$10</c:f>
              <c:numCache>
                <c:formatCode>General</c:formatCode>
                <c:ptCount val="5"/>
                <c:pt idx="0">
                  <c:v>3789</c:v>
                </c:pt>
                <c:pt idx="1">
                  <c:v>5931</c:v>
                </c:pt>
                <c:pt idx="2">
                  <c:v>7644</c:v>
                </c:pt>
              </c:numCache>
            </c:numRef>
          </c:val>
          <c:extLst>
            <c:ext xmlns:c16="http://schemas.microsoft.com/office/drawing/2014/chart" uri="{C3380CC4-5D6E-409C-BE32-E72D297353CC}">
              <c16:uniqueId val="{0000000C-7C09-4509-BCC4-D273DBC7EF65}"/>
            </c:ext>
          </c:extLst>
        </c:ser>
        <c:ser>
          <c:idx val="12"/>
          <c:order val="12"/>
          <c:tx>
            <c:strRef>
              <c:f>Money_Inds!$N$3:$N$4</c:f>
              <c:strCache>
                <c:ptCount val="1"/>
                <c:pt idx="0">
                  <c:v>Information technology </c:v>
                </c:pt>
              </c:strCache>
            </c:strRef>
          </c:tx>
          <c:spPr>
            <a:solidFill>
              <a:schemeClr val="accent1">
                <a:lumMod val="80000"/>
                <a:lumOff val="20000"/>
              </a:schemeClr>
            </a:solidFill>
            <a:ln>
              <a:noFill/>
            </a:ln>
            <a:effectLst/>
          </c:spPr>
          <c:invertIfNegative val="0"/>
          <c:cat>
            <c:strRef>
              <c:f>Money_Inds!$A$5:$A$10</c:f>
              <c:strCache>
                <c:ptCount val="5"/>
                <c:pt idx="0">
                  <c:v>Inbound</c:v>
                </c:pt>
                <c:pt idx="1">
                  <c:v>Outbound</c:v>
                </c:pt>
                <c:pt idx="2">
                  <c:v>Paid</c:v>
                </c:pt>
                <c:pt idx="3">
                  <c:v>Partners</c:v>
                </c:pt>
                <c:pt idx="4">
                  <c:v>(blank)</c:v>
                </c:pt>
              </c:strCache>
            </c:strRef>
          </c:cat>
          <c:val>
            <c:numRef>
              <c:f>Money_Inds!$N$5:$N$10</c:f>
              <c:numCache>
                <c:formatCode>General</c:formatCode>
                <c:ptCount val="5"/>
                <c:pt idx="0">
                  <c:v>4122</c:v>
                </c:pt>
                <c:pt idx="1">
                  <c:v>2103</c:v>
                </c:pt>
                <c:pt idx="2">
                  <c:v>4231</c:v>
                </c:pt>
              </c:numCache>
            </c:numRef>
          </c:val>
          <c:extLst>
            <c:ext xmlns:c16="http://schemas.microsoft.com/office/drawing/2014/chart" uri="{C3380CC4-5D6E-409C-BE32-E72D297353CC}">
              <c16:uniqueId val="{0000000D-7C09-4509-BCC4-D273DBC7EF65}"/>
            </c:ext>
          </c:extLst>
        </c:ser>
        <c:ser>
          <c:idx val="13"/>
          <c:order val="13"/>
          <c:tx>
            <c:strRef>
              <c:f>Money_Inds!$O$3:$O$4</c:f>
              <c:strCache>
                <c:ptCount val="1"/>
                <c:pt idx="0">
                  <c:v>Legal services</c:v>
                </c:pt>
              </c:strCache>
            </c:strRef>
          </c:tx>
          <c:spPr>
            <a:solidFill>
              <a:schemeClr val="accent2">
                <a:lumMod val="80000"/>
                <a:lumOff val="20000"/>
              </a:schemeClr>
            </a:solidFill>
            <a:ln>
              <a:noFill/>
            </a:ln>
            <a:effectLst/>
          </c:spPr>
          <c:invertIfNegative val="0"/>
          <c:cat>
            <c:strRef>
              <c:f>Money_Inds!$A$5:$A$10</c:f>
              <c:strCache>
                <c:ptCount val="5"/>
                <c:pt idx="0">
                  <c:v>Inbound</c:v>
                </c:pt>
                <c:pt idx="1">
                  <c:v>Outbound</c:v>
                </c:pt>
                <c:pt idx="2">
                  <c:v>Paid</c:v>
                </c:pt>
                <c:pt idx="3">
                  <c:v>Partners</c:v>
                </c:pt>
                <c:pt idx="4">
                  <c:v>(blank)</c:v>
                </c:pt>
              </c:strCache>
            </c:strRef>
          </c:cat>
          <c:val>
            <c:numRef>
              <c:f>Money_Inds!$O$5:$O$10</c:f>
              <c:numCache>
                <c:formatCode>General</c:formatCode>
                <c:ptCount val="5"/>
                <c:pt idx="0">
                  <c:v>1628</c:v>
                </c:pt>
                <c:pt idx="2">
                  <c:v>285</c:v>
                </c:pt>
              </c:numCache>
            </c:numRef>
          </c:val>
          <c:extLst>
            <c:ext xmlns:c16="http://schemas.microsoft.com/office/drawing/2014/chart" uri="{C3380CC4-5D6E-409C-BE32-E72D297353CC}">
              <c16:uniqueId val="{0000000E-7C09-4509-BCC4-D273DBC7EF65}"/>
            </c:ext>
          </c:extLst>
        </c:ser>
        <c:ser>
          <c:idx val="14"/>
          <c:order val="14"/>
          <c:tx>
            <c:strRef>
              <c:f>Money_Inds!$P$3:$P$4</c:f>
              <c:strCache>
                <c:ptCount val="1"/>
                <c:pt idx="0">
                  <c:v>Non-Profit Organization Management</c:v>
                </c:pt>
              </c:strCache>
            </c:strRef>
          </c:tx>
          <c:spPr>
            <a:solidFill>
              <a:schemeClr val="accent3">
                <a:lumMod val="80000"/>
                <a:lumOff val="20000"/>
              </a:schemeClr>
            </a:solidFill>
            <a:ln>
              <a:noFill/>
            </a:ln>
            <a:effectLst/>
          </c:spPr>
          <c:invertIfNegative val="0"/>
          <c:cat>
            <c:strRef>
              <c:f>Money_Inds!$A$5:$A$10</c:f>
              <c:strCache>
                <c:ptCount val="5"/>
                <c:pt idx="0">
                  <c:v>Inbound</c:v>
                </c:pt>
                <c:pt idx="1">
                  <c:v>Outbound</c:v>
                </c:pt>
                <c:pt idx="2">
                  <c:v>Paid</c:v>
                </c:pt>
                <c:pt idx="3">
                  <c:v>Partners</c:v>
                </c:pt>
                <c:pt idx="4">
                  <c:v>(blank)</c:v>
                </c:pt>
              </c:strCache>
            </c:strRef>
          </c:cat>
          <c:val>
            <c:numRef>
              <c:f>Money_Inds!$P$5:$P$10</c:f>
              <c:numCache>
                <c:formatCode>General</c:formatCode>
                <c:ptCount val="5"/>
                <c:pt idx="1">
                  <c:v>93</c:v>
                </c:pt>
              </c:numCache>
            </c:numRef>
          </c:val>
          <c:extLst>
            <c:ext xmlns:c16="http://schemas.microsoft.com/office/drawing/2014/chart" uri="{C3380CC4-5D6E-409C-BE32-E72D297353CC}">
              <c16:uniqueId val="{0000000F-7C09-4509-BCC4-D273DBC7EF65}"/>
            </c:ext>
          </c:extLst>
        </c:ser>
        <c:ser>
          <c:idx val="15"/>
          <c:order val="15"/>
          <c:tx>
            <c:strRef>
              <c:f>Money_Inds!$Q$3:$Q$4</c:f>
              <c:strCache>
                <c:ptCount val="1"/>
                <c:pt idx="0">
                  <c:v>Other</c:v>
                </c:pt>
              </c:strCache>
            </c:strRef>
          </c:tx>
          <c:spPr>
            <a:solidFill>
              <a:schemeClr val="accent4">
                <a:lumMod val="80000"/>
                <a:lumOff val="20000"/>
              </a:schemeClr>
            </a:solidFill>
            <a:ln>
              <a:noFill/>
            </a:ln>
            <a:effectLst/>
          </c:spPr>
          <c:invertIfNegative val="0"/>
          <c:cat>
            <c:strRef>
              <c:f>Money_Inds!$A$5:$A$10</c:f>
              <c:strCache>
                <c:ptCount val="5"/>
                <c:pt idx="0">
                  <c:v>Inbound</c:v>
                </c:pt>
                <c:pt idx="1">
                  <c:v>Outbound</c:v>
                </c:pt>
                <c:pt idx="2">
                  <c:v>Paid</c:v>
                </c:pt>
                <c:pt idx="3">
                  <c:v>Partners</c:v>
                </c:pt>
                <c:pt idx="4">
                  <c:v>(blank)</c:v>
                </c:pt>
              </c:strCache>
            </c:strRef>
          </c:cat>
          <c:val>
            <c:numRef>
              <c:f>Money_Inds!$Q$5:$Q$10</c:f>
              <c:numCache>
                <c:formatCode>General</c:formatCode>
                <c:ptCount val="5"/>
                <c:pt idx="0">
                  <c:v>6494.5</c:v>
                </c:pt>
                <c:pt idx="1">
                  <c:v>2766</c:v>
                </c:pt>
                <c:pt idx="2">
                  <c:v>4914.43</c:v>
                </c:pt>
                <c:pt idx="3">
                  <c:v>1249.5</c:v>
                </c:pt>
              </c:numCache>
            </c:numRef>
          </c:val>
          <c:extLst>
            <c:ext xmlns:c16="http://schemas.microsoft.com/office/drawing/2014/chart" uri="{C3380CC4-5D6E-409C-BE32-E72D297353CC}">
              <c16:uniqueId val="{00000010-7C09-4509-BCC4-D273DBC7EF65}"/>
            </c:ext>
          </c:extLst>
        </c:ser>
        <c:ser>
          <c:idx val="16"/>
          <c:order val="16"/>
          <c:tx>
            <c:strRef>
              <c:f>Money_Inds!$R$3:$R$4</c:f>
              <c:strCache>
                <c:ptCount val="1"/>
                <c:pt idx="0">
                  <c:v>Real estate</c:v>
                </c:pt>
              </c:strCache>
            </c:strRef>
          </c:tx>
          <c:spPr>
            <a:solidFill>
              <a:schemeClr val="accent5">
                <a:lumMod val="80000"/>
                <a:lumOff val="20000"/>
              </a:schemeClr>
            </a:solidFill>
            <a:ln>
              <a:noFill/>
            </a:ln>
            <a:effectLst/>
          </c:spPr>
          <c:invertIfNegative val="0"/>
          <c:cat>
            <c:strRef>
              <c:f>Money_Inds!$A$5:$A$10</c:f>
              <c:strCache>
                <c:ptCount val="5"/>
                <c:pt idx="0">
                  <c:v>Inbound</c:v>
                </c:pt>
                <c:pt idx="1">
                  <c:v>Outbound</c:v>
                </c:pt>
                <c:pt idx="2">
                  <c:v>Paid</c:v>
                </c:pt>
                <c:pt idx="3">
                  <c:v>Partners</c:v>
                </c:pt>
                <c:pt idx="4">
                  <c:v>(blank)</c:v>
                </c:pt>
              </c:strCache>
            </c:strRef>
          </c:cat>
          <c:val>
            <c:numRef>
              <c:f>Money_Inds!$R$5:$R$10</c:f>
              <c:numCache>
                <c:formatCode>General</c:formatCode>
                <c:ptCount val="5"/>
                <c:pt idx="0">
                  <c:v>1101</c:v>
                </c:pt>
                <c:pt idx="1">
                  <c:v>912.8</c:v>
                </c:pt>
                <c:pt idx="2">
                  <c:v>1178</c:v>
                </c:pt>
              </c:numCache>
            </c:numRef>
          </c:val>
          <c:extLst>
            <c:ext xmlns:c16="http://schemas.microsoft.com/office/drawing/2014/chart" uri="{C3380CC4-5D6E-409C-BE32-E72D297353CC}">
              <c16:uniqueId val="{00000011-7C09-4509-BCC4-D273DBC7EF65}"/>
            </c:ext>
          </c:extLst>
        </c:ser>
        <c:ser>
          <c:idx val="17"/>
          <c:order val="17"/>
          <c:tx>
            <c:strRef>
              <c:f>Money_Inds!$S$3:$S$4</c:f>
              <c:strCache>
                <c:ptCount val="1"/>
                <c:pt idx="0">
                  <c:v>Retail</c:v>
                </c:pt>
              </c:strCache>
            </c:strRef>
          </c:tx>
          <c:spPr>
            <a:solidFill>
              <a:schemeClr val="accent6">
                <a:lumMod val="80000"/>
                <a:lumOff val="20000"/>
              </a:schemeClr>
            </a:solidFill>
            <a:ln>
              <a:noFill/>
            </a:ln>
            <a:effectLst/>
          </c:spPr>
          <c:invertIfNegative val="0"/>
          <c:cat>
            <c:strRef>
              <c:f>Money_Inds!$A$5:$A$10</c:f>
              <c:strCache>
                <c:ptCount val="5"/>
                <c:pt idx="0">
                  <c:v>Inbound</c:v>
                </c:pt>
                <c:pt idx="1">
                  <c:v>Outbound</c:v>
                </c:pt>
                <c:pt idx="2">
                  <c:v>Paid</c:v>
                </c:pt>
                <c:pt idx="3">
                  <c:v>Partners</c:v>
                </c:pt>
                <c:pt idx="4">
                  <c:v>(blank)</c:v>
                </c:pt>
              </c:strCache>
            </c:strRef>
          </c:cat>
          <c:val>
            <c:numRef>
              <c:f>Money_Inds!$S$5:$S$10</c:f>
              <c:numCache>
                <c:formatCode>General</c:formatCode>
                <c:ptCount val="5"/>
                <c:pt idx="0">
                  <c:v>296.60000000000002</c:v>
                </c:pt>
              </c:numCache>
            </c:numRef>
          </c:val>
          <c:extLst>
            <c:ext xmlns:c16="http://schemas.microsoft.com/office/drawing/2014/chart" uri="{C3380CC4-5D6E-409C-BE32-E72D297353CC}">
              <c16:uniqueId val="{00000012-7C09-4509-BCC4-D273DBC7EF65}"/>
            </c:ext>
          </c:extLst>
        </c:ser>
        <c:ser>
          <c:idx val="18"/>
          <c:order val="18"/>
          <c:tx>
            <c:strRef>
              <c:f>Money_Inds!$T$3:$T$4</c:f>
              <c:strCache>
                <c:ptCount val="1"/>
                <c:pt idx="0">
                  <c:v>Tourism </c:v>
                </c:pt>
              </c:strCache>
            </c:strRef>
          </c:tx>
          <c:spPr>
            <a:solidFill>
              <a:schemeClr val="accent1">
                <a:lumMod val="80000"/>
              </a:schemeClr>
            </a:solidFill>
            <a:ln>
              <a:noFill/>
            </a:ln>
            <a:effectLst/>
          </c:spPr>
          <c:invertIfNegative val="0"/>
          <c:cat>
            <c:strRef>
              <c:f>Money_Inds!$A$5:$A$10</c:f>
              <c:strCache>
                <c:ptCount val="5"/>
                <c:pt idx="0">
                  <c:v>Inbound</c:v>
                </c:pt>
                <c:pt idx="1">
                  <c:v>Outbound</c:v>
                </c:pt>
                <c:pt idx="2">
                  <c:v>Paid</c:v>
                </c:pt>
                <c:pt idx="3">
                  <c:v>Partners</c:v>
                </c:pt>
                <c:pt idx="4">
                  <c:v>(blank)</c:v>
                </c:pt>
              </c:strCache>
            </c:strRef>
          </c:cat>
          <c:val>
            <c:numRef>
              <c:f>Money_Inds!$T$5:$T$10</c:f>
              <c:numCache>
                <c:formatCode>General</c:formatCode>
                <c:ptCount val="5"/>
                <c:pt idx="0">
                  <c:v>412.5</c:v>
                </c:pt>
              </c:numCache>
            </c:numRef>
          </c:val>
          <c:extLst>
            <c:ext xmlns:c16="http://schemas.microsoft.com/office/drawing/2014/chart" uri="{C3380CC4-5D6E-409C-BE32-E72D297353CC}">
              <c16:uniqueId val="{00000013-7C09-4509-BCC4-D273DBC7EF65}"/>
            </c:ext>
          </c:extLst>
        </c:ser>
        <c:ser>
          <c:idx val="19"/>
          <c:order val="19"/>
          <c:tx>
            <c:strRef>
              <c:f>Money_Inds!$U$3:$U$4</c:f>
              <c:strCache>
                <c:ptCount val="1"/>
                <c:pt idx="0">
                  <c:v>Transportation</c:v>
                </c:pt>
              </c:strCache>
            </c:strRef>
          </c:tx>
          <c:spPr>
            <a:solidFill>
              <a:schemeClr val="accent2">
                <a:lumMod val="80000"/>
              </a:schemeClr>
            </a:solidFill>
            <a:ln>
              <a:noFill/>
            </a:ln>
            <a:effectLst/>
          </c:spPr>
          <c:invertIfNegative val="0"/>
          <c:cat>
            <c:strRef>
              <c:f>Money_Inds!$A$5:$A$10</c:f>
              <c:strCache>
                <c:ptCount val="5"/>
                <c:pt idx="0">
                  <c:v>Inbound</c:v>
                </c:pt>
                <c:pt idx="1">
                  <c:v>Outbound</c:v>
                </c:pt>
                <c:pt idx="2">
                  <c:v>Paid</c:v>
                </c:pt>
                <c:pt idx="3">
                  <c:v>Partners</c:v>
                </c:pt>
                <c:pt idx="4">
                  <c:v>(blank)</c:v>
                </c:pt>
              </c:strCache>
            </c:strRef>
          </c:cat>
          <c:val>
            <c:numRef>
              <c:f>Money_Inds!$U$5:$U$10</c:f>
              <c:numCache>
                <c:formatCode>General</c:formatCode>
                <c:ptCount val="5"/>
                <c:pt idx="1">
                  <c:v>194</c:v>
                </c:pt>
                <c:pt idx="2">
                  <c:v>501</c:v>
                </c:pt>
              </c:numCache>
            </c:numRef>
          </c:val>
          <c:extLst>
            <c:ext xmlns:c16="http://schemas.microsoft.com/office/drawing/2014/chart" uri="{C3380CC4-5D6E-409C-BE32-E72D297353CC}">
              <c16:uniqueId val="{00000014-7C09-4509-BCC4-D273DBC7EF65}"/>
            </c:ext>
          </c:extLst>
        </c:ser>
        <c:ser>
          <c:idx val="20"/>
          <c:order val="20"/>
          <c:tx>
            <c:strRef>
              <c:f>Money_Inds!$V$3:$V$4</c:f>
              <c:strCache>
                <c:ptCount val="1"/>
                <c:pt idx="0">
                  <c:v>(blank)</c:v>
                </c:pt>
              </c:strCache>
            </c:strRef>
          </c:tx>
          <c:spPr>
            <a:solidFill>
              <a:schemeClr val="accent3">
                <a:lumMod val="80000"/>
              </a:schemeClr>
            </a:solidFill>
            <a:ln>
              <a:noFill/>
            </a:ln>
            <a:effectLst/>
          </c:spPr>
          <c:invertIfNegative val="0"/>
          <c:cat>
            <c:strRef>
              <c:f>Money_Inds!$A$5:$A$10</c:f>
              <c:strCache>
                <c:ptCount val="5"/>
                <c:pt idx="0">
                  <c:v>Inbound</c:v>
                </c:pt>
                <c:pt idx="1">
                  <c:v>Outbound</c:v>
                </c:pt>
                <c:pt idx="2">
                  <c:v>Paid</c:v>
                </c:pt>
                <c:pt idx="3">
                  <c:v>Partners</c:v>
                </c:pt>
                <c:pt idx="4">
                  <c:v>(blank)</c:v>
                </c:pt>
              </c:strCache>
            </c:strRef>
          </c:cat>
          <c:val>
            <c:numRef>
              <c:f>Money_Inds!$V$5:$V$10</c:f>
              <c:numCache>
                <c:formatCode>General</c:formatCode>
                <c:ptCount val="5"/>
              </c:numCache>
            </c:numRef>
          </c:val>
          <c:extLst>
            <c:ext xmlns:c16="http://schemas.microsoft.com/office/drawing/2014/chart" uri="{C3380CC4-5D6E-409C-BE32-E72D297353CC}">
              <c16:uniqueId val="{00000015-7C09-4509-BCC4-D273DBC7EF65}"/>
            </c:ext>
          </c:extLst>
        </c:ser>
        <c:dLbls>
          <c:showLegendKey val="0"/>
          <c:showVal val="0"/>
          <c:showCatName val="0"/>
          <c:showSerName val="0"/>
          <c:showPercent val="0"/>
          <c:showBubbleSize val="0"/>
        </c:dLbls>
        <c:gapWidth val="219"/>
        <c:overlap val="-27"/>
        <c:axId val="1778081696"/>
        <c:axId val="2043189424"/>
      </c:barChart>
      <c:catAx>
        <c:axId val="177808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3189424"/>
        <c:crosses val="autoZero"/>
        <c:auto val="1"/>
        <c:lblAlgn val="ctr"/>
        <c:lblOffset val="100"/>
        <c:noMultiLvlLbl val="0"/>
      </c:catAx>
      <c:valAx>
        <c:axId val="2043189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778081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[Factorial_case_study.Final.xlsx]ChamVsDeci!PivotTable22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ChamVsDeci!$B$3:$B$4</c:f>
              <c:strCache>
                <c:ptCount val="1"/>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ChamVsDeci!$A$5</c:f>
              <c:strCache>
                <c:ptCount val="1"/>
                <c:pt idx="0">
                  <c:v>Total</c:v>
                </c:pt>
              </c:strCache>
            </c:strRef>
          </c:cat>
          <c:val>
            <c:numRef>
              <c:f>ChamVsDeci!$B$5</c:f>
              <c:numCache>
                <c:formatCode>General</c:formatCode>
                <c:ptCount val="1"/>
                <c:pt idx="0">
                  <c:v>7</c:v>
                </c:pt>
              </c:numCache>
            </c:numRef>
          </c:val>
          <c:extLst>
            <c:ext xmlns:c16="http://schemas.microsoft.com/office/drawing/2014/chart" uri="{C3380CC4-5D6E-409C-BE32-E72D297353CC}">
              <c16:uniqueId val="{00000073-E3BA-4B6D-8D04-393022FBAC31}"/>
            </c:ext>
          </c:extLst>
        </c:ser>
        <c:ser>
          <c:idx val="1"/>
          <c:order val="1"/>
          <c:tx>
            <c:strRef>
              <c:f>ChamVsDeci!$C$3:$C$4</c:f>
              <c:strCache>
                <c:ptCount val="1"/>
                <c:pt idx="0">
                  <c:v>Administration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ChamVsDeci!$A$5</c:f>
              <c:strCache>
                <c:ptCount val="1"/>
                <c:pt idx="0">
                  <c:v>Total</c:v>
                </c:pt>
              </c:strCache>
            </c:strRef>
          </c:cat>
          <c:val>
            <c:numRef>
              <c:f>ChamVsDeci!$C$5</c:f>
              <c:numCache>
                <c:formatCode>General</c:formatCode>
                <c:ptCount val="1"/>
                <c:pt idx="0">
                  <c:v>4</c:v>
                </c:pt>
              </c:numCache>
            </c:numRef>
          </c:val>
          <c:extLst>
            <c:ext xmlns:c16="http://schemas.microsoft.com/office/drawing/2014/chart" uri="{C3380CC4-5D6E-409C-BE32-E72D297353CC}">
              <c16:uniqueId val="{00000074-E3BA-4B6D-8D04-393022FBAC31}"/>
            </c:ext>
          </c:extLst>
        </c:ser>
        <c:ser>
          <c:idx val="2"/>
          <c:order val="2"/>
          <c:tx>
            <c:strRef>
              <c:f>ChamVsDeci!$D$3:$D$4</c:f>
              <c:strCache>
                <c:ptCount val="1"/>
                <c:pt idx="0">
                  <c:v>CEO</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ChamVsDeci!$A$5</c:f>
              <c:strCache>
                <c:ptCount val="1"/>
                <c:pt idx="0">
                  <c:v>Total</c:v>
                </c:pt>
              </c:strCache>
            </c:strRef>
          </c:cat>
          <c:val>
            <c:numRef>
              <c:f>ChamVsDeci!$D$5</c:f>
              <c:numCache>
                <c:formatCode>General</c:formatCode>
                <c:ptCount val="1"/>
                <c:pt idx="0">
                  <c:v>144</c:v>
                </c:pt>
              </c:numCache>
            </c:numRef>
          </c:val>
          <c:extLst>
            <c:ext xmlns:c16="http://schemas.microsoft.com/office/drawing/2014/chart" uri="{C3380CC4-5D6E-409C-BE32-E72D297353CC}">
              <c16:uniqueId val="{00000075-E3BA-4B6D-8D04-393022FBAC31}"/>
            </c:ext>
          </c:extLst>
        </c:ser>
        <c:ser>
          <c:idx val="3"/>
          <c:order val="3"/>
          <c:tx>
            <c:strRef>
              <c:f>ChamVsDeci!$E$3:$E$4</c:f>
              <c:strCache>
                <c:ptCount val="1"/>
                <c:pt idx="0">
                  <c:v>CFO</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ChamVsDeci!$A$5</c:f>
              <c:strCache>
                <c:ptCount val="1"/>
                <c:pt idx="0">
                  <c:v>Total</c:v>
                </c:pt>
              </c:strCache>
            </c:strRef>
          </c:cat>
          <c:val>
            <c:numRef>
              <c:f>ChamVsDeci!$E$5</c:f>
              <c:numCache>
                <c:formatCode>General</c:formatCode>
                <c:ptCount val="1"/>
                <c:pt idx="0">
                  <c:v>1</c:v>
                </c:pt>
              </c:numCache>
            </c:numRef>
          </c:val>
          <c:extLst>
            <c:ext xmlns:c16="http://schemas.microsoft.com/office/drawing/2014/chart" uri="{C3380CC4-5D6E-409C-BE32-E72D297353CC}">
              <c16:uniqueId val="{00000076-E3BA-4B6D-8D04-393022FBAC31}"/>
            </c:ext>
          </c:extLst>
        </c:ser>
        <c:ser>
          <c:idx val="4"/>
          <c:order val="4"/>
          <c:tx>
            <c:strRef>
              <c:f>ChamVsDeci!$F$3:$F$4</c:f>
              <c:strCache>
                <c:ptCount val="1"/>
                <c:pt idx="0">
                  <c:v>HR Director</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ChamVsDeci!$A$5</c:f>
              <c:strCache>
                <c:ptCount val="1"/>
                <c:pt idx="0">
                  <c:v>Total</c:v>
                </c:pt>
              </c:strCache>
            </c:strRef>
          </c:cat>
          <c:val>
            <c:numRef>
              <c:f>ChamVsDeci!$F$5</c:f>
              <c:numCache>
                <c:formatCode>General</c:formatCode>
                <c:ptCount val="1"/>
                <c:pt idx="0">
                  <c:v>61</c:v>
                </c:pt>
              </c:numCache>
            </c:numRef>
          </c:val>
          <c:extLst>
            <c:ext xmlns:c16="http://schemas.microsoft.com/office/drawing/2014/chart" uri="{C3380CC4-5D6E-409C-BE32-E72D297353CC}">
              <c16:uniqueId val="{00000077-E3BA-4B6D-8D04-393022FBAC31}"/>
            </c:ext>
          </c:extLst>
        </c:ser>
        <c:ser>
          <c:idx val="5"/>
          <c:order val="5"/>
          <c:tx>
            <c:strRef>
              <c:f>ChamVsDeci!$G$3:$G$4</c:f>
              <c:strCache>
                <c:ptCount val="1"/>
                <c:pt idx="0">
                  <c:v>HR team</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ChamVsDeci!$A$5</c:f>
              <c:strCache>
                <c:ptCount val="1"/>
                <c:pt idx="0">
                  <c:v>Total</c:v>
                </c:pt>
              </c:strCache>
            </c:strRef>
          </c:cat>
          <c:val>
            <c:numRef>
              <c:f>ChamVsDeci!$G$5</c:f>
              <c:numCache>
                <c:formatCode>General</c:formatCode>
                <c:ptCount val="1"/>
                <c:pt idx="0">
                  <c:v>37</c:v>
                </c:pt>
              </c:numCache>
            </c:numRef>
          </c:val>
          <c:extLst>
            <c:ext xmlns:c16="http://schemas.microsoft.com/office/drawing/2014/chart" uri="{C3380CC4-5D6E-409C-BE32-E72D297353CC}">
              <c16:uniqueId val="{00000078-E3BA-4B6D-8D04-393022FBAC31}"/>
            </c:ext>
          </c:extLst>
        </c:ser>
        <c:ser>
          <c:idx val="6"/>
          <c:order val="6"/>
          <c:tx>
            <c:strRef>
              <c:f>ChamVsDeci!$H$3:$H$4</c:f>
              <c:strCache>
                <c:ptCount val="1"/>
                <c:pt idx="0">
                  <c:v>IT</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ChamVsDeci!$A$5</c:f>
              <c:strCache>
                <c:ptCount val="1"/>
                <c:pt idx="0">
                  <c:v>Total</c:v>
                </c:pt>
              </c:strCache>
            </c:strRef>
          </c:cat>
          <c:val>
            <c:numRef>
              <c:f>ChamVsDeci!$H$5</c:f>
              <c:numCache>
                <c:formatCode>General</c:formatCode>
                <c:ptCount val="1"/>
                <c:pt idx="0">
                  <c:v>3</c:v>
                </c:pt>
              </c:numCache>
            </c:numRef>
          </c:val>
          <c:extLst>
            <c:ext xmlns:c16="http://schemas.microsoft.com/office/drawing/2014/chart" uri="{C3380CC4-5D6E-409C-BE32-E72D297353CC}">
              <c16:uniqueId val="{00000079-E3BA-4B6D-8D04-393022FBAC31}"/>
            </c:ext>
          </c:extLst>
        </c:ser>
        <c:ser>
          <c:idx val="7"/>
          <c:order val="7"/>
          <c:tx>
            <c:strRef>
              <c:f>ChamVsDeci!$I$3:$I$4</c:f>
              <c:strCache>
                <c:ptCount val="1"/>
                <c:pt idx="0">
                  <c:v>Office Manager</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ChamVsDeci!$A$5</c:f>
              <c:strCache>
                <c:ptCount val="1"/>
                <c:pt idx="0">
                  <c:v>Total</c:v>
                </c:pt>
              </c:strCache>
            </c:strRef>
          </c:cat>
          <c:val>
            <c:numRef>
              <c:f>ChamVsDeci!$I$5</c:f>
              <c:numCache>
                <c:formatCode>General</c:formatCode>
                <c:ptCount val="1"/>
                <c:pt idx="0">
                  <c:v>1</c:v>
                </c:pt>
              </c:numCache>
            </c:numRef>
          </c:val>
          <c:extLst>
            <c:ext xmlns:c16="http://schemas.microsoft.com/office/drawing/2014/chart" uri="{C3380CC4-5D6E-409C-BE32-E72D297353CC}">
              <c16:uniqueId val="{0000007A-E3BA-4B6D-8D04-393022FBAC31}"/>
            </c:ext>
          </c:extLst>
        </c:ser>
        <c:ser>
          <c:idx val="8"/>
          <c:order val="8"/>
          <c:tx>
            <c:strRef>
              <c:f>ChamVsDeci!$J$3:$J$4</c:f>
              <c:strCache>
                <c:ptCount val="1"/>
                <c:pt idx="0">
                  <c:v>Project Manager</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ChamVsDeci!$A$5</c:f>
              <c:strCache>
                <c:ptCount val="1"/>
                <c:pt idx="0">
                  <c:v>Total</c:v>
                </c:pt>
              </c:strCache>
            </c:strRef>
          </c:cat>
          <c:val>
            <c:numRef>
              <c:f>ChamVsDeci!$J$5</c:f>
              <c:numCache>
                <c:formatCode>General</c:formatCode>
                <c:ptCount val="1"/>
                <c:pt idx="0">
                  <c:v>4</c:v>
                </c:pt>
              </c:numCache>
            </c:numRef>
          </c:val>
          <c:extLst>
            <c:ext xmlns:c16="http://schemas.microsoft.com/office/drawing/2014/chart" uri="{C3380CC4-5D6E-409C-BE32-E72D297353CC}">
              <c16:uniqueId val="{0000007B-E3BA-4B6D-8D04-393022FBAC31}"/>
            </c:ext>
          </c:extLst>
        </c:ser>
        <c:ser>
          <c:idx val="9"/>
          <c:order val="9"/>
          <c:tx>
            <c:strRef>
              <c:f>ChamVsDeci!$K$3:$K$4</c:f>
              <c:strCache>
                <c:ptCount val="1"/>
                <c:pt idx="0">
                  <c:v>(blank)</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ChamVsDeci!$A$5</c:f>
              <c:strCache>
                <c:ptCount val="1"/>
                <c:pt idx="0">
                  <c:v>Total</c:v>
                </c:pt>
              </c:strCache>
            </c:strRef>
          </c:cat>
          <c:val>
            <c:numRef>
              <c:f>ChamVsDeci!$K$5</c:f>
              <c:numCache>
                <c:formatCode>General</c:formatCode>
                <c:ptCount val="1"/>
              </c:numCache>
            </c:numRef>
          </c:val>
          <c:extLst>
            <c:ext xmlns:c16="http://schemas.microsoft.com/office/drawing/2014/chart" uri="{C3380CC4-5D6E-409C-BE32-E72D297353CC}">
              <c16:uniqueId val="{0000007C-E3BA-4B6D-8D04-393022FBAC31}"/>
            </c:ext>
          </c:extLst>
        </c:ser>
        <c:dLbls>
          <c:dLblPos val="outEnd"/>
          <c:showLegendKey val="0"/>
          <c:showVal val="1"/>
          <c:showCatName val="0"/>
          <c:showSerName val="0"/>
          <c:showPercent val="0"/>
          <c:showBubbleSize val="0"/>
        </c:dLbls>
        <c:gapWidth val="219"/>
        <c:overlap val="-27"/>
        <c:axId val="1517583952"/>
        <c:axId val="2058668768"/>
      </c:barChart>
      <c:catAx>
        <c:axId val="1517583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8668768"/>
        <c:crosses val="autoZero"/>
        <c:auto val="1"/>
        <c:lblAlgn val="ctr"/>
        <c:lblOffset val="100"/>
        <c:noMultiLvlLbl val="0"/>
      </c:catAx>
      <c:valAx>
        <c:axId val="2058668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17583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[Factorial_case_study.Final.xlsx]ChamVsDeci!PivotTable24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ChamVsDeci!$B$49:$B$50</c:f>
              <c:strCache>
                <c:ptCount val="1"/>
                <c:pt idx="0">
                  <c:v>Agriculture</c:v>
                </c:pt>
              </c:strCache>
            </c:strRef>
          </c:tx>
          <c:spPr>
            <a:solidFill>
              <a:schemeClr val="accent1"/>
            </a:solidFill>
            <a:ln>
              <a:noFill/>
            </a:ln>
            <a:effectLst/>
          </c:spPr>
          <c:invertIfNegative val="0"/>
          <c:cat>
            <c:strRef>
              <c:f>ChamVsDeci!$A$51:$A$61</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ChamVsDeci!$B$51:$B$61</c:f>
              <c:numCache>
                <c:formatCode>General</c:formatCode>
                <c:ptCount val="10"/>
                <c:pt idx="0">
                  <c:v>1</c:v>
                </c:pt>
                <c:pt idx="2">
                  <c:v>1</c:v>
                </c:pt>
              </c:numCache>
            </c:numRef>
          </c:val>
          <c:extLst>
            <c:ext xmlns:c16="http://schemas.microsoft.com/office/drawing/2014/chart" uri="{C3380CC4-5D6E-409C-BE32-E72D297353CC}">
              <c16:uniqueId val="{00000000-B2AF-45AD-BEF2-F8E065AA6BA8}"/>
            </c:ext>
          </c:extLst>
        </c:ser>
        <c:ser>
          <c:idx val="1"/>
          <c:order val="1"/>
          <c:tx>
            <c:strRef>
              <c:f>ChamVsDeci!$C$49:$C$50</c:f>
              <c:strCache>
                <c:ptCount val="1"/>
                <c:pt idx="0">
                  <c:v>Communication</c:v>
                </c:pt>
              </c:strCache>
            </c:strRef>
          </c:tx>
          <c:spPr>
            <a:solidFill>
              <a:schemeClr val="accent2"/>
            </a:solidFill>
            <a:ln>
              <a:noFill/>
            </a:ln>
            <a:effectLst/>
          </c:spPr>
          <c:invertIfNegative val="0"/>
          <c:cat>
            <c:strRef>
              <c:f>ChamVsDeci!$A$51:$A$61</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ChamVsDeci!$C$51:$C$61</c:f>
              <c:numCache>
                <c:formatCode>General</c:formatCode>
                <c:ptCount val="10"/>
                <c:pt idx="2">
                  <c:v>8</c:v>
                </c:pt>
                <c:pt idx="4">
                  <c:v>7</c:v>
                </c:pt>
                <c:pt idx="5">
                  <c:v>2</c:v>
                </c:pt>
                <c:pt idx="8">
                  <c:v>2</c:v>
                </c:pt>
              </c:numCache>
            </c:numRef>
          </c:val>
          <c:extLst>
            <c:ext xmlns:c16="http://schemas.microsoft.com/office/drawing/2014/chart" uri="{C3380CC4-5D6E-409C-BE32-E72D297353CC}">
              <c16:uniqueId val="{00000037-B2AF-45AD-BEF2-F8E065AA6BA8}"/>
            </c:ext>
          </c:extLst>
        </c:ser>
        <c:ser>
          <c:idx val="2"/>
          <c:order val="2"/>
          <c:tx>
            <c:strRef>
              <c:f>ChamVsDeci!$D$49:$D$50</c:f>
              <c:strCache>
                <c:ptCount val="1"/>
                <c:pt idx="0">
                  <c:v>Construction</c:v>
                </c:pt>
              </c:strCache>
            </c:strRef>
          </c:tx>
          <c:spPr>
            <a:solidFill>
              <a:schemeClr val="accent3"/>
            </a:solidFill>
            <a:ln>
              <a:noFill/>
            </a:ln>
            <a:effectLst/>
          </c:spPr>
          <c:invertIfNegative val="0"/>
          <c:cat>
            <c:strRef>
              <c:f>ChamVsDeci!$A$51:$A$61</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ChamVsDeci!$D$51:$D$61</c:f>
              <c:numCache>
                <c:formatCode>General</c:formatCode>
                <c:ptCount val="10"/>
                <c:pt idx="4">
                  <c:v>1</c:v>
                </c:pt>
              </c:numCache>
            </c:numRef>
          </c:val>
          <c:extLst>
            <c:ext xmlns:c16="http://schemas.microsoft.com/office/drawing/2014/chart" uri="{C3380CC4-5D6E-409C-BE32-E72D297353CC}">
              <c16:uniqueId val="{00000038-B2AF-45AD-BEF2-F8E065AA6BA8}"/>
            </c:ext>
          </c:extLst>
        </c:ser>
        <c:ser>
          <c:idx val="3"/>
          <c:order val="3"/>
          <c:tx>
            <c:strRef>
              <c:f>ChamVsDeci!$E$49:$E$50</c:f>
              <c:strCache>
                <c:ptCount val="1"/>
                <c:pt idx="0">
                  <c:v>Consumer discretionary </c:v>
                </c:pt>
              </c:strCache>
            </c:strRef>
          </c:tx>
          <c:spPr>
            <a:solidFill>
              <a:schemeClr val="accent4"/>
            </a:solidFill>
            <a:ln>
              <a:noFill/>
            </a:ln>
            <a:effectLst/>
          </c:spPr>
          <c:invertIfNegative val="0"/>
          <c:cat>
            <c:strRef>
              <c:f>ChamVsDeci!$A$51:$A$61</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ChamVsDeci!$E$51:$E$61</c:f>
              <c:numCache>
                <c:formatCode>General</c:formatCode>
                <c:ptCount val="10"/>
                <c:pt idx="2">
                  <c:v>2</c:v>
                </c:pt>
                <c:pt idx="4">
                  <c:v>1</c:v>
                </c:pt>
                <c:pt idx="5">
                  <c:v>1</c:v>
                </c:pt>
                <c:pt idx="6">
                  <c:v>2</c:v>
                </c:pt>
              </c:numCache>
            </c:numRef>
          </c:val>
          <c:extLst>
            <c:ext xmlns:c16="http://schemas.microsoft.com/office/drawing/2014/chart" uri="{C3380CC4-5D6E-409C-BE32-E72D297353CC}">
              <c16:uniqueId val="{00000039-B2AF-45AD-BEF2-F8E065AA6BA8}"/>
            </c:ext>
          </c:extLst>
        </c:ser>
        <c:ser>
          <c:idx val="4"/>
          <c:order val="4"/>
          <c:tx>
            <c:strRef>
              <c:f>ChamVsDeci!$F$49:$F$50</c:f>
              <c:strCache>
                <c:ptCount val="1"/>
                <c:pt idx="0">
                  <c:v>Consumer staples</c:v>
                </c:pt>
              </c:strCache>
            </c:strRef>
          </c:tx>
          <c:spPr>
            <a:solidFill>
              <a:schemeClr val="accent5"/>
            </a:solidFill>
            <a:ln>
              <a:noFill/>
            </a:ln>
            <a:effectLst/>
          </c:spPr>
          <c:invertIfNegative val="0"/>
          <c:cat>
            <c:strRef>
              <c:f>ChamVsDeci!$A$51:$A$61</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ChamVsDeci!$F$51:$F$61</c:f>
              <c:numCache>
                <c:formatCode>General</c:formatCode>
                <c:ptCount val="10"/>
                <c:pt idx="2">
                  <c:v>1</c:v>
                </c:pt>
                <c:pt idx="4">
                  <c:v>1</c:v>
                </c:pt>
                <c:pt idx="5">
                  <c:v>1</c:v>
                </c:pt>
              </c:numCache>
            </c:numRef>
          </c:val>
          <c:extLst>
            <c:ext xmlns:c16="http://schemas.microsoft.com/office/drawing/2014/chart" uri="{C3380CC4-5D6E-409C-BE32-E72D297353CC}">
              <c16:uniqueId val="{0000003A-B2AF-45AD-BEF2-F8E065AA6BA8}"/>
            </c:ext>
          </c:extLst>
        </c:ser>
        <c:ser>
          <c:idx val="5"/>
          <c:order val="5"/>
          <c:tx>
            <c:strRef>
              <c:f>ChamVsDeci!$G$49:$G$50</c:f>
              <c:strCache>
                <c:ptCount val="1"/>
                <c:pt idx="0">
                  <c:v>E-learning </c:v>
                </c:pt>
              </c:strCache>
            </c:strRef>
          </c:tx>
          <c:spPr>
            <a:solidFill>
              <a:schemeClr val="accent6"/>
            </a:solidFill>
            <a:ln>
              <a:noFill/>
            </a:ln>
            <a:effectLst/>
          </c:spPr>
          <c:invertIfNegative val="0"/>
          <c:cat>
            <c:strRef>
              <c:f>ChamVsDeci!$A$51:$A$61</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ChamVsDeci!$G$51:$G$61</c:f>
              <c:numCache>
                <c:formatCode>General</c:formatCode>
                <c:ptCount val="10"/>
                <c:pt idx="8">
                  <c:v>1</c:v>
                </c:pt>
              </c:numCache>
            </c:numRef>
          </c:val>
          <c:extLst>
            <c:ext xmlns:c16="http://schemas.microsoft.com/office/drawing/2014/chart" uri="{C3380CC4-5D6E-409C-BE32-E72D297353CC}">
              <c16:uniqueId val="{0000003B-B2AF-45AD-BEF2-F8E065AA6BA8}"/>
            </c:ext>
          </c:extLst>
        </c:ser>
        <c:ser>
          <c:idx val="6"/>
          <c:order val="6"/>
          <c:tx>
            <c:strRef>
              <c:f>ChamVsDeci!$H$49:$H$50</c:f>
              <c:strCache>
                <c:ptCount val="1"/>
                <c:pt idx="0">
                  <c:v>Energy</c:v>
                </c:pt>
              </c:strCache>
            </c:strRef>
          </c:tx>
          <c:spPr>
            <a:solidFill>
              <a:schemeClr val="accent1">
                <a:lumMod val="60000"/>
              </a:schemeClr>
            </a:solidFill>
            <a:ln>
              <a:noFill/>
            </a:ln>
            <a:effectLst/>
          </c:spPr>
          <c:invertIfNegative val="0"/>
          <c:cat>
            <c:strRef>
              <c:f>ChamVsDeci!$A$51:$A$61</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ChamVsDeci!$H$51:$H$61</c:f>
              <c:numCache>
                <c:formatCode>General</c:formatCode>
                <c:ptCount val="10"/>
                <c:pt idx="2">
                  <c:v>3</c:v>
                </c:pt>
                <c:pt idx="4">
                  <c:v>3</c:v>
                </c:pt>
                <c:pt idx="5">
                  <c:v>1</c:v>
                </c:pt>
              </c:numCache>
            </c:numRef>
          </c:val>
          <c:extLst>
            <c:ext xmlns:c16="http://schemas.microsoft.com/office/drawing/2014/chart" uri="{C3380CC4-5D6E-409C-BE32-E72D297353CC}">
              <c16:uniqueId val="{0000003C-B2AF-45AD-BEF2-F8E065AA6BA8}"/>
            </c:ext>
          </c:extLst>
        </c:ser>
        <c:ser>
          <c:idx val="7"/>
          <c:order val="7"/>
          <c:tx>
            <c:strRef>
              <c:f>ChamVsDeci!$I$49:$I$50</c:f>
              <c:strCache>
                <c:ptCount val="1"/>
                <c:pt idx="0">
                  <c:v>Entertainment</c:v>
                </c:pt>
              </c:strCache>
            </c:strRef>
          </c:tx>
          <c:spPr>
            <a:solidFill>
              <a:schemeClr val="accent2">
                <a:lumMod val="60000"/>
              </a:schemeClr>
            </a:solidFill>
            <a:ln>
              <a:noFill/>
            </a:ln>
            <a:effectLst/>
          </c:spPr>
          <c:invertIfNegative val="0"/>
          <c:cat>
            <c:strRef>
              <c:f>ChamVsDeci!$A$51:$A$61</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ChamVsDeci!$I$51:$I$61</c:f>
              <c:numCache>
                <c:formatCode>General</c:formatCode>
                <c:ptCount val="10"/>
                <c:pt idx="2">
                  <c:v>3</c:v>
                </c:pt>
                <c:pt idx="4">
                  <c:v>2</c:v>
                </c:pt>
                <c:pt idx="5">
                  <c:v>2</c:v>
                </c:pt>
              </c:numCache>
            </c:numRef>
          </c:val>
          <c:extLst>
            <c:ext xmlns:c16="http://schemas.microsoft.com/office/drawing/2014/chart" uri="{C3380CC4-5D6E-409C-BE32-E72D297353CC}">
              <c16:uniqueId val="{0000003D-B2AF-45AD-BEF2-F8E065AA6BA8}"/>
            </c:ext>
          </c:extLst>
        </c:ser>
        <c:ser>
          <c:idx val="8"/>
          <c:order val="8"/>
          <c:tx>
            <c:strRef>
              <c:f>ChamVsDeci!$J$49:$J$50</c:f>
              <c:strCache>
                <c:ptCount val="1"/>
                <c:pt idx="0">
                  <c:v>Finance</c:v>
                </c:pt>
              </c:strCache>
            </c:strRef>
          </c:tx>
          <c:spPr>
            <a:solidFill>
              <a:schemeClr val="accent3">
                <a:lumMod val="60000"/>
              </a:schemeClr>
            </a:solidFill>
            <a:ln>
              <a:noFill/>
            </a:ln>
            <a:effectLst/>
          </c:spPr>
          <c:invertIfNegative val="0"/>
          <c:cat>
            <c:strRef>
              <c:f>ChamVsDeci!$A$51:$A$61</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ChamVsDeci!$J$51:$J$61</c:f>
              <c:numCache>
                <c:formatCode>General</c:formatCode>
                <c:ptCount val="10"/>
                <c:pt idx="2">
                  <c:v>4</c:v>
                </c:pt>
                <c:pt idx="4">
                  <c:v>2</c:v>
                </c:pt>
                <c:pt idx="5">
                  <c:v>2</c:v>
                </c:pt>
              </c:numCache>
            </c:numRef>
          </c:val>
          <c:extLst>
            <c:ext xmlns:c16="http://schemas.microsoft.com/office/drawing/2014/chart" uri="{C3380CC4-5D6E-409C-BE32-E72D297353CC}">
              <c16:uniqueId val="{0000003E-B2AF-45AD-BEF2-F8E065AA6BA8}"/>
            </c:ext>
          </c:extLst>
        </c:ser>
        <c:ser>
          <c:idx val="9"/>
          <c:order val="9"/>
          <c:tx>
            <c:strRef>
              <c:f>ChamVsDeci!$K$49:$K$50</c:f>
              <c:strCache>
                <c:ptCount val="1"/>
                <c:pt idx="0">
                  <c:v>Health care</c:v>
                </c:pt>
              </c:strCache>
            </c:strRef>
          </c:tx>
          <c:spPr>
            <a:solidFill>
              <a:schemeClr val="accent4">
                <a:lumMod val="60000"/>
              </a:schemeClr>
            </a:solidFill>
            <a:ln>
              <a:noFill/>
            </a:ln>
            <a:effectLst/>
          </c:spPr>
          <c:invertIfNegative val="0"/>
          <c:cat>
            <c:strRef>
              <c:f>ChamVsDeci!$A$51:$A$61</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ChamVsDeci!$K$51:$K$61</c:f>
              <c:numCache>
                <c:formatCode>General</c:formatCode>
                <c:ptCount val="10"/>
                <c:pt idx="0">
                  <c:v>1</c:v>
                </c:pt>
                <c:pt idx="2">
                  <c:v>13</c:v>
                </c:pt>
                <c:pt idx="4">
                  <c:v>6</c:v>
                </c:pt>
                <c:pt idx="5">
                  <c:v>2</c:v>
                </c:pt>
              </c:numCache>
            </c:numRef>
          </c:val>
          <c:extLst>
            <c:ext xmlns:c16="http://schemas.microsoft.com/office/drawing/2014/chart" uri="{C3380CC4-5D6E-409C-BE32-E72D297353CC}">
              <c16:uniqueId val="{0000003F-B2AF-45AD-BEF2-F8E065AA6BA8}"/>
            </c:ext>
          </c:extLst>
        </c:ser>
        <c:ser>
          <c:idx val="10"/>
          <c:order val="10"/>
          <c:tx>
            <c:strRef>
              <c:f>ChamVsDeci!$L$49:$L$50</c:f>
              <c:strCache>
                <c:ptCount val="1"/>
                <c:pt idx="0">
                  <c:v>Hospitality</c:v>
                </c:pt>
              </c:strCache>
            </c:strRef>
          </c:tx>
          <c:spPr>
            <a:solidFill>
              <a:schemeClr val="accent5">
                <a:lumMod val="60000"/>
              </a:schemeClr>
            </a:solidFill>
            <a:ln>
              <a:noFill/>
            </a:ln>
            <a:effectLst/>
          </c:spPr>
          <c:invertIfNegative val="0"/>
          <c:cat>
            <c:strRef>
              <c:f>ChamVsDeci!$A$51:$A$61</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ChamVsDeci!$L$51:$L$61</c:f>
              <c:numCache>
                <c:formatCode>General</c:formatCode>
                <c:ptCount val="10"/>
                <c:pt idx="2">
                  <c:v>3</c:v>
                </c:pt>
                <c:pt idx="4">
                  <c:v>2</c:v>
                </c:pt>
                <c:pt idx="8">
                  <c:v>1</c:v>
                </c:pt>
              </c:numCache>
            </c:numRef>
          </c:val>
          <c:extLst>
            <c:ext xmlns:c16="http://schemas.microsoft.com/office/drawing/2014/chart" uri="{C3380CC4-5D6E-409C-BE32-E72D297353CC}">
              <c16:uniqueId val="{00000040-B2AF-45AD-BEF2-F8E065AA6BA8}"/>
            </c:ext>
          </c:extLst>
        </c:ser>
        <c:ser>
          <c:idx val="11"/>
          <c:order val="11"/>
          <c:tx>
            <c:strRef>
              <c:f>ChamVsDeci!$M$49:$M$50</c:f>
              <c:strCache>
                <c:ptCount val="1"/>
                <c:pt idx="0">
                  <c:v>Industrials</c:v>
                </c:pt>
              </c:strCache>
            </c:strRef>
          </c:tx>
          <c:spPr>
            <a:solidFill>
              <a:schemeClr val="accent6">
                <a:lumMod val="60000"/>
              </a:schemeClr>
            </a:solidFill>
            <a:ln>
              <a:noFill/>
            </a:ln>
            <a:effectLst/>
          </c:spPr>
          <c:invertIfNegative val="0"/>
          <c:cat>
            <c:strRef>
              <c:f>ChamVsDeci!$A$51:$A$61</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ChamVsDeci!$M$51:$M$61</c:f>
              <c:numCache>
                <c:formatCode>General</c:formatCode>
                <c:ptCount val="10"/>
                <c:pt idx="0">
                  <c:v>3</c:v>
                </c:pt>
                <c:pt idx="1">
                  <c:v>2</c:v>
                </c:pt>
                <c:pt idx="2">
                  <c:v>20</c:v>
                </c:pt>
                <c:pt idx="4">
                  <c:v>11</c:v>
                </c:pt>
                <c:pt idx="5">
                  <c:v>6</c:v>
                </c:pt>
                <c:pt idx="6">
                  <c:v>1</c:v>
                </c:pt>
              </c:numCache>
            </c:numRef>
          </c:val>
          <c:extLst>
            <c:ext xmlns:c16="http://schemas.microsoft.com/office/drawing/2014/chart" uri="{C3380CC4-5D6E-409C-BE32-E72D297353CC}">
              <c16:uniqueId val="{00000041-B2AF-45AD-BEF2-F8E065AA6BA8}"/>
            </c:ext>
          </c:extLst>
        </c:ser>
        <c:ser>
          <c:idx val="12"/>
          <c:order val="12"/>
          <c:tx>
            <c:strRef>
              <c:f>ChamVsDeci!$N$49:$N$50</c:f>
              <c:strCache>
                <c:ptCount val="1"/>
                <c:pt idx="0">
                  <c:v>Information technology </c:v>
                </c:pt>
              </c:strCache>
            </c:strRef>
          </c:tx>
          <c:spPr>
            <a:solidFill>
              <a:schemeClr val="accent1">
                <a:lumMod val="80000"/>
                <a:lumOff val="20000"/>
              </a:schemeClr>
            </a:solidFill>
            <a:ln>
              <a:noFill/>
            </a:ln>
            <a:effectLst/>
          </c:spPr>
          <c:invertIfNegative val="0"/>
          <c:cat>
            <c:strRef>
              <c:f>ChamVsDeci!$A$51:$A$61</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ChamVsDeci!$N$51:$N$61</c:f>
              <c:numCache>
                <c:formatCode>General</c:formatCode>
                <c:ptCount val="10"/>
                <c:pt idx="1">
                  <c:v>1</c:v>
                </c:pt>
                <c:pt idx="2">
                  <c:v>22</c:v>
                </c:pt>
                <c:pt idx="4">
                  <c:v>10</c:v>
                </c:pt>
                <c:pt idx="5">
                  <c:v>8</c:v>
                </c:pt>
                <c:pt idx="7">
                  <c:v>1</c:v>
                </c:pt>
              </c:numCache>
            </c:numRef>
          </c:val>
          <c:extLst>
            <c:ext xmlns:c16="http://schemas.microsoft.com/office/drawing/2014/chart" uri="{C3380CC4-5D6E-409C-BE32-E72D297353CC}">
              <c16:uniqueId val="{00000042-B2AF-45AD-BEF2-F8E065AA6BA8}"/>
            </c:ext>
          </c:extLst>
        </c:ser>
        <c:ser>
          <c:idx val="13"/>
          <c:order val="13"/>
          <c:tx>
            <c:strRef>
              <c:f>ChamVsDeci!$O$49:$O$50</c:f>
              <c:strCache>
                <c:ptCount val="1"/>
                <c:pt idx="0">
                  <c:v>Legal services</c:v>
                </c:pt>
              </c:strCache>
            </c:strRef>
          </c:tx>
          <c:spPr>
            <a:solidFill>
              <a:schemeClr val="accent2">
                <a:lumMod val="80000"/>
                <a:lumOff val="20000"/>
              </a:schemeClr>
            </a:solidFill>
            <a:ln>
              <a:noFill/>
            </a:ln>
            <a:effectLst/>
          </c:spPr>
          <c:invertIfNegative val="0"/>
          <c:cat>
            <c:strRef>
              <c:f>ChamVsDeci!$A$51:$A$61</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ChamVsDeci!$O$51:$O$61</c:f>
              <c:numCache>
                <c:formatCode>General</c:formatCode>
                <c:ptCount val="10"/>
                <c:pt idx="2">
                  <c:v>4</c:v>
                </c:pt>
                <c:pt idx="4">
                  <c:v>2</c:v>
                </c:pt>
                <c:pt idx="5">
                  <c:v>2</c:v>
                </c:pt>
              </c:numCache>
            </c:numRef>
          </c:val>
          <c:extLst>
            <c:ext xmlns:c16="http://schemas.microsoft.com/office/drawing/2014/chart" uri="{C3380CC4-5D6E-409C-BE32-E72D297353CC}">
              <c16:uniqueId val="{00000043-B2AF-45AD-BEF2-F8E065AA6BA8}"/>
            </c:ext>
          </c:extLst>
        </c:ser>
        <c:ser>
          <c:idx val="14"/>
          <c:order val="14"/>
          <c:tx>
            <c:strRef>
              <c:f>ChamVsDeci!$P$49:$P$50</c:f>
              <c:strCache>
                <c:ptCount val="1"/>
                <c:pt idx="0">
                  <c:v>Non-Profit Organization Management</c:v>
                </c:pt>
              </c:strCache>
            </c:strRef>
          </c:tx>
          <c:spPr>
            <a:solidFill>
              <a:schemeClr val="accent3">
                <a:lumMod val="80000"/>
                <a:lumOff val="20000"/>
              </a:schemeClr>
            </a:solidFill>
            <a:ln>
              <a:noFill/>
            </a:ln>
            <a:effectLst/>
          </c:spPr>
          <c:invertIfNegative val="0"/>
          <c:cat>
            <c:strRef>
              <c:f>ChamVsDeci!$A$51:$A$61</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ChamVsDeci!$P$51:$P$61</c:f>
              <c:numCache>
                <c:formatCode>General</c:formatCode>
                <c:ptCount val="10"/>
                <c:pt idx="4">
                  <c:v>1</c:v>
                </c:pt>
              </c:numCache>
            </c:numRef>
          </c:val>
          <c:extLst>
            <c:ext xmlns:c16="http://schemas.microsoft.com/office/drawing/2014/chart" uri="{C3380CC4-5D6E-409C-BE32-E72D297353CC}">
              <c16:uniqueId val="{00000044-B2AF-45AD-BEF2-F8E065AA6BA8}"/>
            </c:ext>
          </c:extLst>
        </c:ser>
        <c:ser>
          <c:idx val="15"/>
          <c:order val="15"/>
          <c:tx>
            <c:strRef>
              <c:f>ChamVsDeci!$Q$49:$Q$50</c:f>
              <c:strCache>
                <c:ptCount val="1"/>
                <c:pt idx="0">
                  <c:v>Other</c:v>
                </c:pt>
              </c:strCache>
            </c:strRef>
          </c:tx>
          <c:spPr>
            <a:solidFill>
              <a:schemeClr val="accent4">
                <a:lumMod val="80000"/>
                <a:lumOff val="20000"/>
              </a:schemeClr>
            </a:solidFill>
            <a:ln>
              <a:noFill/>
            </a:ln>
            <a:effectLst/>
          </c:spPr>
          <c:invertIfNegative val="0"/>
          <c:cat>
            <c:strRef>
              <c:f>ChamVsDeci!$A$51:$A$61</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ChamVsDeci!$Q$51:$Q$61</c:f>
              <c:numCache>
                <c:formatCode>General</c:formatCode>
                <c:ptCount val="10"/>
                <c:pt idx="0">
                  <c:v>2</c:v>
                </c:pt>
                <c:pt idx="2">
                  <c:v>48</c:v>
                </c:pt>
                <c:pt idx="3">
                  <c:v>1</c:v>
                </c:pt>
                <c:pt idx="4">
                  <c:v>10</c:v>
                </c:pt>
                <c:pt idx="5">
                  <c:v>5</c:v>
                </c:pt>
              </c:numCache>
            </c:numRef>
          </c:val>
          <c:extLst>
            <c:ext xmlns:c16="http://schemas.microsoft.com/office/drawing/2014/chart" uri="{C3380CC4-5D6E-409C-BE32-E72D297353CC}">
              <c16:uniqueId val="{00000045-B2AF-45AD-BEF2-F8E065AA6BA8}"/>
            </c:ext>
          </c:extLst>
        </c:ser>
        <c:ser>
          <c:idx val="16"/>
          <c:order val="16"/>
          <c:tx>
            <c:strRef>
              <c:f>ChamVsDeci!$R$49:$R$50</c:f>
              <c:strCache>
                <c:ptCount val="1"/>
                <c:pt idx="0">
                  <c:v>Real estate</c:v>
                </c:pt>
              </c:strCache>
            </c:strRef>
          </c:tx>
          <c:spPr>
            <a:solidFill>
              <a:schemeClr val="accent5">
                <a:lumMod val="80000"/>
                <a:lumOff val="20000"/>
              </a:schemeClr>
            </a:solidFill>
            <a:ln>
              <a:noFill/>
            </a:ln>
            <a:effectLst/>
          </c:spPr>
          <c:invertIfNegative val="0"/>
          <c:cat>
            <c:strRef>
              <c:f>ChamVsDeci!$A$51:$A$61</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ChamVsDeci!$R$51:$R$61</c:f>
              <c:numCache>
                <c:formatCode>General</c:formatCode>
                <c:ptCount val="10"/>
                <c:pt idx="1">
                  <c:v>1</c:v>
                </c:pt>
                <c:pt idx="2">
                  <c:v>7</c:v>
                </c:pt>
                <c:pt idx="4">
                  <c:v>2</c:v>
                </c:pt>
                <c:pt idx="5">
                  <c:v>3</c:v>
                </c:pt>
              </c:numCache>
            </c:numRef>
          </c:val>
          <c:extLst>
            <c:ext xmlns:c16="http://schemas.microsoft.com/office/drawing/2014/chart" uri="{C3380CC4-5D6E-409C-BE32-E72D297353CC}">
              <c16:uniqueId val="{00000046-B2AF-45AD-BEF2-F8E065AA6BA8}"/>
            </c:ext>
          </c:extLst>
        </c:ser>
        <c:ser>
          <c:idx val="17"/>
          <c:order val="17"/>
          <c:tx>
            <c:strRef>
              <c:f>ChamVsDeci!$S$49:$S$50</c:f>
              <c:strCache>
                <c:ptCount val="1"/>
                <c:pt idx="0">
                  <c:v>Retail</c:v>
                </c:pt>
              </c:strCache>
            </c:strRef>
          </c:tx>
          <c:spPr>
            <a:solidFill>
              <a:schemeClr val="accent6">
                <a:lumMod val="80000"/>
                <a:lumOff val="20000"/>
              </a:schemeClr>
            </a:solidFill>
            <a:ln>
              <a:noFill/>
            </a:ln>
            <a:effectLst/>
          </c:spPr>
          <c:invertIfNegative val="0"/>
          <c:cat>
            <c:strRef>
              <c:f>ChamVsDeci!$A$51:$A$61</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ChamVsDeci!$S$51:$S$61</c:f>
              <c:numCache>
                <c:formatCode>General</c:formatCode>
                <c:ptCount val="10"/>
                <c:pt idx="5">
                  <c:v>2</c:v>
                </c:pt>
              </c:numCache>
            </c:numRef>
          </c:val>
          <c:extLst>
            <c:ext xmlns:c16="http://schemas.microsoft.com/office/drawing/2014/chart" uri="{C3380CC4-5D6E-409C-BE32-E72D297353CC}">
              <c16:uniqueId val="{00000047-B2AF-45AD-BEF2-F8E065AA6BA8}"/>
            </c:ext>
          </c:extLst>
        </c:ser>
        <c:ser>
          <c:idx val="18"/>
          <c:order val="18"/>
          <c:tx>
            <c:strRef>
              <c:f>ChamVsDeci!$T$49:$T$50</c:f>
              <c:strCache>
                <c:ptCount val="1"/>
                <c:pt idx="0">
                  <c:v>Tourism </c:v>
                </c:pt>
              </c:strCache>
            </c:strRef>
          </c:tx>
          <c:spPr>
            <a:solidFill>
              <a:schemeClr val="accent1">
                <a:lumMod val="80000"/>
              </a:schemeClr>
            </a:solidFill>
            <a:ln>
              <a:noFill/>
            </a:ln>
            <a:effectLst/>
          </c:spPr>
          <c:invertIfNegative val="0"/>
          <c:cat>
            <c:strRef>
              <c:f>ChamVsDeci!$A$51:$A$61</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ChamVsDeci!$T$51:$T$61</c:f>
              <c:numCache>
                <c:formatCode>General</c:formatCode>
                <c:ptCount val="10"/>
                <c:pt idx="2">
                  <c:v>1</c:v>
                </c:pt>
              </c:numCache>
            </c:numRef>
          </c:val>
          <c:extLst>
            <c:ext xmlns:c16="http://schemas.microsoft.com/office/drawing/2014/chart" uri="{C3380CC4-5D6E-409C-BE32-E72D297353CC}">
              <c16:uniqueId val="{00000048-B2AF-45AD-BEF2-F8E065AA6BA8}"/>
            </c:ext>
          </c:extLst>
        </c:ser>
        <c:ser>
          <c:idx val="19"/>
          <c:order val="19"/>
          <c:tx>
            <c:strRef>
              <c:f>ChamVsDeci!$U$49:$U$50</c:f>
              <c:strCache>
                <c:ptCount val="1"/>
                <c:pt idx="0">
                  <c:v>Transportation</c:v>
                </c:pt>
              </c:strCache>
            </c:strRef>
          </c:tx>
          <c:spPr>
            <a:solidFill>
              <a:schemeClr val="accent2">
                <a:lumMod val="80000"/>
              </a:schemeClr>
            </a:solidFill>
            <a:ln>
              <a:noFill/>
            </a:ln>
            <a:effectLst/>
          </c:spPr>
          <c:invertIfNegative val="0"/>
          <c:cat>
            <c:strRef>
              <c:f>ChamVsDeci!$A$51:$A$61</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ChamVsDeci!$U$51:$U$61</c:f>
              <c:numCache>
                <c:formatCode>General</c:formatCode>
                <c:ptCount val="10"/>
                <c:pt idx="2">
                  <c:v>4</c:v>
                </c:pt>
              </c:numCache>
            </c:numRef>
          </c:val>
          <c:extLst>
            <c:ext xmlns:c16="http://schemas.microsoft.com/office/drawing/2014/chart" uri="{C3380CC4-5D6E-409C-BE32-E72D297353CC}">
              <c16:uniqueId val="{00000049-B2AF-45AD-BEF2-F8E065AA6BA8}"/>
            </c:ext>
          </c:extLst>
        </c:ser>
        <c:ser>
          <c:idx val="20"/>
          <c:order val="20"/>
          <c:tx>
            <c:strRef>
              <c:f>ChamVsDeci!$V$49:$V$50</c:f>
              <c:strCache>
                <c:ptCount val="1"/>
                <c:pt idx="0">
                  <c:v>(blank)</c:v>
                </c:pt>
              </c:strCache>
            </c:strRef>
          </c:tx>
          <c:spPr>
            <a:solidFill>
              <a:schemeClr val="accent3">
                <a:lumMod val="80000"/>
              </a:schemeClr>
            </a:solidFill>
            <a:ln>
              <a:noFill/>
            </a:ln>
            <a:effectLst/>
          </c:spPr>
          <c:invertIfNegative val="0"/>
          <c:cat>
            <c:strRef>
              <c:f>ChamVsDeci!$A$51:$A$61</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ChamVsDeci!$V$51:$V$61</c:f>
              <c:numCache>
                <c:formatCode>General</c:formatCode>
                <c:ptCount val="10"/>
              </c:numCache>
            </c:numRef>
          </c:val>
          <c:extLst>
            <c:ext xmlns:c16="http://schemas.microsoft.com/office/drawing/2014/chart" uri="{C3380CC4-5D6E-409C-BE32-E72D297353CC}">
              <c16:uniqueId val="{0000004A-B2AF-45AD-BEF2-F8E065AA6BA8}"/>
            </c:ext>
          </c:extLst>
        </c:ser>
        <c:dLbls>
          <c:showLegendKey val="0"/>
          <c:showVal val="0"/>
          <c:showCatName val="0"/>
          <c:showSerName val="0"/>
          <c:showPercent val="0"/>
          <c:showBubbleSize val="0"/>
        </c:dLbls>
        <c:gapWidth val="219"/>
        <c:overlap val="-27"/>
        <c:axId val="1777949968"/>
        <c:axId val="2058683152"/>
      </c:barChart>
      <c:catAx>
        <c:axId val="1777949968"/>
        <c:scaling>
          <c:orientation val="minMax"/>
        </c:scaling>
        <c:delete val="1"/>
        <c:axPos val="b"/>
        <c:numFmt formatCode="General" sourceLinked="1"/>
        <c:majorTickMark val="none"/>
        <c:minorTickMark val="none"/>
        <c:tickLblPos val="nextTo"/>
        <c:crossAx val="2058683152"/>
        <c:crosses val="autoZero"/>
        <c:auto val="1"/>
        <c:lblAlgn val="ctr"/>
        <c:lblOffset val="100"/>
        <c:noMultiLvlLbl val="0"/>
      </c:catAx>
      <c:valAx>
        <c:axId val="205868315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7779499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[Factorial_case_study.Final.xlsx]ChamVsDeci!PivotTable27</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ChamVsDeci!$K$151:$K$152</c:f>
              <c:strCache>
                <c:ptCount val="1"/>
                <c:pt idx="0">
                  <c:v>Inbound</c:v>
                </c:pt>
              </c:strCache>
            </c:strRef>
          </c:tx>
          <c:spPr>
            <a:solidFill>
              <a:schemeClr val="accent1"/>
            </a:solidFill>
            <a:ln>
              <a:noFill/>
            </a:ln>
            <a:effectLst/>
          </c:spPr>
          <c:invertIfNegative val="0"/>
          <c:cat>
            <c:strRef>
              <c:f>ChamVsDeci!$J$153:$J$163</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ChamVsDeci!$K$153:$K$163</c:f>
              <c:numCache>
                <c:formatCode>General</c:formatCode>
                <c:ptCount val="10"/>
                <c:pt idx="1">
                  <c:v>2</c:v>
                </c:pt>
                <c:pt idx="2">
                  <c:v>57</c:v>
                </c:pt>
                <c:pt idx="3">
                  <c:v>1</c:v>
                </c:pt>
                <c:pt idx="4">
                  <c:v>27</c:v>
                </c:pt>
                <c:pt idx="5">
                  <c:v>25</c:v>
                </c:pt>
                <c:pt idx="6">
                  <c:v>1</c:v>
                </c:pt>
                <c:pt idx="7">
                  <c:v>1</c:v>
                </c:pt>
                <c:pt idx="8">
                  <c:v>3</c:v>
                </c:pt>
              </c:numCache>
            </c:numRef>
          </c:val>
          <c:extLst>
            <c:ext xmlns:c16="http://schemas.microsoft.com/office/drawing/2014/chart" uri="{C3380CC4-5D6E-409C-BE32-E72D297353CC}">
              <c16:uniqueId val="{00000000-C171-4B1C-AAA7-9D57881AC560}"/>
            </c:ext>
          </c:extLst>
        </c:ser>
        <c:ser>
          <c:idx val="1"/>
          <c:order val="1"/>
          <c:tx>
            <c:strRef>
              <c:f>ChamVsDeci!$L$151:$L$152</c:f>
              <c:strCache>
                <c:ptCount val="1"/>
                <c:pt idx="0">
                  <c:v>Outbound</c:v>
                </c:pt>
              </c:strCache>
            </c:strRef>
          </c:tx>
          <c:spPr>
            <a:solidFill>
              <a:schemeClr val="accent2"/>
            </a:solidFill>
            <a:ln>
              <a:noFill/>
            </a:ln>
            <a:effectLst/>
          </c:spPr>
          <c:invertIfNegative val="0"/>
          <c:cat>
            <c:strRef>
              <c:f>ChamVsDeci!$J$153:$J$163</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ChamVsDeci!$L$153:$L$163</c:f>
              <c:numCache>
                <c:formatCode>General</c:formatCode>
                <c:ptCount val="10"/>
                <c:pt idx="0">
                  <c:v>7</c:v>
                </c:pt>
                <c:pt idx="1">
                  <c:v>1</c:v>
                </c:pt>
                <c:pt idx="2">
                  <c:v>10</c:v>
                </c:pt>
                <c:pt idx="4">
                  <c:v>13</c:v>
                </c:pt>
                <c:pt idx="5">
                  <c:v>4</c:v>
                </c:pt>
                <c:pt idx="8">
                  <c:v>1</c:v>
                </c:pt>
              </c:numCache>
            </c:numRef>
          </c:val>
          <c:extLst>
            <c:ext xmlns:c16="http://schemas.microsoft.com/office/drawing/2014/chart" uri="{C3380CC4-5D6E-409C-BE32-E72D297353CC}">
              <c16:uniqueId val="{00000001-C171-4B1C-AAA7-9D57881AC560}"/>
            </c:ext>
          </c:extLst>
        </c:ser>
        <c:ser>
          <c:idx val="2"/>
          <c:order val="2"/>
          <c:tx>
            <c:strRef>
              <c:f>ChamVsDeci!$M$151:$M$152</c:f>
              <c:strCache>
                <c:ptCount val="1"/>
                <c:pt idx="0">
                  <c:v>Paid</c:v>
                </c:pt>
              </c:strCache>
            </c:strRef>
          </c:tx>
          <c:spPr>
            <a:solidFill>
              <a:schemeClr val="accent3"/>
            </a:solidFill>
            <a:ln>
              <a:noFill/>
            </a:ln>
            <a:effectLst/>
          </c:spPr>
          <c:invertIfNegative val="0"/>
          <c:cat>
            <c:strRef>
              <c:f>ChamVsDeci!$J$153:$J$163</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ChamVsDeci!$M$153:$M$163</c:f>
              <c:numCache>
                <c:formatCode>General</c:formatCode>
                <c:ptCount val="10"/>
                <c:pt idx="1">
                  <c:v>1</c:v>
                </c:pt>
                <c:pt idx="2">
                  <c:v>62</c:v>
                </c:pt>
                <c:pt idx="4">
                  <c:v>20</c:v>
                </c:pt>
                <c:pt idx="5">
                  <c:v>8</c:v>
                </c:pt>
                <c:pt idx="6">
                  <c:v>2</c:v>
                </c:pt>
              </c:numCache>
            </c:numRef>
          </c:val>
          <c:extLst>
            <c:ext xmlns:c16="http://schemas.microsoft.com/office/drawing/2014/chart" uri="{C3380CC4-5D6E-409C-BE32-E72D297353CC}">
              <c16:uniqueId val="{00000002-C171-4B1C-AAA7-9D57881AC560}"/>
            </c:ext>
          </c:extLst>
        </c:ser>
        <c:ser>
          <c:idx val="3"/>
          <c:order val="3"/>
          <c:tx>
            <c:strRef>
              <c:f>ChamVsDeci!$N$151:$N$152</c:f>
              <c:strCache>
                <c:ptCount val="1"/>
                <c:pt idx="0">
                  <c:v>Partners</c:v>
                </c:pt>
              </c:strCache>
            </c:strRef>
          </c:tx>
          <c:spPr>
            <a:solidFill>
              <a:schemeClr val="accent4"/>
            </a:solidFill>
            <a:ln>
              <a:noFill/>
            </a:ln>
            <a:effectLst/>
          </c:spPr>
          <c:invertIfNegative val="0"/>
          <c:cat>
            <c:strRef>
              <c:f>ChamVsDeci!$J$153:$J$163</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ChamVsDeci!$N$153:$N$163</c:f>
              <c:numCache>
                <c:formatCode>General</c:formatCode>
                <c:ptCount val="10"/>
                <c:pt idx="2">
                  <c:v>15</c:v>
                </c:pt>
                <c:pt idx="4">
                  <c:v>1</c:v>
                </c:pt>
              </c:numCache>
            </c:numRef>
          </c:val>
          <c:extLst>
            <c:ext xmlns:c16="http://schemas.microsoft.com/office/drawing/2014/chart" uri="{C3380CC4-5D6E-409C-BE32-E72D297353CC}">
              <c16:uniqueId val="{00000003-C171-4B1C-AAA7-9D57881AC560}"/>
            </c:ext>
          </c:extLst>
        </c:ser>
        <c:ser>
          <c:idx val="4"/>
          <c:order val="4"/>
          <c:tx>
            <c:strRef>
              <c:f>ChamVsDeci!$O$151:$O$152</c:f>
              <c:strCache>
                <c:ptCount val="1"/>
                <c:pt idx="0">
                  <c:v>(blank)</c:v>
                </c:pt>
              </c:strCache>
            </c:strRef>
          </c:tx>
          <c:spPr>
            <a:solidFill>
              <a:schemeClr val="accent5"/>
            </a:solidFill>
            <a:ln>
              <a:noFill/>
            </a:ln>
            <a:effectLst/>
          </c:spPr>
          <c:invertIfNegative val="0"/>
          <c:cat>
            <c:strRef>
              <c:f>ChamVsDeci!$J$153:$J$163</c:f>
              <c:strCache>
                <c:ptCount val="10"/>
                <c:pt idx="1">
                  <c:v>Administration</c:v>
                </c:pt>
                <c:pt idx="2">
                  <c:v>CEO</c:v>
                </c:pt>
                <c:pt idx="3">
                  <c:v>CFO</c:v>
                </c:pt>
                <c:pt idx="4">
                  <c:v>HR Director</c:v>
                </c:pt>
                <c:pt idx="5">
                  <c:v>HR team</c:v>
                </c:pt>
                <c:pt idx="6">
                  <c:v>IT</c:v>
                </c:pt>
                <c:pt idx="7">
                  <c:v>Office Manager</c:v>
                </c:pt>
                <c:pt idx="8">
                  <c:v>Project Manager</c:v>
                </c:pt>
                <c:pt idx="9">
                  <c:v>(blank)</c:v>
                </c:pt>
              </c:strCache>
            </c:strRef>
          </c:cat>
          <c:val>
            <c:numRef>
              <c:f>ChamVsDeci!$O$153:$O$163</c:f>
              <c:numCache>
                <c:formatCode>General</c:formatCode>
                <c:ptCount val="10"/>
              </c:numCache>
            </c:numRef>
          </c:val>
          <c:extLst>
            <c:ext xmlns:c16="http://schemas.microsoft.com/office/drawing/2014/chart" uri="{C3380CC4-5D6E-409C-BE32-E72D297353CC}">
              <c16:uniqueId val="{00000004-C171-4B1C-AAA7-9D57881AC560}"/>
            </c:ext>
          </c:extLst>
        </c:ser>
        <c:dLbls>
          <c:showLegendKey val="0"/>
          <c:showVal val="0"/>
          <c:showCatName val="0"/>
          <c:showSerName val="0"/>
          <c:showPercent val="0"/>
          <c:showBubbleSize val="0"/>
        </c:dLbls>
        <c:gapWidth val="219"/>
        <c:overlap val="-27"/>
        <c:axId val="76571232"/>
        <c:axId val="2058682656"/>
      </c:barChart>
      <c:catAx>
        <c:axId val="76571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8682656"/>
        <c:crosses val="autoZero"/>
        <c:auto val="1"/>
        <c:lblAlgn val="ctr"/>
        <c:lblOffset val="100"/>
        <c:noMultiLvlLbl val="0"/>
      </c:catAx>
      <c:valAx>
        <c:axId val="2058682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6571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[Factorial_case_study.Final.xlsx]Deal&amp;ChamMaker!PivotTable17</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'Deal&amp;ChamMaker'!$L$14:$L$15</c:f>
              <c:strCache>
                <c:ptCount val="1"/>
              </c:strCache>
            </c:strRef>
          </c:tx>
          <c:spPr>
            <a:solidFill>
              <a:schemeClr val="accent1"/>
            </a:solidFill>
            <a:ln>
              <a:noFill/>
            </a:ln>
            <a:effectLst/>
          </c:spPr>
          <c:invertIfNegative val="0"/>
          <c:cat>
            <c:multiLvlStrRef>
              <c:f>'Deal&amp;ChamMaker'!$K$16:$K$53</c:f>
              <c:multiLvlStrCache>
                <c:ptCount val="32"/>
                <c:lvl>
                  <c:pt idx="0">
                    <c:v>Channel inbound</c:v>
                  </c:pt>
                  <c:pt idx="1">
                    <c:v>Inbound Call</c:v>
                  </c:pt>
                  <c:pt idx="2">
                    <c:v>Inbound Chat</c:v>
                  </c:pt>
                  <c:pt idx="3">
                    <c:v>Inbound Contact Sales</c:v>
                  </c:pt>
                  <c:pt idx="4">
                    <c:v>Inbound Demo</c:v>
                  </c:pt>
                  <c:pt idx="5">
                    <c:v>Inbound Email</c:v>
                  </c:pt>
                  <c:pt idx="6">
                    <c:v>Inbound Freebie</c:v>
                  </c:pt>
                  <c:pt idx="7">
                    <c:v>Inbound Paid</c:v>
                  </c:pt>
                  <c:pt idx="8">
                    <c:v>Manually added by sales</c:v>
                  </c:pt>
                  <c:pt idx="9">
                    <c:v>Sales extension</c:v>
                  </c:pt>
                  <c:pt idx="10">
                    <c:v>Signup Completed</c:v>
                  </c:pt>
                  <c:pt idx="11">
                    <c:v>Signup Uncompleted</c:v>
                  </c:pt>
                  <c:pt idx="12">
                    <c:v>Unknown</c:v>
                  </c:pt>
                  <c:pt idx="14">
                    <c:v>Gartner</c:v>
                  </c:pt>
                  <c:pt idx="15">
                    <c:v>Inbound Demo</c:v>
                  </c:pt>
                  <c:pt idx="16">
                    <c:v>Inbound Freebie</c:v>
                  </c:pt>
                  <c:pt idx="17">
                    <c:v>LinkedIn</c:v>
                  </c:pt>
                  <c:pt idx="18">
                    <c:v>Outbound Linkedin</c:v>
                  </c:pt>
                  <c:pt idx="19">
                    <c:v>Sales extension</c:v>
                  </c:pt>
                  <c:pt idx="20">
                    <c:v>Signup Completed</c:v>
                  </c:pt>
                  <c:pt idx="21">
                    <c:v>Inbound Contact Sales</c:v>
                  </c:pt>
                  <c:pt idx="22">
                    <c:v>Inbound Demo</c:v>
                  </c:pt>
                  <c:pt idx="23">
                    <c:v>Inbound Freebie</c:v>
                  </c:pt>
                  <c:pt idx="24">
                    <c:v>LinkedIn</c:v>
                  </c:pt>
                  <c:pt idx="25">
                    <c:v>Manually added by sales</c:v>
                  </c:pt>
                  <c:pt idx="26">
                    <c:v>Signup Completed</c:v>
                  </c:pt>
                  <c:pt idx="27">
                    <c:v>Signup Uncompleted</c:v>
                  </c:pt>
                  <c:pt idx="29">
                    <c:v>Manually added by sales</c:v>
                  </c:pt>
                  <c:pt idx="30">
                    <c:v>Sales extension</c:v>
                  </c:pt>
                  <c:pt idx="31">
                    <c:v>(blank)</c:v>
                  </c:pt>
                </c:lvl>
                <c:lvl>
                  <c:pt idx="0">
                    <c:v>Inbound</c:v>
                  </c:pt>
                  <c:pt idx="13">
                    <c:v>Outbound</c:v>
                  </c:pt>
                  <c:pt idx="21">
                    <c:v>Paid</c:v>
                  </c:pt>
                  <c:pt idx="28">
                    <c:v>Partners</c:v>
                  </c:pt>
                  <c:pt idx="31">
                    <c:v>(blank)</c:v>
                  </c:pt>
                </c:lvl>
              </c:multiLvlStrCache>
            </c:multiLvlStrRef>
          </c:cat>
          <c:val>
            <c:numRef>
              <c:f>'Deal&amp;ChamMaker'!$L$16:$L$53</c:f>
              <c:numCache>
                <c:formatCode>General</c:formatCode>
                <c:ptCount val="32"/>
                <c:pt idx="13">
                  <c:v>2</c:v>
                </c:pt>
                <c:pt idx="14">
                  <c:v>1</c:v>
                </c:pt>
                <c:pt idx="17">
                  <c:v>1</c:v>
                </c:pt>
                <c:pt idx="18">
                  <c:v>3</c:v>
                </c:pt>
              </c:numCache>
            </c:numRef>
          </c:val>
          <c:extLst>
            <c:ext xmlns:c16="http://schemas.microsoft.com/office/drawing/2014/chart" uri="{C3380CC4-5D6E-409C-BE32-E72D297353CC}">
              <c16:uniqueId val="{00000000-E8E1-4D97-9467-87D85C0B3F73}"/>
            </c:ext>
          </c:extLst>
        </c:ser>
        <c:ser>
          <c:idx val="1"/>
          <c:order val="1"/>
          <c:tx>
            <c:strRef>
              <c:f>'Deal&amp;ChamMaker'!$M$14:$M$15</c:f>
              <c:strCache>
                <c:ptCount val="1"/>
                <c:pt idx="0">
                  <c:v>Administration</c:v>
                </c:pt>
              </c:strCache>
            </c:strRef>
          </c:tx>
          <c:spPr>
            <a:solidFill>
              <a:schemeClr val="accent2"/>
            </a:solidFill>
            <a:ln>
              <a:noFill/>
            </a:ln>
            <a:effectLst/>
          </c:spPr>
          <c:invertIfNegative val="0"/>
          <c:cat>
            <c:multiLvlStrRef>
              <c:f>'Deal&amp;ChamMaker'!$K$16:$K$53</c:f>
              <c:multiLvlStrCache>
                <c:ptCount val="32"/>
                <c:lvl>
                  <c:pt idx="0">
                    <c:v>Channel inbound</c:v>
                  </c:pt>
                  <c:pt idx="1">
                    <c:v>Inbound Call</c:v>
                  </c:pt>
                  <c:pt idx="2">
                    <c:v>Inbound Chat</c:v>
                  </c:pt>
                  <c:pt idx="3">
                    <c:v>Inbound Contact Sales</c:v>
                  </c:pt>
                  <c:pt idx="4">
                    <c:v>Inbound Demo</c:v>
                  </c:pt>
                  <c:pt idx="5">
                    <c:v>Inbound Email</c:v>
                  </c:pt>
                  <c:pt idx="6">
                    <c:v>Inbound Freebie</c:v>
                  </c:pt>
                  <c:pt idx="7">
                    <c:v>Inbound Paid</c:v>
                  </c:pt>
                  <c:pt idx="8">
                    <c:v>Manually added by sales</c:v>
                  </c:pt>
                  <c:pt idx="9">
                    <c:v>Sales extension</c:v>
                  </c:pt>
                  <c:pt idx="10">
                    <c:v>Signup Completed</c:v>
                  </c:pt>
                  <c:pt idx="11">
                    <c:v>Signup Uncompleted</c:v>
                  </c:pt>
                  <c:pt idx="12">
                    <c:v>Unknown</c:v>
                  </c:pt>
                  <c:pt idx="14">
                    <c:v>Gartner</c:v>
                  </c:pt>
                  <c:pt idx="15">
                    <c:v>Inbound Demo</c:v>
                  </c:pt>
                  <c:pt idx="16">
                    <c:v>Inbound Freebie</c:v>
                  </c:pt>
                  <c:pt idx="17">
                    <c:v>LinkedIn</c:v>
                  </c:pt>
                  <c:pt idx="18">
                    <c:v>Outbound Linkedin</c:v>
                  </c:pt>
                  <c:pt idx="19">
                    <c:v>Sales extension</c:v>
                  </c:pt>
                  <c:pt idx="20">
                    <c:v>Signup Completed</c:v>
                  </c:pt>
                  <c:pt idx="21">
                    <c:v>Inbound Contact Sales</c:v>
                  </c:pt>
                  <c:pt idx="22">
                    <c:v>Inbound Demo</c:v>
                  </c:pt>
                  <c:pt idx="23">
                    <c:v>Inbound Freebie</c:v>
                  </c:pt>
                  <c:pt idx="24">
                    <c:v>LinkedIn</c:v>
                  </c:pt>
                  <c:pt idx="25">
                    <c:v>Manually added by sales</c:v>
                  </c:pt>
                  <c:pt idx="26">
                    <c:v>Signup Completed</c:v>
                  </c:pt>
                  <c:pt idx="27">
                    <c:v>Signup Uncompleted</c:v>
                  </c:pt>
                  <c:pt idx="29">
                    <c:v>Manually added by sales</c:v>
                  </c:pt>
                  <c:pt idx="30">
                    <c:v>Sales extension</c:v>
                  </c:pt>
                  <c:pt idx="31">
                    <c:v>(blank)</c:v>
                  </c:pt>
                </c:lvl>
                <c:lvl>
                  <c:pt idx="0">
                    <c:v>Inbound</c:v>
                  </c:pt>
                  <c:pt idx="13">
                    <c:v>Outbound</c:v>
                  </c:pt>
                  <c:pt idx="21">
                    <c:v>Paid</c:v>
                  </c:pt>
                  <c:pt idx="28">
                    <c:v>Partners</c:v>
                  </c:pt>
                  <c:pt idx="31">
                    <c:v>(blank)</c:v>
                  </c:pt>
                </c:lvl>
              </c:multiLvlStrCache>
            </c:multiLvlStrRef>
          </c:cat>
          <c:val>
            <c:numRef>
              <c:f>'Deal&amp;ChamMaker'!$M$16:$M$53</c:f>
              <c:numCache>
                <c:formatCode>General</c:formatCode>
                <c:ptCount val="32"/>
                <c:pt idx="10">
                  <c:v>2</c:v>
                </c:pt>
                <c:pt idx="17">
                  <c:v>1</c:v>
                </c:pt>
                <c:pt idx="22">
                  <c:v>1</c:v>
                </c:pt>
              </c:numCache>
            </c:numRef>
          </c:val>
          <c:extLst>
            <c:ext xmlns:c16="http://schemas.microsoft.com/office/drawing/2014/chart" uri="{C3380CC4-5D6E-409C-BE32-E72D297353CC}">
              <c16:uniqueId val="{00000001-E8E1-4D97-9467-87D85C0B3F73}"/>
            </c:ext>
          </c:extLst>
        </c:ser>
        <c:ser>
          <c:idx val="2"/>
          <c:order val="2"/>
          <c:tx>
            <c:strRef>
              <c:f>'Deal&amp;ChamMaker'!$N$14:$N$15</c:f>
              <c:strCache>
                <c:ptCount val="1"/>
                <c:pt idx="0">
                  <c:v>CEO</c:v>
                </c:pt>
              </c:strCache>
            </c:strRef>
          </c:tx>
          <c:spPr>
            <a:solidFill>
              <a:schemeClr val="accent3"/>
            </a:solidFill>
            <a:ln>
              <a:noFill/>
            </a:ln>
            <a:effectLst/>
          </c:spPr>
          <c:invertIfNegative val="0"/>
          <c:cat>
            <c:multiLvlStrRef>
              <c:f>'Deal&amp;ChamMaker'!$K$16:$K$53</c:f>
              <c:multiLvlStrCache>
                <c:ptCount val="32"/>
                <c:lvl>
                  <c:pt idx="0">
                    <c:v>Channel inbound</c:v>
                  </c:pt>
                  <c:pt idx="1">
                    <c:v>Inbound Call</c:v>
                  </c:pt>
                  <c:pt idx="2">
                    <c:v>Inbound Chat</c:v>
                  </c:pt>
                  <c:pt idx="3">
                    <c:v>Inbound Contact Sales</c:v>
                  </c:pt>
                  <c:pt idx="4">
                    <c:v>Inbound Demo</c:v>
                  </c:pt>
                  <c:pt idx="5">
                    <c:v>Inbound Email</c:v>
                  </c:pt>
                  <c:pt idx="6">
                    <c:v>Inbound Freebie</c:v>
                  </c:pt>
                  <c:pt idx="7">
                    <c:v>Inbound Paid</c:v>
                  </c:pt>
                  <c:pt idx="8">
                    <c:v>Manually added by sales</c:v>
                  </c:pt>
                  <c:pt idx="9">
                    <c:v>Sales extension</c:v>
                  </c:pt>
                  <c:pt idx="10">
                    <c:v>Signup Completed</c:v>
                  </c:pt>
                  <c:pt idx="11">
                    <c:v>Signup Uncompleted</c:v>
                  </c:pt>
                  <c:pt idx="12">
                    <c:v>Unknown</c:v>
                  </c:pt>
                  <c:pt idx="14">
                    <c:v>Gartner</c:v>
                  </c:pt>
                  <c:pt idx="15">
                    <c:v>Inbound Demo</c:v>
                  </c:pt>
                  <c:pt idx="16">
                    <c:v>Inbound Freebie</c:v>
                  </c:pt>
                  <c:pt idx="17">
                    <c:v>LinkedIn</c:v>
                  </c:pt>
                  <c:pt idx="18">
                    <c:v>Outbound Linkedin</c:v>
                  </c:pt>
                  <c:pt idx="19">
                    <c:v>Sales extension</c:v>
                  </c:pt>
                  <c:pt idx="20">
                    <c:v>Signup Completed</c:v>
                  </c:pt>
                  <c:pt idx="21">
                    <c:v>Inbound Contact Sales</c:v>
                  </c:pt>
                  <c:pt idx="22">
                    <c:v>Inbound Demo</c:v>
                  </c:pt>
                  <c:pt idx="23">
                    <c:v>Inbound Freebie</c:v>
                  </c:pt>
                  <c:pt idx="24">
                    <c:v>LinkedIn</c:v>
                  </c:pt>
                  <c:pt idx="25">
                    <c:v>Manually added by sales</c:v>
                  </c:pt>
                  <c:pt idx="26">
                    <c:v>Signup Completed</c:v>
                  </c:pt>
                  <c:pt idx="27">
                    <c:v>Signup Uncompleted</c:v>
                  </c:pt>
                  <c:pt idx="29">
                    <c:v>Manually added by sales</c:v>
                  </c:pt>
                  <c:pt idx="30">
                    <c:v>Sales extension</c:v>
                  </c:pt>
                  <c:pt idx="31">
                    <c:v>(blank)</c:v>
                  </c:pt>
                </c:lvl>
                <c:lvl>
                  <c:pt idx="0">
                    <c:v>Inbound</c:v>
                  </c:pt>
                  <c:pt idx="13">
                    <c:v>Outbound</c:v>
                  </c:pt>
                  <c:pt idx="21">
                    <c:v>Paid</c:v>
                  </c:pt>
                  <c:pt idx="28">
                    <c:v>Partners</c:v>
                  </c:pt>
                  <c:pt idx="31">
                    <c:v>(blank)</c:v>
                  </c:pt>
                </c:lvl>
              </c:multiLvlStrCache>
            </c:multiLvlStrRef>
          </c:cat>
          <c:val>
            <c:numRef>
              <c:f>'Deal&amp;ChamMaker'!$N$16:$N$53</c:f>
              <c:numCache>
                <c:formatCode>General</c:formatCode>
                <c:ptCount val="32"/>
                <c:pt idx="1">
                  <c:v>1</c:v>
                </c:pt>
                <c:pt idx="3">
                  <c:v>10</c:v>
                </c:pt>
                <c:pt idx="4">
                  <c:v>9</c:v>
                </c:pt>
                <c:pt idx="5">
                  <c:v>1</c:v>
                </c:pt>
                <c:pt idx="6">
                  <c:v>5</c:v>
                </c:pt>
                <c:pt idx="7">
                  <c:v>1</c:v>
                </c:pt>
                <c:pt idx="9">
                  <c:v>2</c:v>
                </c:pt>
                <c:pt idx="10">
                  <c:v>22</c:v>
                </c:pt>
                <c:pt idx="11">
                  <c:v>5</c:v>
                </c:pt>
                <c:pt idx="12">
                  <c:v>1</c:v>
                </c:pt>
                <c:pt idx="13">
                  <c:v>1</c:v>
                </c:pt>
                <c:pt idx="14">
                  <c:v>3</c:v>
                </c:pt>
                <c:pt idx="15">
                  <c:v>1</c:v>
                </c:pt>
                <c:pt idx="17">
                  <c:v>2</c:v>
                </c:pt>
                <c:pt idx="18">
                  <c:v>1</c:v>
                </c:pt>
                <c:pt idx="19">
                  <c:v>1</c:v>
                </c:pt>
                <c:pt idx="20">
                  <c:v>1</c:v>
                </c:pt>
                <c:pt idx="21">
                  <c:v>2</c:v>
                </c:pt>
                <c:pt idx="22">
                  <c:v>42</c:v>
                </c:pt>
                <c:pt idx="25">
                  <c:v>1</c:v>
                </c:pt>
                <c:pt idx="26">
                  <c:v>12</c:v>
                </c:pt>
                <c:pt idx="27">
                  <c:v>5</c:v>
                </c:pt>
                <c:pt idx="28">
                  <c:v>3</c:v>
                </c:pt>
                <c:pt idx="29">
                  <c:v>11</c:v>
                </c:pt>
                <c:pt idx="30">
                  <c:v>1</c:v>
                </c:pt>
              </c:numCache>
            </c:numRef>
          </c:val>
          <c:extLst>
            <c:ext xmlns:c16="http://schemas.microsoft.com/office/drawing/2014/chart" uri="{C3380CC4-5D6E-409C-BE32-E72D297353CC}">
              <c16:uniqueId val="{00000002-E8E1-4D97-9467-87D85C0B3F73}"/>
            </c:ext>
          </c:extLst>
        </c:ser>
        <c:ser>
          <c:idx val="3"/>
          <c:order val="3"/>
          <c:tx>
            <c:strRef>
              <c:f>'Deal&amp;ChamMaker'!$O$14:$O$15</c:f>
              <c:strCache>
                <c:ptCount val="1"/>
                <c:pt idx="0">
                  <c:v>HR Director</c:v>
                </c:pt>
              </c:strCache>
            </c:strRef>
          </c:tx>
          <c:spPr>
            <a:solidFill>
              <a:schemeClr val="accent4"/>
            </a:solidFill>
            <a:ln>
              <a:noFill/>
            </a:ln>
            <a:effectLst/>
          </c:spPr>
          <c:invertIfNegative val="0"/>
          <c:cat>
            <c:multiLvlStrRef>
              <c:f>'Deal&amp;ChamMaker'!$K$16:$K$53</c:f>
              <c:multiLvlStrCache>
                <c:ptCount val="32"/>
                <c:lvl>
                  <c:pt idx="0">
                    <c:v>Channel inbound</c:v>
                  </c:pt>
                  <c:pt idx="1">
                    <c:v>Inbound Call</c:v>
                  </c:pt>
                  <c:pt idx="2">
                    <c:v>Inbound Chat</c:v>
                  </c:pt>
                  <c:pt idx="3">
                    <c:v>Inbound Contact Sales</c:v>
                  </c:pt>
                  <c:pt idx="4">
                    <c:v>Inbound Demo</c:v>
                  </c:pt>
                  <c:pt idx="5">
                    <c:v>Inbound Email</c:v>
                  </c:pt>
                  <c:pt idx="6">
                    <c:v>Inbound Freebie</c:v>
                  </c:pt>
                  <c:pt idx="7">
                    <c:v>Inbound Paid</c:v>
                  </c:pt>
                  <c:pt idx="8">
                    <c:v>Manually added by sales</c:v>
                  </c:pt>
                  <c:pt idx="9">
                    <c:v>Sales extension</c:v>
                  </c:pt>
                  <c:pt idx="10">
                    <c:v>Signup Completed</c:v>
                  </c:pt>
                  <c:pt idx="11">
                    <c:v>Signup Uncompleted</c:v>
                  </c:pt>
                  <c:pt idx="12">
                    <c:v>Unknown</c:v>
                  </c:pt>
                  <c:pt idx="14">
                    <c:v>Gartner</c:v>
                  </c:pt>
                  <c:pt idx="15">
                    <c:v>Inbound Demo</c:v>
                  </c:pt>
                  <c:pt idx="16">
                    <c:v>Inbound Freebie</c:v>
                  </c:pt>
                  <c:pt idx="17">
                    <c:v>LinkedIn</c:v>
                  </c:pt>
                  <c:pt idx="18">
                    <c:v>Outbound Linkedin</c:v>
                  </c:pt>
                  <c:pt idx="19">
                    <c:v>Sales extension</c:v>
                  </c:pt>
                  <c:pt idx="20">
                    <c:v>Signup Completed</c:v>
                  </c:pt>
                  <c:pt idx="21">
                    <c:v>Inbound Contact Sales</c:v>
                  </c:pt>
                  <c:pt idx="22">
                    <c:v>Inbound Demo</c:v>
                  </c:pt>
                  <c:pt idx="23">
                    <c:v>Inbound Freebie</c:v>
                  </c:pt>
                  <c:pt idx="24">
                    <c:v>LinkedIn</c:v>
                  </c:pt>
                  <c:pt idx="25">
                    <c:v>Manually added by sales</c:v>
                  </c:pt>
                  <c:pt idx="26">
                    <c:v>Signup Completed</c:v>
                  </c:pt>
                  <c:pt idx="27">
                    <c:v>Signup Uncompleted</c:v>
                  </c:pt>
                  <c:pt idx="29">
                    <c:v>Manually added by sales</c:v>
                  </c:pt>
                  <c:pt idx="30">
                    <c:v>Sales extension</c:v>
                  </c:pt>
                  <c:pt idx="31">
                    <c:v>(blank)</c:v>
                  </c:pt>
                </c:lvl>
                <c:lvl>
                  <c:pt idx="0">
                    <c:v>Inbound</c:v>
                  </c:pt>
                  <c:pt idx="13">
                    <c:v>Outbound</c:v>
                  </c:pt>
                  <c:pt idx="21">
                    <c:v>Paid</c:v>
                  </c:pt>
                  <c:pt idx="28">
                    <c:v>Partners</c:v>
                  </c:pt>
                  <c:pt idx="31">
                    <c:v>(blank)</c:v>
                  </c:pt>
                </c:lvl>
              </c:multiLvlStrCache>
            </c:multiLvlStrRef>
          </c:cat>
          <c:val>
            <c:numRef>
              <c:f>'Deal&amp;ChamMaker'!$O$16:$O$53</c:f>
              <c:numCache>
                <c:formatCode>General</c:formatCode>
                <c:ptCount val="32"/>
                <c:pt idx="0">
                  <c:v>1</c:v>
                </c:pt>
                <c:pt idx="1">
                  <c:v>1</c:v>
                </c:pt>
                <c:pt idx="2">
                  <c:v>2</c:v>
                </c:pt>
                <c:pt idx="3">
                  <c:v>1</c:v>
                </c:pt>
                <c:pt idx="4">
                  <c:v>4</c:v>
                </c:pt>
                <c:pt idx="6">
                  <c:v>4</c:v>
                </c:pt>
                <c:pt idx="10">
                  <c:v>11</c:v>
                </c:pt>
                <c:pt idx="11">
                  <c:v>3</c:v>
                </c:pt>
                <c:pt idx="14">
                  <c:v>1</c:v>
                </c:pt>
                <c:pt idx="16">
                  <c:v>1</c:v>
                </c:pt>
                <c:pt idx="17">
                  <c:v>9</c:v>
                </c:pt>
                <c:pt idx="18">
                  <c:v>1</c:v>
                </c:pt>
                <c:pt idx="19">
                  <c:v>1</c:v>
                </c:pt>
                <c:pt idx="22">
                  <c:v>13</c:v>
                </c:pt>
                <c:pt idx="23">
                  <c:v>1</c:v>
                </c:pt>
                <c:pt idx="24">
                  <c:v>1</c:v>
                </c:pt>
                <c:pt idx="25">
                  <c:v>1</c:v>
                </c:pt>
                <c:pt idx="26">
                  <c:v>4</c:v>
                </c:pt>
                <c:pt idx="28">
                  <c:v>1</c:v>
                </c:pt>
              </c:numCache>
            </c:numRef>
          </c:val>
          <c:extLst>
            <c:ext xmlns:c16="http://schemas.microsoft.com/office/drawing/2014/chart" uri="{C3380CC4-5D6E-409C-BE32-E72D297353CC}">
              <c16:uniqueId val="{00000003-E8E1-4D97-9467-87D85C0B3F73}"/>
            </c:ext>
          </c:extLst>
        </c:ser>
        <c:ser>
          <c:idx val="4"/>
          <c:order val="4"/>
          <c:tx>
            <c:strRef>
              <c:f>'Deal&amp;ChamMaker'!$P$14:$P$15</c:f>
              <c:strCache>
                <c:ptCount val="1"/>
                <c:pt idx="0">
                  <c:v>HR team</c:v>
                </c:pt>
              </c:strCache>
            </c:strRef>
          </c:tx>
          <c:spPr>
            <a:solidFill>
              <a:schemeClr val="accent5"/>
            </a:solidFill>
            <a:ln>
              <a:noFill/>
            </a:ln>
            <a:effectLst/>
          </c:spPr>
          <c:invertIfNegative val="0"/>
          <c:cat>
            <c:multiLvlStrRef>
              <c:f>'Deal&amp;ChamMaker'!$K$16:$K$53</c:f>
              <c:multiLvlStrCache>
                <c:ptCount val="32"/>
                <c:lvl>
                  <c:pt idx="0">
                    <c:v>Channel inbound</c:v>
                  </c:pt>
                  <c:pt idx="1">
                    <c:v>Inbound Call</c:v>
                  </c:pt>
                  <c:pt idx="2">
                    <c:v>Inbound Chat</c:v>
                  </c:pt>
                  <c:pt idx="3">
                    <c:v>Inbound Contact Sales</c:v>
                  </c:pt>
                  <c:pt idx="4">
                    <c:v>Inbound Demo</c:v>
                  </c:pt>
                  <c:pt idx="5">
                    <c:v>Inbound Email</c:v>
                  </c:pt>
                  <c:pt idx="6">
                    <c:v>Inbound Freebie</c:v>
                  </c:pt>
                  <c:pt idx="7">
                    <c:v>Inbound Paid</c:v>
                  </c:pt>
                  <c:pt idx="8">
                    <c:v>Manually added by sales</c:v>
                  </c:pt>
                  <c:pt idx="9">
                    <c:v>Sales extension</c:v>
                  </c:pt>
                  <c:pt idx="10">
                    <c:v>Signup Completed</c:v>
                  </c:pt>
                  <c:pt idx="11">
                    <c:v>Signup Uncompleted</c:v>
                  </c:pt>
                  <c:pt idx="12">
                    <c:v>Unknown</c:v>
                  </c:pt>
                  <c:pt idx="14">
                    <c:v>Gartner</c:v>
                  </c:pt>
                  <c:pt idx="15">
                    <c:v>Inbound Demo</c:v>
                  </c:pt>
                  <c:pt idx="16">
                    <c:v>Inbound Freebie</c:v>
                  </c:pt>
                  <c:pt idx="17">
                    <c:v>LinkedIn</c:v>
                  </c:pt>
                  <c:pt idx="18">
                    <c:v>Outbound Linkedin</c:v>
                  </c:pt>
                  <c:pt idx="19">
                    <c:v>Sales extension</c:v>
                  </c:pt>
                  <c:pt idx="20">
                    <c:v>Signup Completed</c:v>
                  </c:pt>
                  <c:pt idx="21">
                    <c:v>Inbound Contact Sales</c:v>
                  </c:pt>
                  <c:pt idx="22">
                    <c:v>Inbound Demo</c:v>
                  </c:pt>
                  <c:pt idx="23">
                    <c:v>Inbound Freebie</c:v>
                  </c:pt>
                  <c:pt idx="24">
                    <c:v>LinkedIn</c:v>
                  </c:pt>
                  <c:pt idx="25">
                    <c:v>Manually added by sales</c:v>
                  </c:pt>
                  <c:pt idx="26">
                    <c:v>Signup Completed</c:v>
                  </c:pt>
                  <c:pt idx="27">
                    <c:v>Signup Uncompleted</c:v>
                  </c:pt>
                  <c:pt idx="29">
                    <c:v>Manually added by sales</c:v>
                  </c:pt>
                  <c:pt idx="30">
                    <c:v>Sales extension</c:v>
                  </c:pt>
                  <c:pt idx="31">
                    <c:v>(blank)</c:v>
                  </c:pt>
                </c:lvl>
                <c:lvl>
                  <c:pt idx="0">
                    <c:v>Inbound</c:v>
                  </c:pt>
                  <c:pt idx="13">
                    <c:v>Outbound</c:v>
                  </c:pt>
                  <c:pt idx="21">
                    <c:v>Paid</c:v>
                  </c:pt>
                  <c:pt idx="28">
                    <c:v>Partners</c:v>
                  </c:pt>
                  <c:pt idx="31">
                    <c:v>(blank)</c:v>
                  </c:pt>
                </c:lvl>
              </c:multiLvlStrCache>
            </c:multiLvlStrRef>
          </c:cat>
          <c:val>
            <c:numRef>
              <c:f>'Deal&amp;ChamMaker'!$P$16:$P$53</c:f>
              <c:numCache>
                <c:formatCode>General</c:formatCode>
                <c:ptCount val="32"/>
                <c:pt idx="4">
                  <c:v>12</c:v>
                </c:pt>
                <c:pt idx="6">
                  <c:v>2</c:v>
                </c:pt>
                <c:pt idx="8">
                  <c:v>1</c:v>
                </c:pt>
                <c:pt idx="10">
                  <c:v>9</c:v>
                </c:pt>
                <c:pt idx="11">
                  <c:v>1</c:v>
                </c:pt>
                <c:pt idx="14">
                  <c:v>1</c:v>
                </c:pt>
                <c:pt idx="17">
                  <c:v>1</c:v>
                </c:pt>
                <c:pt idx="19">
                  <c:v>2</c:v>
                </c:pt>
                <c:pt idx="21">
                  <c:v>1</c:v>
                </c:pt>
                <c:pt idx="22">
                  <c:v>4</c:v>
                </c:pt>
                <c:pt idx="26">
                  <c:v>2</c:v>
                </c:pt>
                <c:pt idx="27">
                  <c:v>1</c:v>
                </c:pt>
              </c:numCache>
            </c:numRef>
          </c:val>
          <c:extLst>
            <c:ext xmlns:c16="http://schemas.microsoft.com/office/drawing/2014/chart" uri="{C3380CC4-5D6E-409C-BE32-E72D297353CC}">
              <c16:uniqueId val="{00000004-E8E1-4D97-9467-87D85C0B3F73}"/>
            </c:ext>
          </c:extLst>
        </c:ser>
        <c:ser>
          <c:idx val="5"/>
          <c:order val="5"/>
          <c:tx>
            <c:strRef>
              <c:f>'Deal&amp;ChamMaker'!$Q$14:$Q$15</c:f>
              <c:strCache>
                <c:ptCount val="1"/>
                <c:pt idx="0">
                  <c:v>Project Manager</c:v>
                </c:pt>
              </c:strCache>
            </c:strRef>
          </c:tx>
          <c:spPr>
            <a:solidFill>
              <a:schemeClr val="accent6"/>
            </a:solidFill>
            <a:ln>
              <a:noFill/>
            </a:ln>
            <a:effectLst/>
          </c:spPr>
          <c:invertIfNegative val="0"/>
          <c:cat>
            <c:multiLvlStrRef>
              <c:f>'Deal&amp;ChamMaker'!$K$16:$K$53</c:f>
              <c:multiLvlStrCache>
                <c:ptCount val="32"/>
                <c:lvl>
                  <c:pt idx="0">
                    <c:v>Channel inbound</c:v>
                  </c:pt>
                  <c:pt idx="1">
                    <c:v>Inbound Call</c:v>
                  </c:pt>
                  <c:pt idx="2">
                    <c:v>Inbound Chat</c:v>
                  </c:pt>
                  <c:pt idx="3">
                    <c:v>Inbound Contact Sales</c:v>
                  </c:pt>
                  <c:pt idx="4">
                    <c:v>Inbound Demo</c:v>
                  </c:pt>
                  <c:pt idx="5">
                    <c:v>Inbound Email</c:v>
                  </c:pt>
                  <c:pt idx="6">
                    <c:v>Inbound Freebie</c:v>
                  </c:pt>
                  <c:pt idx="7">
                    <c:v>Inbound Paid</c:v>
                  </c:pt>
                  <c:pt idx="8">
                    <c:v>Manually added by sales</c:v>
                  </c:pt>
                  <c:pt idx="9">
                    <c:v>Sales extension</c:v>
                  </c:pt>
                  <c:pt idx="10">
                    <c:v>Signup Completed</c:v>
                  </c:pt>
                  <c:pt idx="11">
                    <c:v>Signup Uncompleted</c:v>
                  </c:pt>
                  <c:pt idx="12">
                    <c:v>Unknown</c:v>
                  </c:pt>
                  <c:pt idx="14">
                    <c:v>Gartner</c:v>
                  </c:pt>
                  <c:pt idx="15">
                    <c:v>Inbound Demo</c:v>
                  </c:pt>
                  <c:pt idx="16">
                    <c:v>Inbound Freebie</c:v>
                  </c:pt>
                  <c:pt idx="17">
                    <c:v>LinkedIn</c:v>
                  </c:pt>
                  <c:pt idx="18">
                    <c:v>Outbound Linkedin</c:v>
                  </c:pt>
                  <c:pt idx="19">
                    <c:v>Sales extension</c:v>
                  </c:pt>
                  <c:pt idx="20">
                    <c:v>Signup Completed</c:v>
                  </c:pt>
                  <c:pt idx="21">
                    <c:v>Inbound Contact Sales</c:v>
                  </c:pt>
                  <c:pt idx="22">
                    <c:v>Inbound Demo</c:v>
                  </c:pt>
                  <c:pt idx="23">
                    <c:v>Inbound Freebie</c:v>
                  </c:pt>
                  <c:pt idx="24">
                    <c:v>LinkedIn</c:v>
                  </c:pt>
                  <c:pt idx="25">
                    <c:v>Manually added by sales</c:v>
                  </c:pt>
                  <c:pt idx="26">
                    <c:v>Signup Completed</c:v>
                  </c:pt>
                  <c:pt idx="27">
                    <c:v>Signup Uncompleted</c:v>
                  </c:pt>
                  <c:pt idx="29">
                    <c:v>Manually added by sales</c:v>
                  </c:pt>
                  <c:pt idx="30">
                    <c:v>Sales extension</c:v>
                  </c:pt>
                  <c:pt idx="31">
                    <c:v>(blank)</c:v>
                  </c:pt>
                </c:lvl>
                <c:lvl>
                  <c:pt idx="0">
                    <c:v>Inbound</c:v>
                  </c:pt>
                  <c:pt idx="13">
                    <c:v>Outbound</c:v>
                  </c:pt>
                  <c:pt idx="21">
                    <c:v>Paid</c:v>
                  </c:pt>
                  <c:pt idx="28">
                    <c:v>Partners</c:v>
                  </c:pt>
                  <c:pt idx="31">
                    <c:v>(blank)</c:v>
                  </c:pt>
                </c:lvl>
              </c:multiLvlStrCache>
            </c:multiLvlStrRef>
          </c:cat>
          <c:val>
            <c:numRef>
              <c:f>'Deal&amp;ChamMaker'!$Q$16:$Q$53</c:f>
              <c:numCache>
                <c:formatCode>General</c:formatCode>
                <c:ptCount val="32"/>
                <c:pt idx="4">
                  <c:v>2</c:v>
                </c:pt>
                <c:pt idx="10">
                  <c:v>1</c:v>
                </c:pt>
                <c:pt idx="17">
                  <c:v>1</c:v>
                </c:pt>
              </c:numCache>
            </c:numRef>
          </c:val>
          <c:extLst>
            <c:ext xmlns:c16="http://schemas.microsoft.com/office/drawing/2014/chart" uri="{C3380CC4-5D6E-409C-BE32-E72D297353CC}">
              <c16:uniqueId val="{00000005-E8E1-4D97-9467-87D85C0B3F73}"/>
            </c:ext>
          </c:extLst>
        </c:ser>
        <c:dLbls>
          <c:showLegendKey val="0"/>
          <c:showVal val="0"/>
          <c:showCatName val="0"/>
          <c:showSerName val="0"/>
          <c:showPercent val="0"/>
          <c:showBubbleSize val="0"/>
        </c:dLbls>
        <c:gapWidth val="219"/>
        <c:overlap val="-27"/>
        <c:axId val="1520790416"/>
        <c:axId val="2057618464"/>
      </c:barChart>
      <c:catAx>
        <c:axId val="1520790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7618464"/>
        <c:crosses val="autoZero"/>
        <c:auto val="1"/>
        <c:lblAlgn val="ctr"/>
        <c:lblOffset val="100"/>
        <c:noMultiLvlLbl val="0"/>
      </c:catAx>
      <c:valAx>
        <c:axId val="2057618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20790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[Factorial_case_study.Final.xlsx]Dates-$-deal_indus!PivotTable12</c:name>
    <c:fmtId val="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'Dates-$-deal_indus'!$B$19:$B$20</c:f>
              <c:strCache>
                <c:ptCount val="1"/>
                <c:pt idx="0">
                  <c:v>Inbound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'Dates-$-deal_indus'!$A$21:$A$34</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'Dates-$-deal_indus'!$B$21:$B$34</c:f>
              <c:numCache>
                <c:formatCode>General</c:formatCode>
                <c:ptCount val="13"/>
                <c:pt idx="1">
                  <c:v>13</c:v>
                </c:pt>
                <c:pt idx="2">
                  <c:v>10</c:v>
                </c:pt>
                <c:pt idx="3">
                  <c:v>11</c:v>
                </c:pt>
                <c:pt idx="4">
                  <c:v>6</c:v>
                </c:pt>
                <c:pt idx="5">
                  <c:v>6</c:v>
                </c:pt>
                <c:pt idx="6">
                  <c:v>3</c:v>
                </c:pt>
                <c:pt idx="7">
                  <c:v>11</c:v>
                </c:pt>
                <c:pt idx="8">
                  <c:v>11</c:v>
                </c:pt>
                <c:pt idx="9">
                  <c:v>9</c:v>
                </c:pt>
                <c:pt idx="10">
                  <c:v>7</c:v>
                </c:pt>
                <c:pt idx="11">
                  <c:v>11</c:v>
                </c:pt>
                <c:pt idx="12">
                  <c:v>19</c:v>
                </c:pt>
              </c:numCache>
            </c:numRef>
          </c:val>
          <c:extLst>
            <c:ext xmlns:c16="http://schemas.microsoft.com/office/drawing/2014/chart" uri="{C3380CC4-5D6E-409C-BE32-E72D297353CC}">
              <c16:uniqueId val="{00000003-3ED3-4DA6-97DB-5186669B38B0}"/>
            </c:ext>
          </c:extLst>
        </c:ser>
        <c:ser>
          <c:idx val="1"/>
          <c:order val="1"/>
          <c:tx>
            <c:strRef>
              <c:f>'Dates-$-deal_indus'!$C$19:$C$20</c:f>
              <c:strCache>
                <c:ptCount val="1"/>
                <c:pt idx="0">
                  <c:v>Outbound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'Dates-$-deal_indus'!$A$21:$A$34</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'Dates-$-deal_indus'!$C$21:$C$34</c:f>
              <c:numCache>
                <c:formatCode>General</c:formatCode>
                <c:ptCount val="13"/>
                <c:pt idx="1">
                  <c:v>1</c:v>
                </c:pt>
                <c:pt idx="2">
                  <c:v>2</c:v>
                </c:pt>
                <c:pt idx="3">
                  <c:v>2</c:v>
                </c:pt>
                <c:pt idx="4">
                  <c:v>2</c:v>
                </c:pt>
                <c:pt idx="5">
                  <c:v>5</c:v>
                </c:pt>
                <c:pt idx="7">
                  <c:v>3</c:v>
                </c:pt>
                <c:pt idx="8">
                  <c:v>2</c:v>
                </c:pt>
                <c:pt idx="9">
                  <c:v>2</c:v>
                </c:pt>
                <c:pt idx="10">
                  <c:v>6</c:v>
                </c:pt>
                <c:pt idx="11">
                  <c:v>7</c:v>
                </c:pt>
                <c:pt idx="12">
                  <c:v>4</c:v>
                </c:pt>
              </c:numCache>
            </c:numRef>
          </c:val>
          <c:extLst>
            <c:ext xmlns:c16="http://schemas.microsoft.com/office/drawing/2014/chart" uri="{C3380CC4-5D6E-409C-BE32-E72D297353CC}">
              <c16:uniqueId val="{00000004-3ED3-4DA6-97DB-5186669B38B0}"/>
            </c:ext>
          </c:extLst>
        </c:ser>
        <c:ser>
          <c:idx val="2"/>
          <c:order val="2"/>
          <c:tx>
            <c:strRef>
              <c:f>'Dates-$-deal_indus'!$D$19:$D$20</c:f>
              <c:strCache>
                <c:ptCount val="1"/>
                <c:pt idx="0">
                  <c:v>Paid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'Dates-$-deal_indus'!$A$21:$A$34</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'Dates-$-deal_indus'!$D$21:$D$34</c:f>
              <c:numCache>
                <c:formatCode>General</c:formatCode>
                <c:ptCount val="13"/>
                <c:pt idx="2">
                  <c:v>1</c:v>
                </c:pt>
                <c:pt idx="3">
                  <c:v>2</c:v>
                </c:pt>
                <c:pt idx="4">
                  <c:v>5</c:v>
                </c:pt>
                <c:pt idx="5">
                  <c:v>9</c:v>
                </c:pt>
                <c:pt idx="6">
                  <c:v>4</c:v>
                </c:pt>
                <c:pt idx="7">
                  <c:v>8</c:v>
                </c:pt>
                <c:pt idx="8">
                  <c:v>9</c:v>
                </c:pt>
                <c:pt idx="9">
                  <c:v>7</c:v>
                </c:pt>
                <c:pt idx="10">
                  <c:v>12</c:v>
                </c:pt>
                <c:pt idx="11">
                  <c:v>13</c:v>
                </c:pt>
                <c:pt idx="12">
                  <c:v>23</c:v>
                </c:pt>
              </c:numCache>
            </c:numRef>
          </c:val>
          <c:extLst>
            <c:ext xmlns:c16="http://schemas.microsoft.com/office/drawing/2014/chart" uri="{C3380CC4-5D6E-409C-BE32-E72D297353CC}">
              <c16:uniqueId val="{00000005-3ED3-4DA6-97DB-5186669B38B0}"/>
            </c:ext>
          </c:extLst>
        </c:ser>
        <c:ser>
          <c:idx val="3"/>
          <c:order val="3"/>
          <c:tx>
            <c:strRef>
              <c:f>'Dates-$-deal_indus'!$E$19:$E$20</c:f>
              <c:strCache>
                <c:ptCount val="1"/>
                <c:pt idx="0">
                  <c:v>Partners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'Dates-$-deal_indus'!$A$21:$A$34</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'Dates-$-deal_indus'!$E$21:$E$34</c:f>
              <c:numCache>
                <c:formatCode>General</c:formatCode>
                <c:ptCount val="13"/>
                <c:pt idx="3">
                  <c:v>3</c:v>
                </c:pt>
                <c:pt idx="4">
                  <c:v>2</c:v>
                </c:pt>
                <c:pt idx="5">
                  <c:v>2</c:v>
                </c:pt>
                <c:pt idx="6">
                  <c:v>1</c:v>
                </c:pt>
                <c:pt idx="7">
                  <c:v>2</c:v>
                </c:pt>
                <c:pt idx="8">
                  <c:v>2</c:v>
                </c:pt>
                <c:pt idx="10">
                  <c:v>3</c:v>
                </c:pt>
                <c:pt idx="11">
                  <c:v>1</c:v>
                </c:pt>
              </c:numCache>
            </c:numRef>
          </c:val>
          <c:extLst>
            <c:ext xmlns:c16="http://schemas.microsoft.com/office/drawing/2014/chart" uri="{C3380CC4-5D6E-409C-BE32-E72D297353CC}">
              <c16:uniqueId val="{00000006-3ED3-4DA6-97DB-5186669B38B0}"/>
            </c:ext>
          </c:extLst>
        </c:ser>
        <c:ser>
          <c:idx val="4"/>
          <c:order val="4"/>
          <c:tx>
            <c:strRef>
              <c:f>'Dates-$-deal_indus'!$F$19:$F$20</c:f>
              <c:strCache>
                <c:ptCount val="1"/>
                <c:pt idx="0">
                  <c:v>(blank)</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'Dates-$-deal_indus'!$A$21:$A$34</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'Dates-$-deal_indus'!$F$21:$F$34</c:f>
              <c:numCache>
                <c:formatCode>General</c:formatCode>
                <c:ptCount val="13"/>
              </c:numCache>
            </c:numRef>
          </c:val>
          <c:extLst>
            <c:ext xmlns:c16="http://schemas.microsoft.com/office/drawing/2014/chart" uri="{C3380CC4-5D6E-409C-BE32-E72D297353CC}">
              <c16:uniqueId val="{00000007-3ED3-4DA6-97DB-5186669B38B0}"/>
            </c:ext>
          </c:extLst>
        </c:ser>
        <c:dLbls>
          <c:showLegendKey val="0"/>
          <c:showVal val="0"/>
          <c:showCatName val="0"/>
          <c:showSerName val="0"/>
          <c:showPercent val="0"/>
          <c:showBubbleSize val="0"/>
        </c:dLbls>
        <c:gapWidth val="100"/>
        <c:overlap val="-24"/>
        <c:axId val="2055623072"/>
        <c:axId val="1867636096"/>
      </c:barChart>
      <c:catAx>
        <c:axId val="20556230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ES"/>
          </a:p>
        </c:txPr>
        <c:crossAx val="1867636096"/>
        <c:crosses val="autoZero"/>
        <c:auto val="1"/>
        <c:lblAlgn val="ctr"/>
        <c:lblOffset val="100"/>
        <c:noMultiLvlLbl val="0"/>
      </c:catAx>
      <c:valAx>
        <c:axId val="18676360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ES"/>
          </a:p>
        </c:txPr>
        <c:crossAx val="2055623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[Factorial_case_study.Final.xlsx]Dates-$-deal_indus!PivotTable11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'Dates-$-deal_indus'!$B$1</c:f>
              <c:strCache>
                <c:ptCount val="1"/>
                <c:pt idx="0">
                  <c:v>Count of Close Date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'Dates-$-deal_indus'!$A$2:$A$15</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'Dates-$-deal_indus'!$B$2:$B$15</c:f>
              <c:numCache>
                <c:formatCode>General</c:formatCode>
                <c:ptCount val="13"/>
                <c:pt idx="1">
                  <c:v>14</c:v>
                </c:pt>
                <c:pt idx="2">
                  <c:v>13</c:v>
                </c:pt>
                <c:pt idx="3">
                  <c:v>18</c:v>
                </c:pt>
                <c:pt idx="4">
                  <c:v>15</c:v>
                </c:pt>
                <c:pt idx="5">
                  <c:v>22</c:v>
                </c:pt>
                <c:pt idx="6">
                  <c:v>8</c:v>
                </c:pt>
                <c:pt idx="7">
                  <c:v>24</c:v>
                </c:pt>
                <c:pt idx="8">
                  <c:v>24</c:v>
                </c:pt>
                <c:pt idx="9">
                  <c:v>18</c:v>
                </c:pt>
                <c:pt idx="10">
                  <c:v>28</c:v>
                </c:pt>
                <c:pt idx="11">
                  <c:v>32</c:v>
                </c:pt>
                <c:pt idx="12">
                  <c:v>46</c:v>
                </c:pt>
              </c:numCache>
            </c:numRef>
          </c:val>
          <c:extLst>
            <c:ext xmlns:c16="http://schemas.microsoft.com/office/drawing/2014/chart" uri="{C3380CC4-5D6E-409C-BE32-E72D297353CC}">
              <c16:uniqueId val="{00000000-F381-4939-A58E-9FC9CE89DC76}"/>
            </c:ext>
          </c:extLst>
        </c:ser>
        <c:ser>
          <c:idx val="1"/>
          <c:order val="1"/>
          <c:tx>
            <c:strRef>
              <c:f>'Dates-$-deal_indus'!$C$1</c:f>
              <c:strCache>
                <c:ptCount val="1"/>
                <c:pt idx="0">
                  <c:v>Sum of Amount in Euro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'Dates-$-deal_indus'!$A$2:$A$15</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'Dates-$-deal_indus'!$C$2:$C$15</c:f>
              <c:numCache>
                <c:formatCode>General</c:formatCode>
                <c:ptCount val="13"/>
                <c:pt idx="1">
                  <c:v>3828</c:v>
                </c:pt>
                <c:pt idx="2">
                  <c:v>2868.8500000000004</c:v>
                </c:pt>
                <c:pt idx="3">
                  <c:v>5461.6</c:v>
                </c:pt>
                <c:pt idx="4">
                  <c:v>3481</c:v>
                </c:pt>
                <c:pt idx="5">
                  <c:v>4799.3500000000004</c:v>
                </c:pt>
                <c:pt idx="6">
                  <c:v>2682.85</c:v>
                </c:pt>
                <c:pt idx="7">
                  <c:v>10878.5</c:v>
                </c:pt>
                <c:pt idx="8">
                  <c:v>5327</c:v>
                </c:pt>
                <c:pt idx="9">
                  <c:v>5039</c:v>
                </c:pt>
                <c:pt idx="10">
                  <c:v>7266.2</c:v>
                </c:pt>
                <c:pt idx="11">
                  <c:v>10135.67</c:v>
                </c:pt>
                <c:pt idx="12">
                  <c:v>12675.130000000001</c:v>
                </c:pt>
              </c:numCache>
            </c:numRef>
          </c:val>
          <c:extLst>
            <c:ext xmlns:c16="http://schemas.microsoft.com/office/drawing/2014/chart" uri="{C3380CC4-5D6E-409C-BE32-E72D297353CC}">
              <c16:uniqueId val="{00000001-F381-4939-A58E-9FC9CE89DC76}"/>
            </c:ext>
          </c:extLst>
        </c:ser>
        <c:dLbls>
          <c:dLblPos val="outEnd"/>
          <c:showLegendKey val="0"/>
          <c:showVal val="1"/>
          <c:showCatName val="0"/>
          <c:showSerName val="0"/>
          <c:showPercent val="0"/>
          <c:showBubbleSize val="0"/>
        </c:dLbls>
        <c:gapWidth val="219"/>
        <c:overlap val="-27"/>
        <c:axId val="2055619712"/>
        <c:axId val="2058600320"/>
      </c:barChart>
      <c:catAx>
        <c:axId val="205561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8600320"/>
        <c:crosses val="autoZero"/>
        <c:auto val="1"/>
        <c:lblAlgn val="ctr"/>
        <c:lblOffset val="100"/>
        <c:noMultiLvlLbl val="0"/>
      </c:catAx>
      <c:valAx>
        <c:axId val="2058600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5619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[Factorial_case_study.Final.xlsx]Dates-$-deal_indus!PivotTable13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'Dates-$-deal_indus'!$B$47:$B$48</c:f>
              <c:strCache>
                <c:ptCount val="1"/>
                <c:pt idx="0">
                  <c:v>Agriculture</c:v>
                </c:pt>
              </c:strCache>
            </c:strRef>
          </c:tx>
          <c:spPr>
            <a:solidFill>
              <a:schemeClr val="accent1"/>
            </a:solidFill>
            <a:ln>
              <a:noFill/>
            </a:ln>
            <a:effectLst/>
          </c:spPr>
          <c:invertIfNegative val="0"/>
          <c:cat>
            <c:strRef>
              <c:f>'Dates-$-deal_indus'!$A$49:$A$62</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'Dates-$-deal_indus'!$B$49:$B$62</c:f>
              <c:numCache>
                <c:formatCode>General</c:formatCode>
                <c:ptCount val="13"/>
                <c:pt idx="10">
                  <c:v>2</c:v>
                </c:pt>
              </c:numCache>
            </c:numRef>
          </c:val>
          <c:extLst>
            <c:ext xmlns:c16="http://schemas.microsoft.com/office/drawing/2014/chart" uri="{C3380CC4-5D6E-409C-BE32-E72D297353CC}">
              <c16:uniqueId val="{00000000-9BB5-4ABD-A405-9735B9B88C77}"/>
            </c:ext>
          </c:extLst>
        </c:ser>
        <c:ser>
          <c:idx val="1"/>
          <c:order val="1"/>
          <c:tx>
            <c:strRef>
              <c:f>'Dates-$-deal_indus'!$C$47:$C$48</c:f>
              <c:strCache>
                <c:ptCount val="1"/>
                <c:pt idx="0">
                  <c:v>Communication</c:v>
                </c:pt>
              </c:strCache>
            </c:strRef>
          </c:tx>
          <c:spPr>
            <a:solidFill>
              <a:schemeClr val="accent2"/>
            </a:solidFill>
            <a:ln>
              <a:noFill/>
            </a:ln>
            <a:effectLst/>
          </c:spPr>
          <c:invertIfNegative val="0"/>
          <c:cat>
            <c:strRef>
              <c:f>'Dates-$-deal_indus'!$A$49:$A$62</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'Dates-$-deal_indus'!$C$49:$C$62</c:f>
              <c:numCache>
                <c:formatCode>General</c:formatCode>
                <c:ptCount val="13"/>
                <c:pt idx="3">
                  <c:v>1</c:v>
                </c:pt>
                <c:pt idx="5">
                  <c:v>2</c:v>
                </c:pt>
                <c:pt idx="6">
                  <c:v>1</c:v>
                </c:pt>
                <c:pt idx="7">
                  <c:v>3</c:v>
                </c:pt>
                <c:pt idx="10">
                  <c:v>5</c:v>
                </c:pt>
                <c:pt idx="11">
                  <c:v>2</c:v>
                </c:pt>
                <c:pt idx="12">
                  <c:v>5</c:v>
                </c:pt>
              </c:numCache>
            </c:numRef>
          </c:val>
          <c:extLst>
            <c:ext xmlns:c16="http://schemas.microsoft.com/office/drawing/2014/chart" uri="{C3380CC4-5D6E-409C-BE32-E72D297353CC}">
              <c16:uniqueId val="{00000002-9BB5-4ABD-A405-9735B9B88C77}"/>
            </c:ext>
          </c:extLst>
        </c:ser>
        <c:ser>
          <c:idx val="2"/>
          <c:order val="2"/>
          <c:tx>
            <c:strRef>
              <c:f>'Dates-$-deal_indus'!$D$47:$D$48</c:f>
              <c:strCache>
                <c:ptCount val="1"/>
                <c:pt idx="0">
                  <c:v>Construction</c:v>
                </c:pt>
              </c:strCache>
            </c:strRef>
          </c:tx>
          <c:spPr>
            <a:solidFill>
              <a:schemeClr val="accent3"/>
            </a:solidFill>
            <a:ln>
              <a:noFill/>
            </a:ln>
            <a:effectLst/>
          </c:spPr>
          <c:invertIfNegative val="0"/>
          <c:cat>
            <c:strRef>
              <c:f>'Dates-$-deal_indus'!$A$49:$A$62</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'Dates-$-deal_indus'!$D$49:$D$62</c:f>
              <c:numCache>
                <c:formatCode>General</c:formatCode>
                <c:ptCount val="13"/>
                <c:pt idx="12">
                  <c:v>1</c:v>
                </c:pt>
              </c:numCache>
            </c:numRef>
          </c:val>
          <c:extLst>
            <c:ext xmlns:c16="http://schemas.microsoft.com/office/drawing/2014/chart" uri="{C3380CC4-5D6E-409C-BE32-E72D297353CC}">
              <c16:uniqueId val="{00000003-9BB5-4ABD-A405-9735B9B88C77}"/>
            </c:ext>
          </c:extLst>
        </c:ser>
        <c:ser>
          <c:idx val="3"/>
          <c:order val="3"/>
          <c:tx>
            <c:strRef>
              <c:f>'Dates-$-deal_indus'!$E$47:$E$48</c:f>
              <c:strCache>
                <c:ptCount val="1"/>
                <c:pt idx="0">
                  <c:v>Consumer discretionary </c:v>
                </c:pt>
              </c:strCache>
            </c:strRef>
          </c:tx>
          <c:spPr>
            <a:solidFill>
              <a:schemeClr val="accent4"/>
            </a:solidFill>
            <a:ln>
              <a:noFill/>
            </a:ln>
            <a:effectLst/>
          </c:spPr>
          <c:invertIfNegative val="0"/>
          <c:cat>
            <c:strRef>
              <c:f>'Dates-$-deal_indus'!$A$49:$A$62</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'Dates-$-deal_indus'!$E$49:$E$62</c:f>
              <c:numCache>
                <c:formatCode>General</c:formatCode>
                <c:ptCount val="13"/>
                <c:pt idx="3">
                  <c:v>2</c:v>
                </c:pt>
                <c:pt idx="5">
                  <c:v>1</c:v>
                </c:pt>
                <c:pt idx="6">
                  <c:v>2</c:v>
                </c:pt>
                <c:pt idx="7">
                  <c:v>1</c:v>
                </c:pt>
              </c:numCache>
            </c:numRef>
          </c:val>
          <c:extLst>
            <c:ext xmlns:c16="http://schemas.microsoft.com/office/drawing/2014/chart" uri="{C3380CC4-5D6E-409C-BE32-E72D297353CC}">
              <c16:uniqueId val="{00000004-9BB5-4ABD-A405-9735B9B88C77}"/>
            </c:ext>
          </c:extLst>
        </c:ser>
        <c:ser>
          <c:idx val="4"/>
          <c:order val="4"/>
          <c:tx>
            <c:strRef>
              <c:f>'Dates-$-deal_indus'!$F$47:$F$48</c:f>
              <c:strCache>
                <c:ptCount val="1"/>
                <c:pt idx="0">
                  <c:v>Consumer staples</c:v>
                </c:pt>
              </c:strCache>
            </c:strRef>
          </c:tx>
          <c:spPr>
            <a:solidFill>
              <a:schemeClr val="accent5"/>
            </a:solidFill>
            <a:ln>
              <a:noFill/>
            </a:ln>
            <a:effectLst/>
          </c:spPr>
          <c:invertIfNegative val="0"/>
          <c:cat>
            <c:strRef>
              <c:f>'Dates-$-deal_indus'!$A$49:$A$62</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'Dates-$-deal_indus'!$F$49:$F$62</c:f>
              <c:numCache>
                <c:formatCode>General</c:formatCode>
                <c:ptCount val="13"/>
                <c:pt idx="1">
                  <c:v>1</c:v>
                </c:pt>
                <c:pt idx="10">
                  <c:v>1</c:v>
                </c:pt>
                <c:pt idx="12">
                  <c:v>1</c:v>
                </c:pt>
              </c:numCache>
            </c:numRef>
          </c:val>
          <c:extLst>
            <c:ext xmlns:c16="http://schemas.microsoft.com/office/drawing/2014/chart" uri="{C3380CC4-5D6E-409C-BE32-E72D297353CC}">
              <c16:uniqueId val="{00000005-9BB5-4ABD-A405-9735B9B88C77}"/>
            </c:ext>
          </c:extLst>
        </c:ser>
        <c:ser>
          <c:idx val="5"/>
          <c:order val="5"/>
          <c:tx>
            <c:strRef>
              <c:f>'Dates-$-deal_indus'!$G$47:$G$48</c:f>
              <c:strCache>
                <c:ptCount val="1"/>
                <c:pt idx="0">
                  <c:v>E-learning </c:v>
                </c:pt>
              </c:strCache>
            </c:strRef>
          </c:tx>
          <c:spPr>
            <a:solidFill>
              <a:schemeClr val="accent6"/>
            </a:solidFill>
            <a:ln>
              <a:noFill/>
            </a:ln>
            <a:effectLst/>
          </c:spPr>
          <c:invertIfNegative val="0"/>
          <c:cat>
            <c:strRef>
              <c:f>'Dates-$-deal_indus'!$A$49:$A$62</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'Dates-$-deal_indus'!$G$49:$G$62</c:f>
              <c:numCache>
                <c:formatCode>General</c:formatCode>
                <c:ptCount val="13"/>
                <c:pt idx="12">
                  <c:v>1</c:v>
                </c:pt>
              </c:numCache>
            </c:numRef>
          </c:val>
          <c:extLst>
            <c:ext xmlns:c16="http://schemas.microsoft.com/office/drawing/2014/chart" uri="{C3380CC4-5D6E-409C-BE32-E72D297353CC}">
              <c16:uniqueId val="{00000006-9BB5-4ABD-A405-9735B9B88C77}"/>
            </c:ext>
          </c:extLst>
        </c:ser>
        <c:ser>
          <c:idx val="6"/>
          <c:order val="6"/>
          <c:tx>
            <c:strRef>
              <c:f>'Dates-$-deal_indus'!$H$47:$H$48</c:f>
              <c:strCache>
                <c:ptCount val="1"/>
                <c:pt idx="0">
                  <c:v>Energy</c:v>
                </c:pt>
              </c:strCache>
            </c:strRef>
          </c:tx>
          <c:spPr>
            <a:solidFill>
              <a:schemeClr val="accent1">
                <a:lumMod val="60000"/>
              </a:schemeClr>
            </a:solidFill>
            <a:ln>
              <a:noFill/>
            </a:ln>
            <a:effectLst/>
          </c:spPr>
          <c:invertIfNegative val="0"/>
          <c:cat>
            <c:strRef>
              <c:f>'Dates-$-deal_indus'!$A$49:$A$62</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'Dates-$-deal_indus'!$H$49:$H$62</c:f>
              <c:numCache>
                <c:formatCode>General</c:formatCode>
                <c:ptCount val="13"/>
                <c:pt idx="7">
                  <c:v>1</c:v>
                </c:pt>
                <c:pt idx="8">
                  <c:v>1</c:v>
                </c:pt>
                <c:pt idx="10">
                  <c:v>3</c:v>
                </c:pt>
                <c:pt idx="12">
                  <c:v>2</c:v>
                </c:pt>
              </c:numCache>
            </c:numRef>
          </c:val>
          <c:extLst>
            <c:ext xmlns:c16="http://schemas.microsoft.com/office/drawing/2014/chart" uri="{C3380CC4-5D6E-409C-BE32-E72D297353CC}">
              <c16:uniqueId val="{00000007-9BB5-4ABD-A405-9735B9B88C77}"/>
            </c:ext>
          </c:extLst>
        </c:ser>
        <c:ser>
          <c:idx val="7"/>
          <c:order val="7"/>
          <c:tx>
            <c:strRef>
              <c:f>'Dates-$-deal_indus'!$I$47:$I$48</c:f>
              <c:strCache>
                <c:ptCount val="1"/>
                <c:pt idx="0">
                  <c:v>Entertainment</c:v>
                </c:pt>
              </c:strCache>
            </c:strRef>
          </c:tx>
          <c:spPr>
            <a:solidFill>
              <a:schemeClr val="accent2">
                <a:lumMod val="60000"/>
              </a:schemeClr>
            </a:solidFill>
            <a:ln>
              <a:noFill/>
            </a:ln>
            <a:effectLst/>
          </c:spPr>
          <c:invertIfNegative val="0"/>
          <c:cat>
            <c:strRef>
              <c:f>'Dates-$-deal_indus'!$A$49:$A$62</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'Dates-$-deal_indus'!$I$49:$I$62</c:f>
              <c:numCache>
                <c:formatCode>General</c:formatCode>
                <c:ptCount val="13"/>
                <c:pt idx="5">
                  <c:v>1</c:v>
                </c:pt>
                <c:pt idx="8">
                  <c:v>2</c:v>
                </c:pt>
                <c:pt idx="9">
                  <c:v>1</c:v>
                </c:pt>
                <c:pt idx="10">
                  <c:v>2</c:v>
                </c:pt>
                <c:pt idx="11">
                  <c:v>1</c:v>
                </c:pt>
              </c:numCache>
            </c:numRef>
          </c:val>
          <c:extLst>
            <c:ext xmlns:c16="http://schemas.microsoft.com/office/drawing/2014/chart" uri="{C3380CC4-5D6E-409C-BE32-E72D297353CC}">
              <c16:uniqueId val="{00000008-9BB5-4ABD-A405-9735B9B88C77}"/>
            </c:ext>
          </c:extLst>
        </c:ser>
        <c:ser>
          <c:idx val="8"/>
          <c:order val="8"/>
          <c:tx>
            <c:strRef>
              <c:f>'Dates-$-deal_indus'!$J$47:$J$48</c:f>
              <c:strCache>
                <c:ptCount val="1"/>
                <c:pt idx="0">
                  <c:v>Finance</c:v>
                </c:pt>
              </c:strCache>
            </c:strRef>
          </c:tx>
          <c:spPr>
            <a:solidFill>
              <a:schemeClr val="accent3">
                <a:lumMod val="60000"/>
              </a:schemeClr>
            </a:solidFill>
            <a:ln>
              <a:noFill/>
            </a:ln>
            <a:effectLst/>
          </c:spPr>
          <c:invertIfNegative val="0"/>
          <c:cat>
            <c:strRef>
              <c:f>'Dates-$-deal_indus'!$A$49:$A$62</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'Dates-$-deal_indus'!$J$49:$J$62</c:f>
              <c:numCache>
                <c:formatCode>General</c:formatCode>
                <c:ptCount val="13"/>
                <c:pt idx="1">
                  <c:v>1</c:v>
                </c:pt>
                <c:pt idx="2">
                  <c:v>1</c:v>
                </c:pt>
                <c:pt idx="4">
                  <c:v>1</c:v>
                </c:pt>
                <c:pt idx="7">
                  <c:v>1</c:v>
                </c:pt>
                <c:pt idx="8">
                  <c:v>2</c:v>
                </c:pt>
                <c:pt idx="10">
                  <c:v>1</c:v>
                </c:pt>
                <c:pt idx="11">
                  <c:v>1</c:v>
                </c:pt>
              </c:numCache>
            </c:numRef>
          </c:val>
          <c:extLst>
            <c:ext xmlns:c16="http://schemas.microsoft.com/office/drawing/2014/chart" uri="{C3380CC4-5D6E-409C-BE32-E72D297353CC}">
              <c16:uniqueId val="{00000009-9BB5-4ABD-A405-9735B9B88C77}"/>
            </c:ext>
          </c:extLst>
        </c:ser>
        <c:ser>
          <c:idx val="9"/>
          <c:order val="9"/>
          <c:tx>
            <c:strRef>
              <c:f>'Dates-$-deal_indus'!$K$47:$K$48</c:f>
              <c:strCache>
                <c:ptCount val="1"/>
                <c:pt idx="0">
                  <c:v>Health care</c:v>
                </c:pt>
              </c:strCache>
            </c:strRef>
          </c:tx>
          <c:spPr>
            <a:solidFill>
              <a:schemeClr val="accent4">
                <a:lumMod val="60000"/>
              </a:schemeClr>
            </a:solidFill>
            <a:ln>
              <a:noFill/>
            </a:ln>
            <a:effectLst/>
          </c:spPr>
          <c:invertIfNegative val="0"/>
          <c:cat>
            <c:strRef>
              <c:f>'Dates-$-deal_indus'!$A$49:$A$62</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'Dates-$-deal_indus'!$K$49:$K$62</c:f>
              <c:numCache>
                <c:formatCode>General</c:formatCode>
                <c:ptCount val="13"/>
                <c:pt idx="1">
                  <c:v>5</c:v>
                </c:pt>
                <c:pt idx="2">
                  <c:v>2</c:v>
                </c:pt>
                <c:pt idx="8">
                  <c:v>1</c:v>
                </c:pt>
                <c:pt idx="9">
                  <c:v>4</c:v>
                </c:pt>
                <c:pt idx="10">
                  <c:v>2</c:v>
                </c:pt>
                <c:pt idx="11">
                  <c:v>4</c:v>
                </c:pt>
                <c:pt idx="12">
                  <c:v>4</c:v>
                </c:pt>
              </c:numCache>
            </c:numRef>
          </c:val>
          <c:extLst>
            <c:ext xmlns:c16="http://schemas.microsoft.com/office/drawing/2014/chart" uri="{C3380CC4-5D6E-409C-BE32-E72D297353CC}">
              <c16:uniqueId val="{0000000A-9BB5-4ABD-A405-9735B9B88C77}"/>
            </c:ext>
          </c:extLst>
        </c:ser>
        <c:ser>
          <c:idx val="10"/>
          <c:order val="10"/>
          <c:tx>
            <c:strRef>
              <c:f>'Dates-$-deal_indus'!$L$47:$L$48</c:f>
              <c:strCache>
                <c:ptCount val="1"/>
                <c:pt idx="0">
                  <c:v>Hospitality</c:v>
                </c:pt>
              </c:strCache>
            </c:strRef>
          </c:tx>
          <c:spPr>
            <a:solidFill>
              <a:schemeClr val="accent5">
                <a:lumMod val="60000"/>
              </a:schemeClr>
            </a:solidFill>
            <a:ln>
              <a:noFill/>
            </a:ln>
            <a:effectLst/>
          </c:spPr>
          <c:invertIfNegative val="0"/>
          <c:cat>
            <c:strRef>
              <c:f>'Dates-$-deal_indus'!$A$49:$A$62</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'Dates-$-deal_indus'!$L$49:$L$62</c:f>
              <c:numCache>
                <c:formatCode>General</c:formatCode>
                <c:ptCount val="13"/>
                <c:pt idx="1">
                  <c:v>1</c:v>
                </c:pt>
                <c:pt idx="4">
                  <c:v>1</c:v>
                </c:pt>
                <c:pt idx="5">
                  <c:v>1</c:v>
                </c:pt>
                <c:pt idx="9">
                  <c:v>2</c:v>
                </c:pt>
                <c:pt idx="12">
                  <c:v>1</c:v>
                </c:pt>
              </c:numCache>
            </c:numRef>
          </c:val>
          <c:extLst>
            <c:ext xmlns:c16="http://schemas.microsoft.com/office/drawing/2014/chart" uri="{C3380CC4-5D6E-409C-BE32-E72D297353CC}">
              <c16:uniqueId val="{0000000B-9BB5-4ABD-A405-9735B9B88C77}"/>
            </c:ext>
          </c:extLst>
        </c:ser>
        <c:ser>
          <c:idx val="11"/>
          <c:order val="11"/>
          <c:tx>
            <c:strRef>
              <c:f>'Dates-$-deal_indus'!$M$47:$M$48</c:f>
              <c:strCache>
                <c:ptCount val="1"/>
                <c:pt idx="0">
                  <c:v>Industrials</c:v>
                </c:pt>
              </c:strCache>
            </c:strRef>
          </c:tx>
          <c:spPr>
            <a:solidFill>
              <a:schemeClr val="accent6">
                <a:lumMod val="60000"/>
              </a:schemeClr>
            </a:solidFill>
            <a:ln>
              <a:noFill/>
            </a:ln>
            <a:effectLst/>
          </c:spPr>
          <c:invertIfNegative val="0"/>
          <c:cat>
            <c:strRef>
              <c:f>'Dates-$-deal_indus'!$A$49:$A$62</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'Dates-$-deal_indus'!$M$49:$M$62</c:f>
              <c:numCache>
                <c:formatCode>General</c:formatCode>
                <c:ptCount val="13"/>
                <c:pt idx="1">
                  <c:v>2</c:v>
                </c:pt>
                <c:pt idx="2">
                  <c:v>1</c:v>
                </c:pt>
                <c:pt idx="4">
                  <c:v>4</c:v>
                </c:pt>
                <c:pt idx="5">
                  <c:v>5</c:v>
                </c:pt>
                <c:pt idx="7">
                  <c:v>5</c:v>
                </c:pt>
                <c:pt idx="8">
                  <c:v>7</c:v>
                </c:pt>
                <c:pt idx="9">
                  <c:v>2</c:v>
                </c:pt>
                <c:pt idx="10">
                  <c:v>4</c:v>
                </c:pt>
                <c:pt idx="11">
                  <c:v>9</c:v>
                </c:pt>
                <c:pt idx="12">
                  <c:v>4</c:v>
                </c:pt>
              </c:numCache>
            </c:numRef>
          </c:val>
          <c:extLst>
            <c:ext xmlns:c16="http://schemas.microsoft.com/office/drawing/2014/chart" uri="{C3380CC4-5D6E-409C-BE32-E72D297353CC}">
              <c16:uniqueId val="{0000000C-9BB5-4ABD-A405-9735B9B88C77}"/>
            </c:ext>
          </c:extLst>
        </c:ser>
        <c:ser>
          <c:idx val="12"/>
          <c:order val="12"/>
          <c:tx>
            <c:strRef>
              <c:f>'Dates-$-deal_indus'!$N$47:$N$48</c:f>
              <c:strCache>
                <c:ptCount val="1"/>
                <c:pt idx="0">
                  <c:v>Information technology </c:v>
                </c:pt>
              </c:strCache>
            </c:strRef>
          </c:tx>
          <c:spPr>
            <a:solidFill>
              <a:schemeClr val="accent1">
                <a:lumMod val="80000"/>
                <a:lumOff val="20000"/>
              </a:schemeClr>
            </a:solidFill>
            <a:ln>
              <a:noFill/>
            </a:ln>
            <a:effectLst/>
          </c:spPr>
          <c:invertIfNegative val="0"/>
          <c:cat>
            <c:strRef>
              <c:f>'Dates-$-deal_indus'!$A$49:$A$62</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'Dates-$-deal_indus'!$N$49:$N$62</c:f>
              <c:numCache>
                <c:formatCode>General</c:formatCode>
                <c:ptCount val="13"/>
                <c:pt idx="1">
                  <c:v>3</c:v>
                </c:pt>
                <c:pt idx="2">
                  <c:v>4</c:v>
                </c:pt>
                <c:pt idx="3">
                  <c:v>2</c:v>
                </c:pt>
                <c:pt idx="4">
                  <c:v>2</c:v>
                </c:pt>
                <c:pt idx="6">
                  <c:v>2</c:v>
                </c:pt>
                <c:pt idx="7">
                  <c:v>6</c:v>
                </c:pt>
                <c:pt idx="8">
                  <c:v>6</c:v>
                </c:pt>
                <c:pt idx="9">
                  <c:v>4</c:v>
                </c:pt>
                <c:pt idx="10">
                  <c:v>4</c:v>
                </c:pt>
                <c:pt idx="11">
                  <c:v>4</c:v>
                </c:pt>
                <c:pt idx="12">
                  <c:v>5</c:v>
                </c:pt>
              </c:numCache>
            </c:numRef>
          </c:val>
          <c:extLst>
            <c:ext xmlns:c16="http://schemas.microsoft.com/office/drawing/2014/chart" uri="{C3380CC4-5D6E-409C-BE32-E72D297353CC}">
              <c16:uniqueId val="{0000000D-9BB5-4ABD-A405-9735B9B88C77}"/>
            </c:ext>
          </c:extLst>
        </c:ser>
        <c:ser>
          <c:idx val="13"/>
          <c:order val="13"/>
          <c:tx>
            <c:strRef>
              <c:f>'Dates-$-deal_indus'!$O$47:$O$48</c:f>
              <c:strCache>
                <c:ptCount val="1"/>
                <c:pt idx="0">
                  <c:v>Legal services</c:v>
                </c:pt>
              </c:strCache>
            </c:strRef>
          </c:tx>
          <c:spPr>
            <a:solidFill>
              <a:schemeClr val="accent2">
                <a:lumMod val="80000"/>
                <a:lumOff val="20000"/>
              </a:schemeClr>
            </a:solidFill>
            <a:ln>
              <a:noFill/>
            </a:ln>
            <a:effectLst/>
          </c:spPr>
          <c:invertIfNegative val="0"/>
          <c:cat>
            <c:strRef>
              <c:f>'Dates-$-deal_indus'!$A$49:$A$62</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'Dates-$-deal_indus'!$O$49:$O$62</c:f>
              <c:numCache>
                <c:formatCode>General</c:formatCode>
                <c:ptCount val="13"/>
                <c:pt idx="4">
                  <c:v>1</c:v>
                </c:pt>
                <c:pt idx="5">
                  <c:v>2</c:v>
                </c:pt>
                <c:pt idx="7">
                  <c:v>1</c:v>
                </c:pt>
                <c:pt idx="8">
                  <c:v>1</c:v>
                </c:pt>
                <c:pt idx="9">
                  <c:v>1</c:v>
                </c:pt>
                <c:pt idx="11">
                  <c:v>2</c:v>
                </c:pt>
              </c:numCache>
            </c:numRef>
          </c:val>
          <c:extLst>
            <c:ext xmlns:c16="http://schemas.microsoft.com/office/drawing/2014/chart" uri="{C3380CC4-5D6E-409C-BE32-E72D297353CC}">
              <c16:uniqueId val="{0000000E-9BB5-4ABD-A405-9735B9B88C77}"/>
            </c:ext>
          </c:extLst>
        </c:ser>
        <c:ser>
          <c:idx val="14"/>
          <c:order val="14"/>
          <c:tx>
            <c:strRef>
              <c:f>'Dates-$-deal_indus'!$P$47:$P$48</c:f>
              <c:strCache>
                <c:ptCount val="1"/>
                <c:pt idx="0">
                  <c:v>Non-Profit Organization Management</c:v>
                </c:pt>
              </c:strCache>
            </c:strRef>
          </c:tx>
          <c:spPr>
            <a:solidFill>
              <a:schemeClr val="accent3">
                <a:lumMod val="80000"/>
                <a:lumOff val="20000"/>
              </a:schemeClr>
            </a:solidFill>
            <a:ln>
              <a:noFill/>
            </a:ln>
            <a:effectLst/>
          </c:spPr>
          <c:invertIfNegative val="0"/>
          <c:cat>
            <c:strRef>
              <c:f>'Dates-$-deal_indus'!$A$49:$A$62</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'Dates-$-deal_indus'!$P$49:$P$62</c:f>
              <c:numCache>
                <c:formatCode>General</c:formatCode>
                <c:ptCount val="13"/>
                <c:pt idx="5">
                  <c:v>1</c:v>
                </c:pt>
              </c:numCache>
            </c:numRef>
          </c:val>
          <c:extLst>
            <c:ext xmlns:c16="http://schemas.microsoft.com/office/drawing/2014/chart" uri="{C3380CC4-5D6E-409C-BE32-E72D297353CC}">
              <c16:uniqueId val="{0000000F-9BB5-4ABD-A405-9735B9B88C77}"/>
            </c:ext>
          </c:extLst>
        </c:ser>
        <c:ser>
          <c:idx val="15"/>
          <c:order val="15"/>
          <c:tx>
            <c:strRef>
              <c:f>'Dates-$-deal_indus'!$Q$47:$Q$48</c:f>
              <c:strCache>
                <c:ptCount val="1"/>
                <c:pt idx="0">
                  <c:v>Other</c:v>
                </c:pt>
              </c:strCache>
            </c:strRef>
          </c:tx>
          <c:spPr>
            <a:solidFill>
              <a:schemeClr val="accent4">
                <a:lumMod val="80000"/>
                <a:lumOff val="20000"/>
              </a:schemeClr>
            </a:solidFill>
            <a:ln>
              <a:noFill/>
            </a:ln>
            <a:effectLst/>
          </c:spPr>
          <c:invertIfNegative val="0"/>
          <c:cat>
            <c:strRef>
              <c:f>'Dates-$-deal_indus'!$A$49:$A$62</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'Dates-$-deal_indus'!$Q$49:$Q$62</c:f>
              <c:numCache>
                <c:formatCode>General</c:formatCode>
                <c:ptCount val="13"/>
                <c:pt idx="2">
                  <c:v>4</c:v>
                </c:pt>
                <c:pt idx="3">
                  <c:v>11</c:v>
                </c:pt>
                <c:pt idx="4">
                  <c:v>3</c:v>
                </c:pt>
                <c:pt idx="5">
                  <c:v>7</c:v>
                </c:pt>
                <c:pt idx="6">
                  <c:v>2</c:v>
                </c:pt>
                <c:pt idx="7">
                  <c:v>4</c:v>
                </c:pt>
                <c:pt idx="8">
                  <c:v>4</c:v>
                </c:pt>
                <c:pt idx="9">
                  <c:v>2</c:v>
                </c:pt>
                <c:pt idx="10">
                  <c:v>2</c:v>
                </c:pt>
                <c:pt idx="11">
                  <c:v>8</c:v>
                </c:pt>
                <c:pt idx="12">
                  <c:v>19</c:v>
                </c:pt>
              </c:numCache>
            </c:numRef>
          </c:val>
          <c:extLst>
            <c:ext xmlns:c16="http://schemas.microsoft.com/office/drawing/2014/chart" uri="{C3380CC4-5D6E-409C-BE32-E72D297353CC}">
              <c16:uniqueId val="{00000010-9BB5-4ABD-A405-9735B9B88C77}"/>
            </c:ext>
          </c:extLst>
        </c:ser>
        <c:ser>
          <c:idx val="16"/>
          <c:order val="16"/>
          <c:tx>
            <c:strRef>
              <c:f>'Dates-$-deal_indus'!$R$47:$R$48</c:f>
              <c:strCache>
                <c:ptCount val="1"/>
                <c:pt idx="0">
                  <c:v>Real estate</c:v>
                </c:pt>
              </c:strCache>
            </c:strRef>
          </c:tx>
          <c:spPr>
            <a:solidFill>
              <a:schemeClr val="accent5">
                <a:lumMod val="80000"/>
                <a:lumOff val="20000"/>
              </a:schemeClr>
            </a:solidFill>
            <a:ln>
              <a:noFill/>
            </a:ln>
            <a:effectLst/>
          </c:spPr>
          <c:invertIfNegative val="0"/>
          <c:cat>
            <c:strRef>
              <c:f>'Dates-$-deal_indus'!$A$49:$A$62</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'Dates-$-deal_indus'!$R$49:$R$62</c:f>
              <c:numCache>
                <c:formatCode>General</c:formatCode>
                <c:ptCount val="13"/>
                <c:pt idx="1">
                  <c:v>1</c:v>
                </c:pt>
                <c:pt idx="2">
                  <c:v>1</c:v>
                </c:pt>
                <c:pt idx="4">
                  <c:v>3</c:v>
                </c:pt>
                <c:pt idx="5">
                  <c:v>2</c:v>
                </c:pt>
                <c:pt idx="6">
                  <c:v>1</c:v>
                </c:pt>
                <c:pt idx="7">
                  <c:v>2</c:v>
                </c:pt>
                <c:pt idx="10">
                  <c:v>1</c:v>
                </c:pt>
                <c:pt idx="11">
                  <c:v>1</c:v>
                </c:pt>
                <c:pt idx="12">
                  <c:v>1</c:v>
                </c:pt>
              </c:numCache>
            </c:numRef>
          </c:val>
          <c:extLst>
            <c:ext xmlns:c16="http://schemas.microsoft.com/office/drawing/2014/chart" uri="{C3380CC4-5D6E-409C-BE32-E72D297353CC}">
              <c16:uniqueId val="{00000011-9BB5-4ABD-A405-9735B9B88C77}"/>
            </c:ext>
          </c:extLst>
        </c:ser>
        <c:ser>
          <c:idx val="17"/>
          <c:order val="17"/>
          <c:tx>
            <c:strRef>
              <c:f>'Dates-$-deal_indus'!$S$47:$S$48</c:f>
              <c:strCache>
                <c:ptCount val="1"/>
                <c:pt idx="0">
                  <c:v>Retail</c:v>
                </c:pt>
              </c:strCache>
            </c:strRef>
          </c:tx>
          <c:spPr>
            <a:solidFill>
              <a:schemeClr val="accent6">
                <a:lumMod val="80000"/>
                <a:lumOff val="20000"/>
              </a:schemeClr>
            </a:solidFill>
            <a:ln>
              <a:noFill/>
            </a:ln>
            <a:effectLst/>
          </c:spPr>
          <c:invertIfNegative val="0"/>
          <c:cat>
            <c:strRef>
              <c:f>'Dates-$-deal_indus'!$A$49:$A$62</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'Dates-$-deal_indus'!$S$49:$S$62</c:f>
              <c:numCache>
                <c:formatCode>General</c:formatCode>
                <c:ptCount val="13"/>
                <c:pt idx="3">
                  <c:v>2</c:v>
                </c:pt>
              </c:numCache>
            </c:numRef>
          </c:val>
          <c:extLst>
            <c:ext xmlns:c16="http://schemas.microsoft.com/office/drawing/2014/chart" uri="{C3380CC4-5D6E-409C-BE32-E72D297353CC}">
              <c16:uniqueId val="{00000012-9BB5-4ABD-A405-9735B9B88C77}"/>
            </c:ext>
          </c:extLst>
        </c:ser>
        <c:ser>
          <c:idx val="18"/>
          <c:order val="18"/>
          <c:tx>
            <c:strRef>
              <c:f>'Dates-$-deal_indus'!$T$47:$T$48</c:f>
              <c:strCache>
                <c:ptCount val="1"/>
                <c:pt idx="0">
                  <c:v>Tourism </c:v>
                </c:pt>
              </c:strCache>
            </c:strRef>
          </c:tx>
          <c:spPr>
            <a:solidFill>
              <a:schemeClr val="accent1">
                <a:lumMod val="80000"/>
              </a:schemeClr>
            </a:solidFill>
            <a:ln>
              <a:noFill/>
            </a:ln>
            <a:effectLst/>
          </c:spPr>
          <c:invertIfNegative val="0"/>
          <c:cat>
            <c:strRef>
              <c:f>'Dates-$-deal_indus'!$A$49:$A$62</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'Dates-$-deal_indus'!$T$49:$T$62</c:f>
              <c:numCache>
                <c:formatCode>General</c:formatCode>
                <c:ptCount val="13"/>
                <c:pt idx="12">
                  <c:v>1</c:v>
                </c:pt>
              </c:numCache>
            </c:numRef>
          </c:val>
          <c:extLst>
            <c:ext xmlns:c16="http://schemas.microsoft.com/office/drawing/2014/chart" uri="{C3380CC4-5D6E-409C-BE32-E72D297353CC}">
              <c16:uniqueId val="{00000013-9BB5-4ABD-A405-9735B9B88C77}"/>
            </c:ext>
          </c:extLst>
        </c:ser>
        <c:ser>
          <c:idx val="19"/>
          <c:order val="19"/>
          <c:tx>
            <c:strRef>
              <c:f>'Dates-$-deal_indus'!$U$47:$U$48</c:f>
              <c:strCache>
                <c:ptCount val="1"/>
                <c:pt idx="0">
                  <c:v>Transportation</c:v>
                </c:pt>
              </c:strCache>
            </c:strRef>
          </c:tx>
          <c:spPr>
            <a:solidFill>
              <a:schemeClr val="accent2">
                <a:lumMod val="80000"/>
              </a:schemeClr>
            </a:solidFill>
            <a:ln>
              <a:noFill/>
            </a:ln>
            <a:effectLst/>
          </c:spPr>
          <c:invertIfNegative val="0"/>
          <c:cat>
            <c:strRef>
              <c:f>'Dates-$-deal_indus'!$A$49:$A$62</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'Dates-$-deal_indus'!$U$49:$U$62</c:f>
              <c:numCache>
                <c:formatCode>General</c:formatCode>
                <c:ptCount val="13"/>
                <c:pt idx="9">
                  <c:v>2</c:v>
                </c:pt>
                <c:pt idx="10">
                  <c:v>1</c:v>
                </c:pt>
                <c:pt idx="12">
                  <c:v>1</c:v>
                </c:pt>
              </c:numCache>
            </c:numRef>
          </c:val>
          <c:extLst>
            <c:ext xmlns:c16="http://schemas.microsoft.com/office/drawing/2014/chart" uri="{C3380CC4-5D6E-409C-BE32-E72D297353CC}">
              <c16:uniqueId val="{00000014-9BB5-4ABD-A405-9735B9B88C77}"/>
            </c:ext>
          </c:extLst>
        </c:ser>
        <c:ser>
          <c:idx val="20"/>
          <c:order val="20"/>
          <c:tx>
            <c:strRef>
              <c:f>'Dates-$-deal_indus'!$V$47:$V$48</c:f>
              <c:strCache>
                <c:ptCount val="1"/>
                <c:pt idx="0">
                  <c:v>(blank)</c:v>
                </c:pt>
              </c:strCache>
            </c:strRef>
          </c:tx>
          <c:spPr>
            <a:solidFill>
              <a:schemeClr val="accent3">
                <a:lumMod val="80000"/>
              </a:schemeClr>
            </a:solidFill>
            <a:ln>
              <a:noFill/>
            </a:ln>
            <a:effectLst/>
          </c:spPr>
          <c:invertIfNegative val="0"/>
          <c:cat>
            <c:strRef>
              <c:f>'Dates-$-deal_indus'!$A$49:$A$62</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'Dates-$-deal_indus'!$V$49:$V$62</c:f>
              <c:numCache>
                <c:formatCode>General</c:formatCode>
                <c:ptCount val="13"/>
              </c:numCache>
            </c:numRef>
          </c:val>
          <c:extLst>
            <c:ext xmlns:c16="http://schemas.microsoft.com/office/drawing/2014/chart" uri="{C3380CC4-5D6E-409C-BE32-E72D297353CC}">
              <c16:uniqueId val="{00000015-9BB5-4ABD-A405-9735B9B88C77}"/>
            </c:ext>
          </c:extLst>
        </c:ser>
        <c:dLbls>
          <c:showLegendKey val="0"/>
          <c:showVal val="0"/>
          <c:showCatName val="0"/>
          <c:showSerName val="0"/>
          <c:showPercent val="0"/>
          <c:showBubbleSize val="0"/>
        </c:dLbls>
        <c:gapWidth val="219"/>
        <c:overlap val="-27"/>
        <c:axId val="2055612512"/>
        <c:axId val="1968224096"/>
      </c:barChart>
      <c:catAx>
        <c:axId val="2055612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8224096"/>
        <c:crosses val="autoZero"/>
        <c:auto val="1"/>
        <c:lblAlgn val="ctr"/>
        <c:lblOffset val="100"/>
        <c:noMultiLvlLbl val="0"/>
      </c:catAx>
      <c:valAx>
        <c:axId val="1968224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5612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[Factorial_case_study.Final.xlsx]Dates-$-deal_indus!PivotTable15</c:name>
    <c:fmtId val="1"/>
  </c:pivotSource>
  <c:chart>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'Dates-$-deal_indus'!$B$92:$B$93</c:f>
              <c:strCache>
                <c:ptCount val="1"/>
                <c:pt idx="0">
                  <c:v>Communication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'Dates-$-deal_indus'!$A$94:$A$107</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'Dates-$-deal_indus'!$B$94:$B$107</c:f>
              <c:numCache>
                <c:formatCode>General</c:formatCode>
                <c:ptCount val="13"/>
                <c:pt idx="3">
                  <c:v>1</c:v>
                </c:pt>
                <c:pt idx="5">
                  <c:v>2</c:v>
                </c:pt>
                <c:pt idx="6">
                  <c:v>1</c:v>
                </c:pt>
                <c:pt idx="7">
                  <c:v>3</c:v>
                </c:pt>
                <c:pt idx="10">
                  <c:v>5</c:v>
                </c:pt>
                <c:pt idx="11">
                  <c:v>2</c:v>
                </c:pt>
                <c:pt idx="12">
                  <c:v>5</c:v>
                </c:pt>
              </c:numCache>
            </c:numRef>
          </c:val>
          <c:extLst>
            <c:ext xmlns:c16="http://schemas.microsoft.com/office/drawing/2014/chart" uri="{C3380CC4-5D6E-409C-BE32-E72D297353CC}">
              <c16:uniqueId val="{00000000-30C3-450F-B68C-7ACFA96455B0}"/>
            </c:ext>
          </c:extLst>
        </c:ser>
        <c:ser>
          <c:idx val="1"/>
          <c:order val="1"/>
          <c:tx>
            <c:strRef>
              <c:f>'Dates-$-deal_indus'!$C$92:$C$93</c:f>
              <c:strCache>
                <c:ptCount val="1"/>
                <c:pt idx="0">
                  <c:v>Energy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'Dates-$-deal_indus'!$A$94:$A$107</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'Dates-$-deal_indus'!$C$94:$C$107</c:f>
              <c:numCache>
                <c:formatCode>General</c:formatCode>
                <c:ptCount val="13"/>
                <c:pt idx="7">
                  <c:v>1</c:v>
                </c:pt>
                <c:pt idx="8">
                  <c:v>1</c:v>
                </c:pt>
                <c:pt idx="10">
                  <c:v>3</c:v>
                </c:pt>
                <c:pt idx="12">
                  <c:v>2</c:v>
                </c:pt>
              </c:numCache>
            </c:numRef>
          </c:val>
          <c:extLst>
            <c:ext xmlns:c16="http://schemas.microsoft.com/office/drawing/2014/chart" uri="{C3380CC4-5D6E-409C-BE32-E72D297353CC}">
              <c16:uniqueId val="{00000002-30C3-450F-B68C-7ACFA96455B0}"/>
            </c:ext>
          </c:extLst>
        </c:ser>
        <c:ser>
          <c:idx val="2"/>
          <c:order val="2"/>
          <c:tx>
            <c:strRef>
              <c:f>'Dates-$-deal_indus'!$D$92:$D$93</c:f>
              <c:strCache>
                <c:ptCount val="1"/>
                <c:pt idx="0">
                  <c:v>Entertainment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'Dates-$-deal_indus'!$A$94:$A$107</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'Dates-$-deal_indus'!$D$94:$D$107</c:f>
              <c:numCache>
                <c:formatCode>General</c:formatCode>
                <c:ptCount val="13"/>
                <c:pt idx="5">
                  <c:v>1</c:v>
                </c:pt>
                <c:pt idx="8">
                  <c:v>2</c:v>
                </c:pt>
                <c:pt idx="9">
                  <c:v>1</c:v>
                </c:pt>
                <c:pt idx="10">
                  <c:v>2</c:v>
                </c:pt>
                <c:pt idx="11">
                  <c:v>1</c:v>
                </c:pt>
              </c:numCache>
            </c:numRef>
          </c:val>
          <c:extLst>
            <c:ext xmlns:c16="http://schemas.microsoft.com/office/drawing/2014/chart" uri="{C3380CC4-5D6E-409C-BE32-E72D297353CC}">
              <c16:uniqueId val="{00000003-30C3-450F-B68C-7ACFA96455B0}"/>
            </c:ext>
          </c:extLst>
        </c:ser>
        <c:ser>
          <c:idx val="3"/>
          <c:order val="3"/>
          <c:tx>
            <c:strRef>
              <c:f>'Dates-$-deal_indus'!$E$92:$E$93</c:f>
              <c:strCache>
                <c:ptCount val="1"/>
                <c:pt idx="0">
                  <c:v>Finance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'Dates-$-deal_indus'!$A$94:$A$107</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'Dates-$-deal_indus'!$E$94:$E$107</c:f>
              <c:numCache>
                <c:formatCode>General</c:formatCode>
                <c:ptCount val="13"/>
                <c:pt idx="1">
                  <c:v>1</c:v>
                </c:pt>
                <c:pt idx="2">
                  <c:v>1</c:v>
                </c:pt>
                <c:pt idx="4">
                  <c:v>1</c:v>
                </c:pt>
                <c:pt idx="7">
                  <c:v>1</c:v>
                </c:pt>
                <c:pt idx="8">
                  <c:v>2</c:v>
                </c:pt>
                <c:pt idx="10">
                  <c:v>1</c:v>
                </c:pt>
                <c:pt idx="11">
                  <c:v>1</c:v>
                </c:pt>
              </c:numCache>
            </c:numRef>
          </c:val>
          <c:extLst>
            <c:ext xmlns:c16="http://schemas.microsoft.com/office/drawing/2014/chart" uri="{C3380CC4-5D6E-409C-BE32-E72D297353CC}">
              <c16:uniqueId val="{00000004-30C3-450F-B68C-7ACFA96455B0}"/>
            </c:ext>
          </c:extLst>
        </c:ser>
        <c:ser>
          <c:idx val="4"/>
          <c:order val="4"/>
          <c:tx>
            <c:strRef>
              <c:f>'Dates-$-deal_indus'!$F$92:$F$93</c:f>
              <c:strCache>
                <c:ptCount val="1"/>
                <c:pt idx="0">
                  <c:v>Health care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'Dates-$-deal_indus'!$A$94:$A$107</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'Dates-$-deal_indus'!$F$94:$F$107</c:f>
              <c:numCache>
                <c:formatCode>General</c:formatCode>
                <c:ptCount val="13"/>
                <c:pt idx="1">
                  <c:v>5</c:v>
                </c:pt>
                <c:pt idx="2">
                  <c:v>2</c:v>
                </c:pt>
                <c:pt idx="8">
                  <c:v>1</c:v>
                </c:pt>
                <c:pt idx="9">
                  <c:v>4</c:v>
                </c:pt>
                <c:pt idx="10">
                  <c:v>2</c:v>
                </c:pt>
                <c:pt idx="11">
                  <c:v>4</c:v>
                </c:pt>
                <c:pt idx="12">
                  <c:v>4</c:v>
                </c:pt>
              </c:numCache>
            </c:numRef>
          </c:val>
          <c:extLst>
            <c:ext xmlns:c16="http://schemas.microsoft.com/office/drawing/2014/chart" uri="{C3380CC4-5D6E-409C-BE32-E72D297353CC}">
              <c16:uniqueId val="{00000005-30C3-450F-B68C-7ACFA96455B0}"/>
            </c:ext>
          </c:extLst>
        </c:ser>
        <c:ser>
          <c:idx val="5"/>
          <c:order val="5"/>
          <c:tx>
            <c:strRef>
              <c:f>'Dates-$-deal_indus'!$G$92:$G$93</c:f>
              <c:strCache>
                <c:ptCount val="1"/>
                <c:pt idx="0">
                  <c:v>Industrials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'Dates-$-deal_indus'!$A$94:$A$107</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'Dates-$-deal_indus'!$G$94:$G$107</c:f>
              <c:numCache>
                <c:formatCode>General</c:formatCode>
                <c:ptCount val="13"/>
                <c:pt idx="1">
                  <c:v>2</c:v>
                </c:pt>
                <c:pt idx="2">
                  <c:v>1</c:v>
                </c:pt>
                <c:pt idx="4">
                  <c:v>4</c:v>
                </c:pt>
                <c:pt idx="5">
                  <c:v>5</c:v>
                </c:pt>
                <c:pt idx="7">
                  <c:v>5</c:v>
                </c:pt>
                <c:pt idx="8">
                  <c:v>7</c:v>
                </c:pt>
                <c:pt idx="9">
                  <c:v>2</c:v>
                </c:pt>
                <c:pt idx="10">
                  <c:v>4</c:v>
                </c:pt>
                <c:pt idx="11">
                  <c:v>9</c:v>
                </c:pt>
                <c:pt idx="12">
                  <c:v>4</c:v>
                </c:pt>
              </c:numCache>
            </c:numRef>
          </c:val>
          <c:extLst>
            <c:ext xmlns:c16="http://schemas.microsoft.com/office/drawing/2014/chart" uri="{C3380CC4-5D6E-409C-BE32-E72D297353CC}">
              <c16:uniqueId val="{00000006-30C3-450F-B68C-7ACFA96455B0}"/>
            </c:ext>
          </c:extLst>
        </c:ser>
        <c:ser>
          <c:idx val="6"/>
          <c:order val="6"/>
          <c:tx>
            <c:strRef>
              <c:f>'Dates-$-deal_indus'!$H$92:$H$93</c:f>
              <c:strCache>
                <c:ptCount val="1"/>
                <c:pt idx="0">
                  <c:v>Information technology </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'Dates-$-deal_indus'!$A$94:$A$107</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'Dates-$-deal_indus'!$H$94:$H$107</c:f>
              <c:numCache>
                <c:formatCode>General</c:formatCode>
                <c:ptCount val="13"/>
                <c:pt idx="1">
                  <c:v>3</c:v>
                </c:pt>
                <c:pt idx="2">
                  <c:v>4</c:v>
                </c:pt>
                <c:pt idx="3">
                  <c:v>2</c:v>
                </c:pt>
                <c:pt idx="4">
                  <c:v>2</c:v>
                </c:pt>
                <c:pt idx="6">
                  <c:v>2</c:v>
                </c:pt>
                <c:pt idx="7">
                  <c:v>6</c:v>
                </c:pt>
                <c:pt idx="8">
                  <c:v>6</c:v>
                </c:pt>
                <c:pt idx="9">
                  <c:v>4</c:v>
                </c:pt>
                <c:pt idx="10">
                  <c:v>4</c:v>
                </c:pt>
                <c:pt idx="11">
                  <c:v>4</c:v>
                </c:pt>
                <c:pt idx="12">
                  <c:v>5</c:v>
                </c:pt>
              </c:numCache>
            </c:numRef>
          </c:val>
          <c:extLst>
            <c:ext xmlns:c16="http://schemas.microsoft.com/office/drawing/2014/chart" uri="{C3380CC4-5D6E-409C-BE32-E72D297353CC}">
              <c16:uniqueId val="{00000007-30C3-450F-B68C-7ACFA96455B0}"/>
            </c:ext>
          </c:extLst>
        </c:ser>
        <c:ser>
          <c:idx val="7"/>
          <c:order val="7"/>
          <c:tx>
            <c:strRef>
              <c:f>'Dates-$-deal_indus'!$I$92:$I$93</c:f>
              <c:strCache>
                <c:ptCount val="1"/>
                <c:pt idx="0">
                  <c:v>Legal services</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'Dates-$-deal_indus'!$A$94:$A$107</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'Dates-$-deal_indus'!$I$94:$I$107</c:f>
              <c:numCache>
                <c:formatCode>General</c:formatCode>
                <c:ptCount val="13"/>
                <c:pt idx="4">
                  <c:v>1</c:v>
                </c:pt>
                <c:pt idx="5">
                  <c:v>2</c:v>
                </c:pt>
                <c:pt idx="7">
                  <c:v>1</c:v>
                </c:pt>
                <c:pt idx="8">
                  <c:v>1</c:v>
                </c:pt>
                <c:pt idx="9">
                  <c:v>1</c:v>
                </c:pt>
                <c:pt idx="11">
                  <c:v>2</c:v>
                </c:pt>
              </c:numCache>
            </c:numRef>
          </c:val>
          <c:extLst>
            <c:ext xmlns:c16="http://schemas.microsoft.com/office/drawing/2014/chart" uri="{C3380CC4-5D6E-409C-BE32-E72D297353CC}">
              <c16:uniqueId val="{00000008-30C3-450F-B68C-7ACFA96455B0}"/>
            </c:ext>
          </c:extLst>
        </c:ser>
        <c:ser>
          <c:idx val="8"/>
          <c:order val="8"/>
          <c:tx>
            <c:strRef>
              <c:f>'Dates-$-deal_indus'!$J$92:$J$93</c:f>
              <c:strCache>
                <c:ptCount val="1"/>
                <c:pt idx="0">
                  <c:v>Other</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'Dates-$-deal_indus'!$A$94:$A$107</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'Dates-$-deal_indus'!$J$94:$J$107</c:f>
              <c:numCache>
                <c:formatCode>General</c:formatCode>
                <c:ptCount val="13"/>
                <c:pt idx="2">
                  <c:v>4</c:v>
                </c:pt>
                <c:pt idx="3">
                  <c:v>11</c:v>
                </c:pt>
                <c:pt idx="4">
                  <c:v>3</c:v>
                </c:pt>
                <c:pt idx="5">
                  <c:v>7</c:v>
                </c:pt>
                <c:pt idx="6">
                  <c:v>2</c:v>
                </c:pt>
                <c:pt idx="7">
                  <c:v>4</c:v>
                </c:pt>
                <c:pt idx="8">
                  <c:v>4</c:v>
                </c:pt>
                <c:pt idx="9">
                  <c:v>2</c:v>
                </c:pt>
                <c:pt idx="10">
                  <c:v>2</c:v>
                </c:pt>
                <c:pt idx="11">
                  <c:v>8</c:v>
                </c:pt>
                <c:pt idx="12">
                  <c:v>19</c:v>
                </c:pt>
              </c:numCache>
            </c:numRef>
          </c:val>
          <c:extLst>
            <c:ext xmlns:c16="http://schemas.microsoft.com/office/drawing/2014/chart" uri="{C3380CC4-5D6E-409C-BE32-E72D297353CC}">
              <c16:uniqueId val="{00000009-30C3-450F-B68C-7ACFA96455B0}"/>
            </c:ext>
          </c:extLst>
        </c:ser>
        <c:ser>
          <c:idx val="9"/>
          <c:order val="9"/>
          <c:tx>
            <c:strRef>
              <c:f>'Dates-$-deal_indus'!$K$92:$K$93</c:f>
              <c:strCache>
                <c:ptCount val="1"/>
                <c:pt idx="0">
                  <c:v>Real estate</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'Dates-$-deal_indus'!$A$94:$A$107</c:f>
              <c:strCache>
                <c:ptCount val="13"/>
                <c:pt idx="0">
                  <c:v>&lt;13.01.2022</c:v>
                </c:pt>
                <c:pt idx="1">
                  <c:v>Jan</c:v>
                </c:pt>
                <c:pt idx="2">
                  <c:v>Feb</c:v>
                </c:pt>
                <c:pt idx="3">
                  <c:v>Mrz</c:v>
                </c:pt>
                <c:pt idx="4">
                  <c:v>Apr</c:v>
                </c:pt>
                <c:pt idx="5">
                  <c:v>Mai</c:v>
                </c:pt>
                <c:pt idx="6">
                  <c:v>Jun</c:v>
                </c:pt>
                <c:pt idx="7">
                  <c:v>Jul</c:v>
                </c:pt>
                <c:pt idx="8">
                  <c:v>Aug</c:v>
                </c:pt>
                <c:pt idx="9">
                  <c:v>Sep</c:v>
                </c:pt>
                <c:pt idx="10">
                  <c:v>Okt</c:v>
                </c:pt>
                <c:pt idx="11">
                  <c:v>Nov</c:v>
                </c:pt>
                <c:pt idx="12">
                  <c:v>Dez</c:v>
                </c:pt>
              </c:strCache>
            </c:strRef>
          </c:cat>
          <c:val>
            <c:numRef>
              <c:f>'Dates-$-deal_indus'!$K$94:$K$107</c:f>
              <c:numCache>
                <c:formatCode>General</c:formatCode>
                <c:ptCount val="13"/>
                <c:pt idx="1">
                  <c:v>1</c:v>
                </c:pt>
                <c:pt idx="2">
                  <c:v>1</c:v>
                </c:pt>
                <c:pt idx="4">
                  <c:v>3</c:v>
                </c:pt>
                <c:pt idx="5">
                  <c:v>2</c:v>
                </c:pt>
                <c:pt idx="6">
                  <c:v>1</c:v>
                </c:pt>
                <c:pt idx="7">
                  <c:v>2</c:v>
                </c:pt>
                <c:pt idx="10">
                  <c:v>1</c:v>
                </c:pt>
                <c:pt idx="11">
                  <c:v>1</c:v>
                </c:pt>
                <c:pt idx="12">
                  <c:v>1</c:v>
                </c:pt>
              </c:numCache>
            </c:numRef>
          </c:val>
          <c:extLst>
            <c:ext xmlns:c16="http://schemas.microsoft.com/office/drawing/2014/chart" uri="{C3380CC4-5D6E-409C-BE32-E72D297353CC}">
              <c16:uniqueId val="{0000000A-30C3-450F-B68C-7ACFA96455B0}"/>
            </c:ext>
          </c:extLst>
        </c:ser>
        <c:dLbls>
          <c:dLblPos val="outEnd"/>
          <c:showLegendKey val="0"/>
          <c:showVal val="1"/>
          <c:showCatName val="0"/>
          <c:showSerName val="0"/>
          <c:showPercent val="0"/>
          <c:showBubbleSize val="0"/>
        </c:dLbls>
        <c:gapWidth val="267"/>
        <c:overlap val="-43"/>
        <c:axId val="2055615392"/>
        <c:axId val="2044138864"/>
      </c:barChart>
      <c:catAx>
        <c:axId val="2055615392"/>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ES"/>
          </a:p>
        </c:txPr>
        <c:crossAx val="2044138864"/>
        <c:crosses val="autoZero"/>
        <c:auto val="1"/>
        <c:lblAlgn val="ctr"/>
        <c:lblOffset val="100"/>
        <c:noMultiLvlLbl val="0"/>
      </c:catAx>
      <c:valAx>
        <c:axId val="2044138864"/>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crossAx val="2055615392"/>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[Factorial_case_study.Final.xlsx]Deal&amp;Sum!PivotTable6</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'Deal&amp;Sum'!$B$1:$B$2</c:f>
              <c:strCache>
                <c:ptCount val="1"/>
                <c:pt idx="0">
                  <c:v>Inbound</c:v>
                </c:pt>
              </c:strCache>
            </c:strRef>
          </c:tx>
          <c:spPr>
            <a:solidFill>
              <a:schemeClr val="accent1"/>
            </a:solidFill>
            <a:ln>
              <a:noFill/>
            </a:ln>
            <a:effectLst/>
          </c:spPr>
          <c:invertIfNegative val="0"/>
          <c:cat>
            <c:strRef>
              <c:f>'Deal&amp;Sum'!$A$3:$A$24</c:f>
              <c:strCache>
                <c:ptCount val="21"/>
                <c:pt idx="0">
                  <c:v>Agriculture</c:v>
                </c:pt>
                <c:pt idx="1">
                  <c:v>Communication</c:v>
                </c:pt>
                <c:pt idx="2">
                  <c:v>Construction</c:v>
                </c:pt>
                <c:pt idx="3">
                  <c:v>Consumer discretionary </c:v>
                </c:pt>
                <c:pt idx="4">
                  <c:v>Consumer staples</c:v>
                </c:pt>
                <c:pt idx="5">
                  <c:v>E-learning </c:v>
                </c:pt>
                <c:pt idx="6">
                  <c:v>Energy</c:v>
                </c:pt>
                <c:pt idx="7">
                  <c:v>Entertainment</c:v>
                </c:pt>
                <c:pt idx="8">
                  <c:v>Finance</c:v>
                </c:pt>
                <c:pt idx="9">
                  <c:v>Health care</c:v>
                </c:pt>
                <c:pt idx="10">
                  <c:v>Hospitality</c:v>
                </c:pt>
                <c:pt idx="11">
                  <c:v>Industrials</c:v>
                </c:pt>
                <c:pt idx="12">
                  <c:v>Information technology </c:v>
                </c:pt>
                <c:pt idx="13">
                  <c:v>Legal services</c:v>
                </c:pt>
                <c:pt idx="14">
                  <c:v>Non-Profit Organization Management</c:v>
                </c:pt>
                <c:pt idx="15">
                  <c:v>Other</c:v>
                </c:pt>
                <c:pt idx="16">
                  <c:v>Real estate</c:v>
                </c:pt>
                <c:pt idx="17">
                  <c:v>Retail</c:v>
                </c:pt>
                <c:pt idx="18">
                  <c:v>Tourism </c:v>
                </c:pt>
                <c:pt idx="19">
                  <c:v>Transportation</c:v>
                </c:pt>
                <c:pt idx="20">
                  <c:v>(blank)</c:v>
                </c:pt>
              </c:strCache>
            </c:strRef>
          </c:cat>
          <c:val>
            <c:numRef>
              <c:f>'Deal&amp;Sum'!$B$3:$B$24</c:f>
              <c:numCache>
                <c:formatCode>General</c:formatCode>
                <c:ptCount val="21"/>
                <c:pt idx="1">
                  <c:v>4924.12</c:v>
                </c:pt>
                <c:pt idx="3">
                  <c:v>447</c:v>
                </c:pt>
                <c:pt idx="4">
                  <c:v>270</c:v>
                </c:pt>
                <c:pt idx="5">
                  <c:v>90</c:v>
                </c:pt>
                <c:pt idx="6">
                  <c:v>1666.75</c:v>
                </c:pt>
                <c:pt idx="7">
                  <c:v>374</c:v>
                </c:pt>
                <c:pt idx="8">
                  <c:v>1798</c:v>
                </c:pt>
                <c:pt idx="9">
                  <c:v>3973</c:v>
                </c:pt>
                <c:pt idx="10">
                  <c:v>908</c:v>
                </c:pt>
                <c:pt idx="11">
                  <c:v>3789</c:v>
                </c:pt>
                <c:pt idx="12">
                  <c:v>4122</c:v>
                </c:pt>
                <c:pt idx="13">
                  <c:v>1628</c:v>
                </c:pt>
                <c:pt idx="15">
                  <c:v>6494.5</c:v>
                </c:pt>
                <c:pt idx="16">
                  <c:v>1101</c:v>
                </c:pt>
                <c:pt idx="17">
                  <c:v>296.60000000000002</c:v>
                </c:pt>
                <c:pt idx="18">
                  <c:v>412.5</c:v>
                </c:pt>
              </c:numCache>
            </c:numRef>
          </c:val>
          <c:extLst>
            <c:ext xmlns:c16="http://schemas.microsoft.com/office/drawing/2014/chart" uri="{C3380CC4-5D6E-409C-BE32-E72D297353CC}">
              <c16:uniqueId val="{00000000-4C1D-486C-BFF5-6F0FF75A6ACD}"/>
            </c:ext>
          </c:extLst>
        </c:ser>
        <c:ser>
          <c:idx val="1"/>
          <c:order val="1"/>
          <c:tx>
            <c:strRef>
              <c:f>'Deal&amp;Sum'!$C$1:$C$2</c:f>
              <c:strCache>
                <c:ptCount val="1"/>
                <c:pt idx="0">
                  <c:v>Outbound</c:v>
                </c:pt>
              </c:strCache>
            </c:strRef>
          </c:tx>
          <c:spPr>
            <a:solidFill>
              <a:schemeClr val="accent2"/>
            </a:solidFill>
            <a:ln>
              <a:noFill/>
            </a:ln>
            <a:effectLst/>
          </c:spPr>
          <c:invertIfNegative val="0"/>
          <c:cat>
            <c:strRef>
              <c:f>'Deal&amp;Sum'!$A$3:$A$24</c:f>
              <c:strCache>
                <c:ptCount val="21"/>
                <c:pt idx="0">
                  <c:v>Agriculture</c:v>
                </c:pt>
                <c:pt idx="1">
                  <c:v>Communication</c:v>
                </c:pt>
                <c:pt idx="2">
                  <c:v>Construction</c:v>
                </c:pt>
                <c:pt idx="3">
                  <c:v>Consumer discretionary </c:v>
                </c:pt>
                <c:pt idx="4">
                  <c:v>Consumer staples</c:v>
                </c:pt>
                <c:pt idx="5">
                  <c:v>E-learning </c:v>
                </c:pt>
                <c:pt idx="6">
                  <c:v>Energy</c:v>
                </c:pt>
                <c:pt idx="7">
                  <c:v>Entertainment</c:v>
                </c:pt>
                <c:pt idx="8">
                  <c:v>Finance</c:v>
                </c:pt>
                <c:pt idx="9">
                  <c:v>Health care</c:v>
                </c:pt>
                <c:pt idx="10">
                  <c:v>Hospitality</c:v>
                </c:pt>
                <c:pt idx="11">
                  <c:v>Industrials</c:v>
                </c:pt>
                <c:pt idx="12">
                  <c:v>Information technology </c:v>
                </c:pt>
                <c:pt idx="13">
                  <c:v>Legal services</c:v>
                </c:pt>
                <c:pt idx="14">
                  <c:v>Non-Profit Organization Management</c:v>
                </c:pt>
                <c:pt idx="15">
                  <c:v>Other</c:v>
                </c:pt>
                <c:pt idx="16">
                  <c:v>Real estate</c:v>
                </c:pt>
                <c:pt idx="17">
                  <c:v>Retail</c:v>
                </c:pt>
                <c:pt idx="18">
                  <c:v>Tourism </c:v>
                </c:pt>
                <c:pt idx="19">
                  <c:v>Transportation</c:v>
                </c:pt>
                <c:pt idx="20">
                  <c:v>(blank)</c:v>
                </c:pt>
              </c:strCache>
            </c:strRef>
          </c:cat>
          <c:val>
            <c:numRef>
              <c:f>'Deal&amp;Sum'!$C$3:$C$24</c:f>
              <c:numCache>
                <c:formatCode>General</c:formatCode>
                <c:ptCount val="21"/>
                <c:pt idx="0">
                  <c:v>540</c:v>
                </c:pt>
                <c:pt idx="1">
                  <c:v>1010.2</c:v>
                </c:pt>
                <c:pt idx="6">
                  <c:v>249</c:v>
                </c:pt>
                <c:pt idx="7">
                  <c:v>1449</c:v>
                </c:pt>
                <c:pt idx="9">
                  <c:v>509</c:v>
                </c:pt>
                <c:pt idx="10">
                  <c:v>180</c:v>
                </c:pt>
                <c:pt idx="11">
                  <c:v>5931</c:v>
                </c:pt>
                <c:pt idx="12">
                  <c:v>2103</c:v>
                </c:pt>
                <c:pt idx="14">
                  <c:v>93</c:v>
                </c:pt>
                <c:pt idx="15">
                  <c:v>2766</c:v>
                </c:pt>
                <c:pt idx="16">
                  <c:v>912.8</c:v>
                </c:pt>
                <c:pt idx="19">
                  <c:v>194</c:v>
                </c:pt>
              </c:numCache>
            </c:numRef>
          </c:val>
          <c:extLst>
            <c:ext xmlns:c16="http://schemas.microsoft.com/office/drawing/2014/chart" uri="{C3380CC4-5D6E-409C-BE32-E72D297353CC}">
              <c16:uniqueId val="{00000002-4C1D-486C-BFF5-6F0FF75A6ACD}"/>
            </c:ext>
          </c:extLst>
        </c:ser>
        <c:ser>
          <c:idx val="2"/>
          <c:order val="2"/>
          <c:tx>
            <c:strRef>
              <c:f>'Deal&amp;Sum'!$D$1:$D$2</c:f>
              <c:strCache>
                <c:ptCount val="1"/>
                <c:pt idx="0">
                  <c:v>Paid</c:v>
                </c:pt>
              </c:strCache>
            </c:strRef>
          </c:tx>
          <c:spPr>
            <a:solidFill>
              <a:schemeClr val="accent3"/>
            </a:solidFill>
            <a:ln>
              <a:noFill/>
            </a:ln>
            <a:effectLst/>
          </c:spPr>
          <c:invertIfNegative val="0"/>
          <c:cat>
            <c:strRef>
              <c:f>'Deal&amp;Sum'!$A$3:$A$24</c:f>
              <c:strCache>
                <c:ptCount val="21"/>
                <c:pt idx="0">
                  <c:v>Agriculture</c:v>
                </c:pt>
                <c:pt idx="1">
                  <c:v>Communication</c:v>
                </c:pt>
                <c:pt idx="2">
                  <c:v>Construction</c:v>
                </c:pt>
                <c:pt idx="3">
                  <c:v>Consumer discretionary </c:v>
                </c:pt>
                <c:pt idx="4">
                  <c:v>Consumer staples</c:v>
                </c:pt>
                <c:pt idx="5">
                  <c:v>E-learning </c:v>
                </c:pt>
                <c:pt idx="6">
                  <c:v>Energy</c:v>
                </c:pt>
                <c:pt idx="7">
                  <c:v>Entertainment</c:v>
                </c:pt>
                <c:pt idx="8">
                  <c:v>Finance</c:v>
                </c:pt>
                <c:pt idx="9">
                  <c:v>Health care</c:v>
                </c:pt>
                <c:pt idx="10">
                  <c:v>Hospitality</c:v>
                </c:pt>
                <c:pt idx="11">
                  <c:v>Industrials</c:v>
                </c:pt>
                <c:pt idx="12">
                  <c:v>Information technology </c:v>
                </c:pt>
                <c:pt idx="13">
                  <c:v>Legal services</c:v>
                </c:pt>
                <c:pt idx="14">
                  <c:v>Non-Profit Organization Management</c:v>
                </c:pt>
                <c:pt idx="15">
                  <c:v>Other</c:v>
                </c:pt>
                <c:pt idx="16">
                  <c:v>Real estate</c:v>
                </c:pt>
                <c:pt idx="17">
                  <c:v>Retail</c:v>
                </c:pt>
                <c:pt idx="18">
                  <c:v>Tourism </c:v>
                </c:pt>
                <c:pt idx="19">
                  <c:v>Transportation</c:v>
                </c:pt>
                <c:pt idx="20">
                  <c:v>(blank)</c:v>
                </c:pt>
              </c:strCache>
            </c:strRef>
          </c:cat>
          <c:val>
            <c:numRef>
              <c:f>'Deal&amp;Sum'!$D$3:$D$24</c:f>
              <c:numCache>
                <c:formatCode>General</c:formatCode>
                <c:ptCount val="21"/>
                <c:pt idx="0">
                  <c:v>135</c:v>
                </c:pt>
                <c:pt idx="1">
                  <c:v>1009.4</c:v>
                </c:pt>
                <c:pt idx="2">
                  <c:v>108</c:v>
                </c:pt>
                <c:pt idx="3">
                  <c:v>1617.45</c:v>
                </c:pt>
                <c:pt idx="4">
                  <c:v>225</c:v>
                </c:pt>
                <c:pt idx="6">
                  <c:v>374</c:v>
                </c:pt>
                <c:pt idx="7">
                  <c:v>1080</c:v>
                </c:pt>
                <c:pt idx="8">
                  <c:v>366</c:v>
                </c:pt>
                <c:pt idx="9">
                  <c:v>729</c:v>
                </c:pt>
                <c:pt idx="10">
                  <c:v>193.65</c:v>
                </c:pt>
                <c:pt idx="11">
                  <c:v>7644</c:v>
                </c:pt>
                <c:pt idx="12">
                  <c:v>4231</c:v>
                </c:pt>
                <c:pt idx="13">
                  <c:v>285</c:v>
                </c:pt>
                <c:pt idx="15">
                  <c:v>4914.43</c:v>
                </c:pt>
                <c:pt idx="16">
                  <c:v>1178</c:v>
                </c:pt>
                <c:pt idx="19">
                  <c:v>501</c:v>
                </c:pt>
              </c:numCache>
            </c:numRef>
          </c:val>
          <c:extLst>
            <c:ext xmlns:c16="http://schemas.microsoft.com/office/drawing/2014/chart" uri="{C3380CC4-5D6E-409C-BE32-E72D297353CC}">
              <c16:uniqueId val="{00000003-4C1D-486C-BFF5-6F0FF75A6ACD}"/>
            </c:ext>
          </c:extLst>
        </c:ser>
        <c:ser>
          <c:idx val="3"/>
          <c:order val="3"/>
          <c:tx>
            <c:strRef>
              <c:f>'Deal&amp;Sum'!$E$1:$E$2</c:f>
              <c:strCache>
                <c:ptCount val="1"/>
                <c:pt idx="0">
                  <c:v>Partners</c:v>
                </c:pt>
              </c:strCache>
            </c:strRef>
          </c:tx>
          <c:spPr>
            <a:solidFill>
              <a:schemeClr val="accent4"/>
            </a:solidFill>
            <a:ln>
              <a:noFill/>
            </a:ln>
            <a:effectLst/>
          </c:spPr>
          <c:invertIfNegative val="0"/>
          <c:cat>
            <c:strRef>
              <c:f>'Deal&amp;Sum'!$A$3:$A$24</c:f>
              <c:strCache>
                <c:ptCount val="21"/>
                <c:pt idx="0">
                  <c:v>Agriculture</c:v>
                </c:pt>
                <c:pt idx="1">
                  <c:v>Communication</c:v>
                </c:pt>
                <c:pt idx="2">
                  <c:v>Construction</c:v>
                </c:pt>
                <c:pt idx="3">
                  <c:v>Consumer discretionary </c:v>
                </c:pt>
                <c:pt idx="4">
                  <c:v>Consumer staples</c:v>
                </c:pt>
                <c:pt idx="5">
                  <c:v>E-learning </c:v>
                </c:pt>
                <c:pt idx="6">
                  <c:v>Energy</c:v>
                </c:pt>
                <c:pt idx="7">
                  <c:v>Entertainment</c:v>
                </c:pt>
                <c:pt idx="8">
                  <c:v>Finance</c:v>
                </c:pt>
                <c:pt idx="9">
                  <c:v>Health care</c:v>
                </c:pt>
                <c:pt idx="10">
                  <c:v>Hospitality</c:v>
                </c:pt>
                <c:pt idx="11">
                  <c:v>Industrials</c:v>
                </c:pt>
                <c:pt idx="12">
                  <c:v>Information technology </c:v>
                </c:pt>
                <c:pt idx="13">
                  <c:v>Legal services</c:v>
                </c:pt>
                <c:pt idx="14">
                  <c:v>Non-Profit Organization Management</c:v>
                </c:pt>
                <c:pt idx="15">
                  <c:v>Other</c:v>
                </c:pt>
                <c:pt idx="16">
                  <c:v>Real estate</c:v>
                </c:pt>
                <c:pt idx="17">
                  <c:v>Retail</c:v>
                </c:pt>
                <c:pt idx="18">
                  <c:v>Tourism </c:v>
                </c:pt>
                <c:pt idx="19">
                  <c:v>Transportation</c:v>
                </c:pt>
                <c:pt idx="20">
                  <c:v>(blank)</c:v>
                </c:pt>
              </c:strCache>
            </c:strRef>
          </c:cat>
          <c:val>
            <c:numRef>
              <c:f>'Deal&amp;Sum'!$E$3:$E$24</c:f>
              <c:numCache>
                <c:formatCode>General</c:formatCode>
                <c:ptCount val="21"/>
                <c:pt idx="6">
                  <c:v>236.25</c:v>
                </c:pt>
                <c:pt idx="9">
                  <c:v>135</c:v>
                </c:pt>
                <c:pt idx="15">
                  <c:v>1249.5</c:v>
                </c:pt>
              </c:numCache>
            </c:numRef>
          </c:val>
          <c:extLst>
            <c:ext xmlns:c16="http://schemas.microsoft.com/office/drawing/2014/chart" uri="{C3380CC4-5D6E-409C-BE32-E72D297353CC}">
              <c16:uniqueId val="{00000004-4C1D-486C-BFF5-6F0FF75A6ACD}"/>
            </c:ext>
          </c:extLst>
        </c:ser>
        <c:ser>
          <c:idx val="4"/>
          <c:order val="4"/>
          <c:tx>
            <c:strRef>
              <c:f>'Deal&amp;Sum'!$F$1:$F$2</c:f>
              <c:strCache>
                <c:ptCount val="1"/>
                <c:pt idx="0">
                  <c:v>(blank)</c:v>
                </c:pt>
              </c:strCache>
            </c:strRef>
          </c:tx>
          <c:spPr>
            <a:solidFill>
              <a:schemeClr val="accent5"/>
            </a:solidFill>
            <a:ln>
              <a:noFill/>
            </a:ln>
            <a:effectLst/>
          </c:spPr>
          <c:invertIfNegative val="0"/>
          <c:cat>
            <c:strRef>
              <c:f>'Deal&amp;Sum'!$A$3:$A$24</c:f>
              <c:strCache>
                <c:ptCount val="21"/>
                <c:pt idx="0">
                  <c:v>Agriculture</c:v>
                </c:pt>
                <c:pt idx="1">
                  <c:v>Communication</c:v>
                </c:pt>
                <c:pt idx="2">
                  <c:v>Construction</c:v>
                </c:pt>
                <c:pt idx="3">
                  <c:v>Consumer discretionary </c:v>
                </c:pt>
                <c:pt idx="4">
                  <c:v>Consumer staples</c:v>
                </c:pt>
                <c:pt idx="5">
                  <c:v>E-learning </c:v>
                </c:pt>
                <c:pt idx="6">
                  <c:v>Energy</c:v>
                </c:pt>
                <c:pt idx="7">
                  <c:v>Entertainment</c:v>
                </c:pt>
                <c:pt idx="8">
                  <c:v>Finance</c:v>
                </c:pt>
                <c:pt idx="9">
                  <c:v>Health care</c:v>
                </c:pt>
                <c:pt idx="10">
                  <c:v>Hospitality</c:v>
                </c:pt>
                <c:pt idx="11">
                  <c:v>Industrials</c:v>
                </c:pt>
                <c:pt idx="12">
                  <c:v>Information technology </c:v>
                </c:pt>
                <c:pt idx="13">
                  <c:v>Legal services</c:v>
                </c:pt>
                <c:pt idx="14">
                  <c:v>Non-Profit Organization Management</c:v>
                </c:pt>
                <c:pt idx="15">
                  <c:v>Other</c:v>
                </c:pt>
                <c:pt idx="16">
                  <c:v>Real estate</c:v>
                </c:pt>
                <c:pt idx="17">
                  <c:v>Retail</c:v>
                </c:pt>
                <c:pt idx="18">
                  <c:v>Tourism </c:v>
                </c:pt>
                <c:pt idx="19">
                  <c:v>Transportation</c:v>
                </c:pt>
                <c:pt idx="20">
                  <c:v>(blank)</c:v>
                </c:pt>
              </c:strCache>
            </c:strRef>
          </c:cat>
          <c:val>
            <c:numRef>
              <c:f>'Deal&amp;Sum'!$F$3:$F$24</c:f>
              <c:numCache>
                <c:formatCode>General</c:formatCode>
                <c:ptCount val="21"/>
              </c:numCache>
            </c:numRef>
          </c:val>
          <c:extLst>
            <c:ext xmlns:c16="http://schemas.microsoft.com/office/drawing/2014/chart" uri="{C3380CC4-5D6E-409C-BE32-E72D297353CC}">
              <c16:uniqueId val="{00000005-4C1D-486C-BFF5-6F0FF75A6ACD}"/>
            </c:ext>
          </c:extLst>
        </c:ser>
        <c:dLbls>
          <c:showLegendKey val="0"/>
          <c:showVal val="0"/>
          <c:showCatName val="0"/>
          <c:showSerName val="0"/>
          <c:showPercent val="0"/>
          <c:showBubbleSize val="0"/>
        </c:dLbls>
        <c:gapWidth val="219"/>
        <c:overlap val="-27"/>
        <c:axId val="1778077376"/>
        <c:axId val="2058591392"/>
      </c:barChart>
      <c:catAx>
        <c:axId val="1778077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8591392"/>
        <c:crosses val="autoZero"/>
        <c:auto val="1"/>
        <c:lblAlgn val="ctr"/>
        <c:lblOffset val="100"/>
        <c:noMultiLvlLbl val="0"/>
      </c:catAx>
      <c:valAx>
        <c:axId val="2058591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778077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[Factorial_case_study.Final.xlsx]Biggest_needs!PivotTable7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Biggest_needs!$B$3</c:f>
              <c:strCache>
                <c:ptCount val="1"/>
                <c:pt idx="0">
                  <c:v>Total</c:v>
                </c:pt>
              </c:strCache>
            </c:strRef>
          </c:tx>
          <c:spPr>
            <a:solidFill>
              <a:schemeClr val="accent1"/>
            </a:solidFill>
            <a:ln>
              <a:noFill/>
            </a:ln>
            <a:effectLst/>
          </c:spPr>
          <c:invertIfNegative val="0"/>
          <c:cat>
            <c:strRef>
              <c:f>Biggest_needs!$A$4:$A$24</c:f>
              <c:strCache>
                <c:ptCount val="20"/>
                <c:pt idx="0">
                  <c:v>ATS (Applicant Tracking System)</c:v>
                </c:pt>
                <c:pt idx="1">
                  <c:v>ATS (Applicant Tracking System); Performance review</c:v>
                </c:pt>
                <c:pt idx="2">
                  <c:v>ATS (Applicant Tracking System); Time and attendance</c:v>
                </c:pt>
                <c:pt idx="3">
                  <c:v>ATS (Applicant Tracking System); Time and attendance; Time off</c:v>
                </c:pt>
                <c:pt idx="4">
                  <c:v>Discount offered</c:v>
                </c:pt>
                <c:pt idx="5">
                  <c:v>Document management</c:v>
                </c:pt>
                <c:pt idx="6">
                  <c:v>Document management; Time and attendance</c:v>
                </c:pt>
                <c:pt idx="7">
                  <c:v>Easiness of use</c:v>
                </c:pt>
                <c:pt idx="8">
                  <c:v>Easiness of use; Reporting and Analytics</c:v>
                </c:pt>
                <c:pt idx="9">
                  <c:v>Easiness of use; Time and attendance; Time off</c:v>
                </c:pt>
                <c:pt idx="10">
                  <c:v>Employee directory / org chart</c:v>
                </c:pt>
                <c:pt idx="11">
                  <c:v>Performance review</c:v>
                </c:pt>
                <c:pt idx="12">
                  <c:v>Shift management (including overtime, paid time off)</c:v>
                </c:pt>
                <c:pt idx="13">
                  <c:v>Shift management (including overtime, paid time off); Time and attendance</c:v>
                </c:pt>
                <c:pt idx="14">
                  <c:v>Shift management (including overtime, paid time off); Time and attendance; Time off</c:v>
                </c:pt>
                <c:pt idx="15">
                  <c:v>Time and attendance</c:v>
                </c:pt>
                <c:pt idx="16">
                  <c:v>Time and attendance; Shift management (including overtime, paid time off)</c:v>
                </c:pt>
                <c:pt idx="17">
                  <c:v>Time and attendance; Time off</c:v>
                </c:pt>
                <c:pt idx="18">
                  <c:v>Time and attendance; Time off; Document management</c:v>
                </c:pt>
                <c:pt idx="19">
                  <c:v>Time and attendance; Time off; Shift management (including overtime, paid time off)</c:v>
                </c:pt>
              </c:strCache>
            </c:strRef>
          </c:cat>
          <c:val>
            <c:numRef>
              <c:f>Biggest_needs!$B$4:$B$24</c:f>
              <c:numCache>
                <c:formatCode>General</c:formatCode>
                <c:ptCount val="20"/>
                <c:pt idx="0">
                  <c:v>8</c:v>
                </c:pt>
                <c:pt idx="1">
                  <c:v>2</c:v>
                </c:pt>
                <c:pt idx="2">
                  <c:v>3</c:v>
                </c:pt>
                <c:pt idx="3">
                  <c:v>2</c:v>
                </c:pt>
                <c:pt idx="4">
                  <c:v>3</c:v>
                </c:pt>
                <c:pt idx="5">
                  <c:v>2</c:v>
                </c:pt>
                <c:pt idx="6">
                  <c:v>2</c:v>
                </c:pt>
                <c:pt idx="7">
                  <c:v>9</c:v>
                </c:pt>
                <c:pt idx="8">
                  <c:v>2</c:v>
                </c:pt>
                <c:pt idx="9">
                  <c:v>2</c:v>
                </c:pt>
                <c:pt idx="10">
                  <c:v>3</c:v>
                </c:pt>
                <c:pt idx="11">
                  <c:v>4</c:v>
                </c:pt>
                <c:pt idx="12">
                  <c:v>5</c:v>
                </c:pt>
                <c:pt idx="13">
                  <c:v>7</c:v>
                </c:pt>
                <c:pt idx="14">
                  <c:v>7</c:v>
                </c:pt>
                <c:pt idx="15">
                  <c:v>81</c:v>
                </c:pt>
                <c:pt idx="16">
                  <c:v>2</c:v>
                </c:pt>
                <c:pt idx="17">
                  <c:v>32</c:v>
                </c:pt>
                <c:pt idx="18">
                  <c:v>2</c:v>
                </c:pt>
                <c:pt idx="19">
                  <c:v>2</c:v>
                </c:pt>
              </c:numCache>
            </c:numRef>
          </c:val>
          <c:extLst>
            <c:ext xmlns:c16="http://schemas.microsoft.com/office/drawing/2014/chart" uri="{C3380CC4-5D6E-409C-BE32-E72D297353CC}">
              <c16:uniqueId val="{00000005-CC1B-4E94-B09C-076C202553AE}"/>
            </c:ext>
          </c:extLst>
        </c:ser>
        <c:dLbls>
          <c:showLegendKey val="0"/>
          <c:showVal val="0"/>
          <c:showCatName val="0"/>
          <c:showSerName val="0"/>
          <c:showPercent val="0"/>
          <c:showBubbleSize val="0"/>
        </c:dLbls>
        <c:gapWidth val="219"/>
        <c:overlap val="-27"/>
        <c:axId val="2055622592"/>
        <c:axId val="1781970512"/>
      </c:barChart>
      <c:catAx>
        <c:axId val="2055622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781970512"/>
        <c:crosses val="autoZero"/>
        <c:auto val="1"/>
        <c:lblAlgn val="ctr"/>
        <c:lblOffset val="100"/>
        <c:noMultiLvlLbl val="0"/>
      </c:catAx>
      <c:valAx>
        <c:axId val="1781970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5622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[Factorial_case_study.Final.xlsx]Suggestion1!PivotTable1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'Industry': </a:t>
            </a:r>
            <a:r>
              <a:rPr lang="en-US">
                <a:solidFill>
                  <a:srgbClr val="DD5A13"/>
                </a:solidFill>
              </a:rPr>
              <a:t>Other</a:t>
            </a:r>
            <a:r>
              <a:rPr lang="en-US"/>
              <a:t> and </a:t>
            </a:r>
            <a:r>
              <a:rPr lang="en-US">
                <a:solidFill>
                  <a:srgbClr val="DD5A13"/>
                </a:solidFill>
              </a:rPr>
              <a:t>Industrials</a:t>
            </a:r>
            <a:r>
              <a:rPr lang="en-US"/>
              <a:t> have noticeably higher 'Revised number of employees'.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
        <c:idx val="2"/>
        <c:spPr>
          <a:solidFill>
            <a:srgbClr val="ED7331"/>
          </a:solidFill>
          <a:ln>
            <a:noFill/>
          </a:ln>
          <a:effectLst/>
        </c:spPr>
      </c:pivotFmt>
    </c:pivotFmts>
    <c:plotArea>
      <c:layout/>
      <c:barChart>
        <c:barDir val="bar"/>
        <c:grouping val="stacked"/>
        <c:varyColors val="0"/>
        <c:ser>
          <c:idx val="0"/>
          <c:order val="0"/>
          <c:tx>
            <c:strRef>
              <c:f>Suggestion1!$B$2</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2-3B73-443D-B85D-4A8B581312F2}"/>
              </c:ext>
            </c:extLst>
          </c:dPt>
          <c:dPt>
            <c:idx val="1"/>
            <c:invertIfNegative val="0"/>
            <c:bubble3D val="0"/>
            <c:spPr>
              <a:solidFill>
                <a:srgbClr val="ED7331"/>
              </a:solidFill>
              <a:ln>
                <a:noFill/>
              </a:ln>
              <a:effectLst/>
            </c:spPr>
            <c:extLst>
              <c:ext xmlns:c16="http://schemas.microsoft.com/office/drawing/2014/chart" uri="{C3380CC4-5D6E-409C-BE32-E72D297353CC}">
                <c16:uniqueId val="{00000003-3B73-443D-B85D-4A8B581312F2}"/>
              </c:ext>
            </c:extLst>
          </c:dPt>
          <c:cat>
            <c:strRef>
              <c:f>Suggestion1!$A$3:$A$23</c:f>
              <c:strCache>
                <c:ptCount val="20"/>
                <c:pt idx="0">
                  <c:v>Other</c:v>
                </c:pt>
                <c:pt idx="1">
                  <c:v>Industrials</c:v>
                </c:pt>
                <c:pt idx="2">
                  <c:v>Information technology </c:v>
                </c:pt>
                <c:pt idx="3">
                  <c:v>Communication</c:v>
                </c:pt>
                <c:pt idx="4">
                  <c:v>Health care</c:v>
                </c:pt>
                <c:pt idx="5">
                  <c:v>Real estate</c:v>
                </c:pt>
                <c:pt idx="6">
                  <c:v>Consumer discretionary </c:v>
                </c:pt>
                <c:pt idx="7">
                  <c:v>Entertainment</c:v>
                </c:pt>
                <c:pt idx="8">
                  <c:v>Energy</c:v>
                </c:pt>
                <c:pt idx="9">
                  <c:v>Finance</c:v>
                </c:pt>
                <c:pt idx="10">
                  <c:v>Legal services</c:v>
                </c:pt>
                <c:pt idx="11">
                  <c:v>Hospitality</c:v>
                </c:pt>
                <c:pt idx="12">
                  <c:v>Transportation</c:v>
                </c:pt>
                <c:pt idx="13">
                  <c:v>Consumer staples</c:v>
                </c:pt>
                <c:pt idx="14">
                  <c:v>Agriculture</c:v>
                </c:pt>
                <c:pt idx="15">
                  <c:v>Tourism </c:v>
                </c:pt>
                <c:pt idx="16">
                  <c:v>Non-Profit Organization Management</c:v>
                </c:pt>
                <c:pt idx="17">
                  <c:v>Retail</c:v>
                </c:pt>
                <c:pt idx="18">
                  <c:v>Construction</c:v>
                </c:pt>
                <c:pt idx="19">
                  <c:v>E-learning </c:v>
                </c:pt>
              </c:strCache>
            </c:strRef>
          </c:cat>
          <c:val>
            <c:numRef>
              <c:f>Suggestion1!$B$3:$B$23</c:f>
              <c:numCache>
                <c:formatCode>General</c:formatCode>
                <c:ptCount val="20"/>
                <c:pt idx="0">
                  <c:v>1952</c:v>
                </c:pt>
                <c:pt idx="1">
                  <c:v>1676</c:v>
                </c:pt>
                <c:pt idx="2">
                  <c:v>1001</c:v>
                </c:pt>
                <c:pt idx="3">
                  <c:v>721</c:v>
                </c:pt>
                <c:pt idx="4">
                  <c:v>485</c:v>
                </c:pt>
                <c:pt idx="5">
                  <c:v>353</c:v>
                </c:pt>
                <c:pt idx="6">
                  <c:v>293</c:v>
                </c:pt>
                <c:pt idx="7">
                  <c:v>279</c:v>
                </c:pt>
                <c:pt idx="8">
                  <c:v>230</c:v>
                </c:pt>
                <c:pt idx="9">
                  <c:v>216</c:v>
                </c:pt>
                <c:pt idx="10">
                  <c:v>188</c:v>
                </c:pt>
                <c:pt idx="11">
                  <c:v>136</c:v>
                </c:pt>
                <c:pt idx="12">
                  <c:v>73</c:v>
                </c:pt>
                <c:pt idx="13">
                  <c:v>65</c:v>
                </c:pt>
                <c:pt idx="14">
                  <c:v>60</c:v>
                </c:pt>
                <c:pt idx="15">
                  <c:v>55</c:v>
                </c:pt>
                <c:pt idx="16">
                  <c:v>31</c:v>
                </c:pt>
                <c:pt idx="17">
                  <c:v>24</c:v>
                </c:pt>
                <c:pt idx="18">
                  <c:v>18</c:v>
                </c:pt>
                <c:pt idx="19">
                  <c:v>15</c:v>
                </c:pt>
              </c:numCache>
            </c:numRef>
          </c:val>
          <c:extLst>
            <c:ext xmlns:c16="http://schemas.microsoft.com/office/drawing/2014/chart" uri="{C3380CC4-5D6E-409C-BE32-E72D297353CC}">
              <c16:uniqueId val="{00000000-3B73-443D-B85D-4A8B581312F2}"/>
            </c:ext>
          </c:extLst>
        </c:ser>
        <c:dLbls>
          <c:showLegendKey val="0"/>
          <c:showVal val="0"/>
          <c:showCatName val="0"/>
          <c:showSerName val="0"/>
          <c:showPercent val="0"/>
          <c:showBubbleSize val="0"/>
        </c:dLbls>
        <c:gapWidth val="33"/>
        <c:overlap val="100"/>
        <c:axId val="2064233712"/>
        <c:axId val="2058586432"/>
      </c:barChart>
      <c:catAx>
        <c:axId val="2064233712"/>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Industry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8586432"/>
        <c:crosses val="autoZero"/>
        <c:auto val="1"/>
        <c:lblAlgn val="ctr"/>
        <c:lblOffset val="100"/>
        <c:noMultiLvlLbl val="0"/>
      </c:catAx>
      <c:valAx>
        <c:axId val="20585864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Revised number of employees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4233712"/>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1.png"/><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image" Target="../media/image2.png"/><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19.xml"/><Relationship Id="rId5" Type="http://schemas.openxmlformats.org/officeDocument/2006/relationships/image" Target="../media/image4.png"/><Relationship Id="rId4" Type="http://schemas.openxmlformats.org/officeDocument/2006/relationships/chart" Target="../charts/chart1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28.xml"/><Relationship Id="rId2" Type="http://schemas.openxmlformats.org/officeDocument/2006/relationships/chart" Target="../charts/chart27.xml"/><Relationship Id="rId1" Type="http://schemas.openxmlformats.org/officeDocument/2006/relationships/chart" Target="../charts/chart2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32.xml"/><Relationship Id="rId2" Type="http://schemas.openxmlformats.org/officeDocument/2006/relationships/chart" Target="../charts/chart31.xml"/><Relationship Id="rId1" Type="http://schemas.openxmlformats.org/officeDocument/2006/relationships/chart" Target="../charts/chart30.xml"/><Relationship Id="rId4" Type="http://schemas.openxmlformats.org/officeDocument/2006/relationships/chart" Target="../charts/chart3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36.xml"/></Relationships>
</file>

<file path=xl/drawings/drawing1.xml><?xml version="1.0" encoding="utf-8"?>
<xdr:wsDr xmlns:xdr="http://schemas.openxmlformats.org/drawingml/2006/spreadsheetDrawing" xmlns:a="http://schemas.openxmlformats.org/drawingml/2006/main">
  <xdr:twoCellAnchor>
    <xdr:from>
      <xdr:col>3</xdr:col>
      <xdr:colOff>400050</xdr:colOff>
      <xdr:row>1</xdr:row>
      <xdr:rowOff>90487</xdr:rowOff>
    </xdr:from>
    <xdr:to>
      <xdr:col>11</xdr:col>
      <xdr:colOff>95250</xdr:colOff>
      <xdr:row>15</xdr:row>
      <xdr:rowOff>166687</xdr:rowOff>
    </xdr:to>
    <xdr:graphicFrame macro="">
      <xdr:nvGraphicFramePr>
        <xdr:cNvPr id="2" name="Chart 1">
          <a:extLst>
            <a:ext uri="{FF2B5EF4-FFF2-40B4-BE49-F238E27FC236}">
              <a16:creationId xmlns:a16="http://schemas.microsoft.com/office/drawing/2014/main" id="{7C2FD392-9A13-0952-22FA-9EC77B2878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82</xdr:row>
      <xdr:rowOff>147637</xdr:rowOff>
    </xdr:from>
    <xdr:to>
      <xdr:col>8</xdr:col>
      <xdr:colOff>0</xdr:colOff>
      <xdr:row>97</xdr:row>
      <xdr:rowOff>33337</xdr:rowOff>
    </xdr:to>
    <xdr:graphicFrame macro="">
      <xdr:nvGraphicFramePr>
        <xdr:cNvPr id="4" name="Chart 3">
          <a:extLst>
            <a:ext uri="{FF2B5EF4-FFF2-40B4-BE49-F238E27FC236}">
              <a16:creationId xmlns:a16="http://schemas.microsoft.com/office/drawing/2014/main" id="{CAB776DA-162D-6216-9CA1-B2DDA3C53B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1314450</xdr:colOff>
      <xdr:row>99</xdr:row>
      <xdr:rowOff>157162</xdr:rowOff>
    </xdr:from>
    <xdr:to>
      <xdr:col>7</xdr:col>
      <xdr:colOff>666750</xdr:colOff>
      <xdr:row>114</xdr:row>
      <xdr:rowOff>42862</xdr:rowOff>
    </xdr:to>
    <xdr:graphicFrame macro="">
      <xdr:nvGraphicFramePr>
        <xdr:cNvPr id="5" name="Chart 4">
          <a:extLst>
            <a:ext uri="{FF2B5EF4-FFF2-40B4-BE49-F238E27FC236}">
              <a16:creationId xmlns:a16="http://schemas.microsoft.com/office/drawing/2014/main" id="{9516418F-7E64-817C-FFE4-AF8E6CB2F6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9525</xdr:colOff>
      <xdr:row>62</xdr:row>
      <xdr:rowOff>14287</xdr:rowOff>
    </xdr:from>
    <xdr:to>
      <xdr:col>21</xdr:col>
      <xdr:colOff>314325</xdr:colOff>
      <xdr:row>97</xdr:row>
      <xdr:rowOff>90487</xdr:rowOff>
    </xdr:to>
    <xdr:graphicFrame macro="">
      <xdr:nvGraphicFramePr>
        <xdr:cNvPr id="6" name="Chart 5">
          <a:extLst>
            <a:ext uri="{FF2B5EF4-FFF2-40B4-BE49-F238E27FC236}">
              <a16:creationId xmlns:a16="http://schemas.microsoft.com/office/drawing/2014/main" id="{2153DEFB-33B0-2473-AB96-AA201BE7B6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1371600</xdr:colOff>
      <xdr:row>98</xdr:row>
      <xdr:rowOff>152400</xdr:rowOff>
    </xdr:from>
    <xdr:to>
      <xdr:col>15</xdr:col>
      <xdr:colOff>228600</xdr:colOff>
      <xdr:row>125</xdr:row>
      <xdr:rowOff>180975</xdr:rowOff>
    </xdr:to>
    <xdr:graphicFrame macro="">
      <xdr:nvGraphicFramePr>
        <xdr:cNvPr id="7" name="Chart 6" descr="Chart type: Stacked Bar. 'Industry': Other and Industrials have noticeably higher 'Revised number of employees'.&#10;&#10;Description automatically generated">
          <a:extLst>
            <a:ext uri="{FF2B5EF4-FFF2-40B4-BE49-F238E27FC236}">
              <a16:creationId xmlns:a16="http://schemas.microsoft.com/office/drawing/2014/main" id="{9EBD1C05-6435-4891-ABF4-7A372FC539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228600</xdr:colOff>
      <xdr:row>99</xdr:row>
      <xdr:rowOff>42862</xdr:rowOff>
    </xdr:from>
    <xdr:to>
      <xdr:col>22</xdr:col>
      <xdr:colOff>533400</xdr:colOff>
      <xdr:row>113</xdr:row>
      <xdr:rowOff>119062</xdr:rowOff>
    </xdr:to>
    <xdr:graphicFrame macro="">
      <xdr:nvGraphicFramePr>
        <xdr:cNvPr id="9" name="Chart 8">
          <a:extLst>
            <a:ext uri="{FF2B5EF4-FFF2-40B4-BE49-F238E27FC236}">
              <a16:creationId xmlns:a16="http://schemas.microsoft.com/office/drawing/2014/main" id="{3E3CDA16-E863-27DC-E802-80155D8283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38099</xdr:colOff>
      <xdr:row>163</xdr:row>
      <xdr:rowOff>109537</xdr:rowOff>
    </xdr:from>
    <xdr:to>
      <xdr:col>8</xdr:col>
      <xdr:colOff>419099</xdr:colOff>
      <xdr:row>181</xdr:row>
      <xdr:rowOff>47625</xdr:rowOff>
    </xdr:to>
    <xdr:graphicFrame macro="">
      <xdr:nvGraphicFramePr>
        <xdr:cNvPr id="13" name="Chart 12">
          <a:extLst>
            <a:ext uri="{FF2B5EF4-FFF2-40B4-BE49-F238E27FC236}">
              <a16:creationId xmlns:a16="http://schemas.microsoft.com/office/drawing/2014/main" id="{B9964B9F-82F0-919A-6A37-068C679098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247650</xdr:colOff>
      <xdr:row>194</xdr:row>
      <xdr:rowOff>147637</xdr:rowOff>
    </xdr:from>
    <xdr:to>
      <xdr:col>7</xdr:col>
      <xdr:colOff>476250</xdr:colOff>
      <xdr:row>209</xdr:row>
      <xdr:rowOff>33337</xdr:rowOff>
    </xdr:to>
    <xdr:graphicFrame macro="">
      <xdr:nvGraphicFramePr>
        <xdr:cNvPr id="14" name="Chart 13">
          <a:extLst>
            <a:ext uri="{FF2B5EF4-FFF2-40B4-BE49-F238E27FC236}">
              <a16:creationId xmlns:a16="http://schemas.microsoft.com/office/drawing/2014/main" id="{6A0A8ED3-6FA0-B943-1D54-4C3979104E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295275</xdr:colOff>
      <xdr:row>241</xdr:row>
      <xdr:rowOff>23812</xdr:rowOff>
    </xdr:from>
    <xdr:to>
      <xdr:col>15</xdr:col>
      <xdr:colOff>352425</xdr:colOff>
      <xdr:row>261</xdr:row>
      <xdr:rowOff>95250</xdr:rowOff>
    </xdr:to>
    <xdr:graphicFrame macro="">
      <xdr:nvGraphicFramePr>
        <xdr:cNvPr id="15" name="Chart 14">
          <a:extLst>
            <a:ext uri="{FF2B5EF4-FFF2-40B4-BE49-F238E27FC236}">
              <a16:creationId xmlns:a16="http://schemas.microsoft.com/office/drawing/2014/main" id="{CCC41432-052C-5B3B-8A35-70DE636084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323850</xdr:colOff>
      <xdr:row>222</xdr:row>
      <xdr:rowOff>14287</xdr:rowOff>
    </xdr:from>
    <xdr:to>
      <xdr:col>14</xdr:col>
      <xdr:colOff>561975</xdr:colOff>
      <xdr:row>236</xdr:row>
      <xdr:rowOff>90487</xdr:rowOff>
    </xdr:to>
    <xdr:graphicFrame macro="">
      <xdr:nvGraphicFramePr>
        <xdr:cNvPr id="16" name="Chart 15">
          <a:extLst>
            <a:ext uri="{FF2B5EF4-FFF2-40B4-BE49-F238E27FC236}">
              <a16:creationId xmlns:a16="http://schemas.microsoft.com/office/drawing/2014/main" id="{045355A4-C3E9-28E8-9068-EEBD3628FC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3</xdr:col>
      <xdr:colOff>419100</xdr:colOff>
      <xdr:row>287</xdr:row>
      <xdr:rowOff>152400</xdr:rowOff>
    </xdr:from>
    <xdr:to>
      <xdr:col>9</xdr:col>
      <xdr:colOff>256544</xdr:colOff>
      <xdr:row>294</xdr:row>
      <xdr:rowOff>9376</xdr:rowOff>
    </xdr:to>
    <xdr:pic>
      <xdr:nvPicPr>
        <xdr:cNvPr id="8" name="Picture 7" descr="A screenshot of a number&#10;&#10;Description automatically generated">
          <a:extLst>
            <a:ext uri="{FF2B5EF4-FFF2-40B4-BE49-F238E27FC236}">
              <a16:creationId xmlns:a16="http://schemas.microsoft.com/office/drawing/2014/main" id="{B41AF2A2-296B-88D8-F908-DECF19E47C0E}"/>
            </a:ext>
          </a:extLst>
        </xdr:cNvPr>
        <xdr:cNvPicPr>
          <a:picLocks noChangeAspect="1"/>
        </xdr:cNvPicPr>
      </xdr:nvPicPr>
      <xdr:blipFill>
        <a:blip xmlns:r="http://schemas.openxmlformats.org/officeDocument/2006/relationships" r:embed="rId11"/>
        <a:stretch>
          <a:fillRect/>
        </a:stretch>
      </xdr:blipFill>
      <xdr:spPr>
        <a:xfrm>
          <a:off x="6096000" y="54864000"/>
          <a:ext cx="5047619" cy="1190476"/>
        </a:xfrm>
        <a:prstGeom prst="rect">
          <a:avLst/>
        </a:prstGeom>
      </xdr:spPr>
    </xdr:pic>
    <xdr:clientData/>
  </xdr:twoCellAnchor>
  <xdr:twoCellAnchor>
    <xdr:from>
      <xdr:col>0</xdr:col>
      <xdr:colOff>628650</xdr:colOff>
      <xdr:row>355</xdr:row>
      <xdr:rowOff>109537</xdr:rowOff>
    </xdr:from>
    <xdr:to>
      <xdr:col>7</xdr:col>
      <xdr:colOff>466725</xdr:colOff>
      <xdr:row>373</xdr:row>
      <xdr:rowOff>47625</xdr:rowOff>
    </xdr:to>
    <xdr:graphicFrame macro="">
      <xdr:nvGraphicFramePr>
        <xdr:cNvPr id="19" name="Chart 18">
          <a:extLst>
            <a:ext uri="{FF2B5EF4-FFF2-40B4-BE49-F238E27FC236}">
              <a16:creationId xmlns:a16="http://schemas.microsoft.com/office/drawing/2014/main" id="{411C704E-BF3A-ACE7-286A-24C56677B8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458561</xdr:colOff>
      <xdr:row>9</xdr:row>
      <xdr:rowOff>89804</xdr:rowOff>
    </xdr:from>
    <xdr:to>
      <xdr:col>20</xdr:col>
      <xdr:colOff>585107</xdr:colOff>
      <xdr:row>27</xdr:row>
      <xdr:rowOff>149678</xdr:rowOff>
    </xdr:to>
    <xdr:sp macro="" textlink="">
      <xdr:nvSpPr>
        <xdr:cNvPr id="5" name="Rectangle: Rounded Corners 4">
          <a:extLst>
            <a:ext uri="{FF2B5EF4-FFF2-40B4-BE49-F238E27FC236}">
              <a16:creationId xmlns:a16="http://schemas.microsoft.com/office/drawing/2014/main" id="{AA318977-0A5C-4AAB-5248-0DD086EA7E24}"/>
            </a:ext>
          </a:extLst>
        </xdr:cNvPr>
        <xdr:cNvSpPr/>
      </xdr:nvSpPr>
      <xdr:spPr>
        <a:xfrm>
          <a:off x="7370990" y="1695447"/>
          <a:ext cx="9597117" cy="5652410"/>
        </a:xfrm>
        <a:prstGeom prst="roundRect">
          <a:avLst/>
        </a:prstGeom>
        <a:solidFill>
          <a:schemeClr val="accent1"/>
        </a:solidFill>
        <a:ln w="38100">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3200" b="1" i="0">
              <a:solidFill>
                <a:schemeClr val="lt1"/>
              </a:solidFill>
              <a:effectLst/>
              <a:latin typeface="+mn-lt"/>
              <a:ea typeface="+mn-ea"/>
              <a:cs typeface="+mn-cs"/>
            </a:rPr>
            <a:t>Why?</a:t>
          </a:r>
        </a:p>
        <a:p>
          <a:pPr algn="l"/>
          <a:endParaRPr lang="es-ES" sz="14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s-ES" sz="1400" b="1" i="0">
              <a:solidFill>
                <a:srgbClr val="FFFF00"/>
              </a:solidFill>
              <a:effectLst/>
              <a:latin typeface="+mn-lt"/>
              <a:ea typeface="+mn-ea"/>
              <a:cs typeface="+mn-cs"/>
            </a:rPr>
            <a:t>Industrial</a:t>
          </a:r>
          <a:r>
            <a:rPr lang="es-ES" sz="1400" b="0" i="0">
              <a:solidFill>
                <a:schemeClr val="lt1"/>
              </a:solidFill>
              <a:effectLst/>
              <a:latin typeface="+mn-lt"/>
              <a:ea typeface="+mn-ea"/>
              <a:cs typeface="+mn-cs"/>
            </a:rPr>
            <a:t> sector contributes the </a:t>
          </a:r>
          <a:r>
            <a:rPr lang="es-ES" sz="1400" b="1" i="0">
              <a:solidFill>
                <a:srgbClr val="FFC000"/>
              </a:solidFill>
              <a:effectLst/>
              <a:latin typeface="+mn-lt"/>
              <a:ea typeface="+mn-ea"/>
              <a:cs typeface="+mn-cs"/>
            </a:rPr>
            <a:t>highest global sum of money</a:t>
          </a:r>
          <a:r>
            <a:rPr lang="es-ES" sz="1400" b="0" i="0">
              <a:solidFill>
                <a:srgbClr val="FFC000"/>
              </a:solidFill>
              <a:effectLst/>
              <a:latin typeface="+mn-lt"/>
              <a:ea typeface="+mn-ea"/>
              <a:cs typeface="+mn-cs"/>
            </a:rPr>
            <a:t>, </a:t>
          </a:r>
          <a:r>
            <a:rPr lang="es-ES" sz="1400" b="0" i="0">
              <a:solidFill>
                <a:schemeClr val="lt1"/>
              </a:solidFill>
              <a:effectLst/>
              <a:latin typeface="+mn-lt"/>
              <a:ea typeface="+mn-ea"/>
              <a:cs typeface="+mn-cs"/>
            </a:rPr>
            <a:t>it </a:t>
          </a:r>
          <a:r>
            <a:rPr lang="es-ES" sz="1400" b="1" i="0">
              <a:solidFill>
                <a:schemeClr val="lt1"/>
              </a:solidFill>
              <a:effectLst/>
              <a:latin typeface="+mn-lt"/>
              <a:ea typeface="+mn-ea"/>
              <a:cs typeface="+mn-cs"/>
            </a:rPr>
            <a:t>also </a:t>
          </a:r>
          <a:r>
            <a:rPr lang="es-ES" sz="1400" b="1" i="0">
              <a:solidFill>
                <a:schemeClr val="accent4"/>
              </a:solidFill>
              <a:effectLst/>
              <a:latin typeface="+mn-lt"/>
              <a:ea typeface="+mn-ea"/>
              <a:cs typeface="+mn-cs"/>
            </a:rPr>
            <a:t>stands out </a:t>
          </a:r>
          <a:r>
            <a:rPr lang="es-ES" sz="1400" b="0" i="0">
              <a:solidFill>
                <a:schemeClr val="lt1"/>
              </a:solidFill>
              <a:effectLst/>
              <a:latin typeface="+mn-lt"/>
              <a:ea typeface="+mn-ea"/>
              <a:cs typeface="+mn-cs"/>
            </a:rPr>
            <a:t>for its exceptional </a:t>
          </a:r>
          <a:r>
            <a:rPr lang="es-ES" sz="1400" b="1" i="0">
              <a:solidFill>
                <a:schemeClr val="accent4"/>
              </a:solidFill>
              <a:effectLst/>
              <a:latin typeface="+mn-lt"/>
              <a:ea typeface="+mn-ea"/>
              <a:cs typeface="+mn-cs"/>
            </a:rPr>
            <a:t>average contribution</a:t>
          </a:r>
          <a:r>
            <a:rPr lang="es-ES" sz="1400" b="0" i="0">
              <a:solidFill>
                <a:schemeClr val="lt1"/>
              </a:solidFill>
              <a:effectLst/>
              <a:latin typeface="+mn-lt"/>
              <a:ea typeface="+mn-ea"/>
              <a:cs typeface="+mn-cs"/>
            </a:rPr>
            <a:t>. In fact, it accounts for </a:t>
          </a:r>
          <a:r>
            <a:rPr lang="es-ES" sz="1400" b="1" i="0">
              <a:solidFill>
                <a:schemeClr val="accent4"/>
              </a:solidFill>
              <a:effectLst/>
              <a:latin typeface="+mn-lt"/>
              <a:ea typeface="+mn-ea"/>
              <a:cs typeface="+mn-cs"/>
            </a:rPr>
            <a:t>nearly half of the total revenue derived </a:t>
          </a:r>
          <a:r>
            <a:rPr lang="es-ES" sz="1400" b="0" i="0">
              <a:solidFill>
                <a:schemeClr val="lt1"/>
              </a:solidFill>
              <a:effectLst/>
              <a:latin typeface="+mn-lt"/>
              <a:ea typeface="+mn-ea"/>
              <a:cs typeface="+mn-cs"/>
            </a:rPr>
            <a:t>from the "</a:t>
          </a:r>
          <a:r>
            <a:rPr lang="es-ES" sz="1400" b="1" i="0">
              <a:solidFill>
                <a:schemeClr val="accent4"/>
              </a:solidFill>
              <a:effectLst/>
              <a:latin typeface="+mn-lt"/>
              <a:ea typeface="+mn-ea"/>
              <a:cs typeface="+mn-cs"/>
            </a:rPr>
            <a:t>Paid</a:t>
          </a:r>
          <a:r>
            <a:rPr lang="es-ES" sz="1400" b="0" i="0">
              <a:solidFill>
                <a:schemeClr val="lt1"/>
              </a:solidFill>
              <a:effectLst/>
              <a:latin typeface="+mn-lt"/>
              <a:ea typeface="+mn-ea"/>
              <a:cs typeface="+mn-cs"/>
            </a:rPr>
            <a:t>" and "</a:t>
          </a:r>
          <a:r>
            <a:rPr lang="es-ES" sz="1400" b="1" i="0">
              <a:solidFill>
                <a:schemeClr val="accent4"/>
              </a:solidFill>
              <a:effectLst/>
              <a:latin typeface="+mn-lt"/>
              <a:ea typeface="+mn-ea"/>
              <a:cs typeface="+mn-cs"/>
            </a:rPr>
            <a:t>Outbound</a:t>
          </a:r>
          <a:r>
            <a:rPr lang="es-ES" sz="1400" b="0" i="0">
              <a:solidFill>
                <a:schemeClr val="lt1"/>
              </a:solidFill>
              <a:effectLst/>
              <a:latin typeface="+mn-lt"/>
              <a:ea typeface="+mn-ea"/>
              <a:cs typeface="+mn-cs"/>
            </a:rPr>
            <a:t>" categories combined. </a:t>
          </a:r>
          <a:endParaRPr lang="es-ES" sz="1400">
            <a:effectLst/>
          </a:endParaRPr>
        </a:p>
        <a:p>
          <a:pPr algn="l"/>
          <a:endParaRPr lang="es-ES" sz="1400" b="0" i="0">
            <a:solidFill>
              <a:schemeClr val="lt1"/>
            </a:solidFill>
            <a:effectLst/>
            <a:latin typeface="+mn-lt"/>
            <a:ea typeface="+mn-ea"/>
            <a:cs typeface="+mn-cs"/>
          </a:endParaRPr>
        </a:p>
        <a:p>
          <a:pPr algn="l"/>
          <a:r>
            <a:rPr lang="es-ES" sz="1400" b="0" i="0">
              <a:solidFill>
                <a:schemeClr val="lt1"/>
              </a:solidFill>
              <a:effectLst/>
              <a:latin typeface="+mn-lt"/>
              <a:ea typeface="+mn-ea"/>
              <a:cs typeface="+mn-cs"/>
            </a:rPr>
            <a:t>In the ranking, you can observe a fairly balanced distribution of influence among various industries based on their provenance. However, it is worth point out  the </a:t>
          </a:r>
          <a:r>
            <a:rPr lang="es-ES" sz="1400" b="1" i="0">
              <a:solidFill>
                <a:srgbClr val="FFFF00"/>
              </a:solidFill>
              <a:effectLst/>
              <a:latin typeface="+mn-lt"/>
              <a:ea typeface="+mn-ea"/>
              <a:cs typeface="+mn-cs"/>
            </a:rPr>
            <a:t>Industrial</a:t>
          </a:r>
          <a:r>
            <a:rPr lang="es-ES" sz="1400" b="0" i="0">
              <a:solidFill>
                <a:schemeClr val="lt1"/>
              </a:solidFill>
              <a:effectLst/>
              <a:latin typeface="+mn-lt"/>
              <a:ea typeface="+mn-ea"/>
              <a:cs typeface="+mn-cs"/>
            </a:rPr>
            <a:t> sector for a special mention. An impressive 39% of the total sum from "Paid" category originates from the Industrial, as shown in the graph from "Text Summary" tab. Furthermore, the </a:t>
          </a:r>
          <a:r>
            <a:rPr lang="es-ES" sz="1400" b="1" i="0">
              <a:solidFill>
                <a:srgbClr val="FFFF00"/>
              </a:solidFill>
              <a:effectLst/>
              <a:latin typeface="+mn-lt"/>
              <a:ea typeface="+mn-ea"/>
              <a:cs typeface="+mn-cs"/>
            </a:rPr>
            <a:t>Industrial</a:t>
          </a:r>
          <a:r>
            <a:rPr lang="es-ES" sz="1400" b="0" i="0">
              <a:solidFill>
                <a:schemeClr val="lt1"/>
              </a:solidFill>
              <a:effectLst/>
              <a:latin typeface="+mn-lt"/>
              <a:ea typeface="+mn-ea"/>
              <a:cs typeface="+mn-cs"/>
            </a:rPr>
            <a:t> sector demonstrates remarkable </a:t>
          </a:r>
          <a:r>
            <a:rPr lang="es-ES" sz="1400" b="0" i="0">
              <a:solidFill>
                <a:schemeClr val="bg1"/>
              </a:solidFill>
              <a:effectLst/>
              <a:latin typeface="+mn-lt"/>
              <a:ea typeface="+mn-ea"/>
              <a:cs typeface="+mn-cs"/>
            </a:rPr>
            <a:t>performance</a:t>
          </a:r>
          <a:r>
            <a:rPr lang="es-ES" sz="1400" b="0" i="0">
              <a:solidFill>
                <a:schemeClr val="lt1"/>
              </a:solidFill>
              <a:effectLst/>
              <a:latin typeface="+mn-lt"/>
              <a:ea typeface="+mn-ea"/>
              <a:cs typeface="+mn-cs"/>
            </a:rPr>
            <a:t> in terms of the </a:t>
          </a:r>
          <a:r>
            <a:rPr lang="es-ES" sz="1400" b="1" i="0">
              <a:solidFill>
                <a:schemeClr val="accent4"/>
              </a:solidFill>
              <a:effectLst/>
              <a:latin typeface="+mn-lt"/>
              <a:ea typeface="+mn-ea"/>
              <a:cs typeface="+mn-cs"/>
            </a:rPr>
            <a:t>average deal amount</a:t>
          </a:r>
          <a:r>
            <a:rPr lang="es-ES" sz="1400" b="0" i="0">
              <a:solidFill>
                <a:schemeClr val="lt1"/>
              </a:solidFill>
              <a:effectLst/>
              <a:latin typeface="+mn-lt"/>
              <a:ea typeface="+mn-ea"/>
              <a:cs typeface="+mn-cs"/>
            </a:rPr>
            <a:t>, </a:t>
          </a:r>
          <a:r>
            <a:rPr lang="es-ES" sz="1400" b="1" i="0">
              <a:solidFill>
                <a:schemeClr val="accent4"/>
              </a:solidFill>
              <a:effectLst/>
              <a:latin typeface="+mn-lt"/>
              <a:ea typeface="+mn-ea"/>
              <a:cs typeface="+mn-cs"/>
            </a:rPr>
            <a:t>outperforming</a:t>
          </a:r>
          <a:r>
            <a:rPr lang="es-ES" sz="1400" b="0" i="0">
              <a:solidFill>
                <a:schemeClr val="lt1"/>
              </a:solidFill>
              <a:effectLst/>
              <a:latin typeface="+mn-lt"/>
              <a:ea typeface="+mn-ea"/>
              <a:cs typeface="+mn-cs"/>
            </a:rPr>
            <a:t> all other industries by a substantial margin of </a:t>
          </a:r>
          <a:r>
            <a:rPr lang="es-ES" sz="1400" b="1" i="0">
              <a:solidFill>
                <a:schemeClr val="accent4"/>
              </a:solidFill>
              <a:effectLst/>
              <a:latin typeface="+mn-lt"/>
              <a:ea typeface="+mn-ea"/>
              <a:cs typeface="+mn-cs"/>
            </a:rPr>
            <a:t>60.47% above</a:t>
          </a:r>
          <a:r>
            <a:rPr lang="es-ES" sz="1400" b="0" i="0">
              <a:solidFill>
                <a:schemeClr val="lt1"/>
              </a:solidFill>
              <a:effectLst/>
              <a:latin typeface="+mn-lt"/>
              <a:ea typeface="+mn-ea"/>
              <a:cs typeface="+mn-cs"/>
            </a:rPr>
            <a:t> </a:t>
          </a:r>
          <a:r>
            <a:rPr lang="es-ES" sz="1400" b="1" i="0">
              <a:solidFill>
                <a:srgbClr val="FFFF00"/>
              </a:solidFill>
              <a:effectLst/>
              <a:latin typeface="+mn-lt"/>
              <a:ea typeface="+mn-ea"/>
              <a:cs typeface="+mn-cs"/>
            </a:rPr>
            <a:t>Other</a:t>
          </a:r>
          <a:r>
            <a:rPr lang="es-ES" sz="1400" b="1" i="0">
              <a:solidFill>
                <a:schemeClr val="lt1"/>
              </a:solidFill>
              <a:effectLst/>
              <a:latin typeface="+mn-lt"/>
              <a:ea typeface="+mn-ea"/>
              <a:cs typeface="+mn-cs"/>
            </a:rPr>
            <a:t> </a:t>
          </a:r>
          <a:r>
            <a:rPr lang="es-ES" sz="1400" b="1" i="0">
              <a:solidFill>
                <a:schemeClr val="accent4"/>
              </a:solidFill>
              <a:effectLst/>
              <a:latin typeface="+mn-lt"/>
              <a:ea typeface="+mn-ea"/>
              <a:cs typeface="+mn-cs"/>
            </a:rPr>
            <a:t>second-ranking industry</a:t>
          </a:r>
          <a:r>
            <a:rPr lang="es-ES" sz="1400" b="0" i="0">
              <a:solidFill>
                <a:schemeClr val="lt1"/>
              </a:solidFill>
              <a:effectLst/>
              <a:latin typeface="+mn-lt"/>
              <a:ea typeface="+mn-ea"/>
              <a:cs typeface="+mn-cs"/>
            </a:rPr>
            <a:t>. </a:t>
          </a:r>
          <a:r>
            <a:rPr lang="es-ES" sz="1400" b="1" i="0">
              <a:solidFill>
                <a:srgbClr val="FF0000"/>
              </a:solidFill>
              <a:effectLst/>
              <a:latin typeface="+mn-lt"/>
              <a:ea typeface="+mn-ea"/>
              <a:cs typeface="+mn-cs"/>
            </a:rPr>
            <a:t>Note</a:t>
          </a:r>
          <a:r>
            <a:rPr lang="es-ES" sz="1400" b="0" i="0">
              <a:solidFill>
                <a:schemeClr val="lt1"/>
              </a:solidFill>
              <a:effectLst/>
              <a:latin typeface="+mn-lt"/>
              <a:ea typeface="+mn-ea"/>
              <a:cs typeface="+mn-cs"/>
            </a:rPr>
            <a:t>: avg deal from </a:t>
          </a:r>
          <a:r>
            <a:rPr lang="es-ES" sz="1400" b="1" i="0">
              <a:solidFill>
                <a:srgbClr val="FFFF00"/>
              </a:solidFill>
              <a:effectLst/>
              <a:latin typeface="+mn-lt"/>
              <a:ea typeface="+mn-ea"/>
              <a:cs typeface="+mn-cs"/>
            </a:rPr>
            <a:t>Industrials</a:t>
          </a:r>
          <a:r>
            <a:rPr lang="es-ES" sz="1400" b="0" i="0" baseline="0">
              <a:solidFill>
                <a:schemeClr val="lt1"/>
              </a:solidFill>
              <a:effectLst/>
              <a:latin typeface="+mn-lt"/>
              <a:ea typeface="+mn-ea"/>
              <a:cs typeface="+mn-cs"/>
            </a:rPr>
            <a:t> reach a </a:t>
          </a:r>
          <a:r>
            <a:rPr lang="es-ES" sz="1400" b="1" i="0" baseline="0">
              <a:solidFill>
                <a:schemeClr val="accent4"/>
              </a:solidFill>
              <a:effectLst/>
              <a:latin typeface="+mn-lt"/>
              <a:ea typeface="+mn-ea"/>
              <a:cs typeface="+mn-cs"/>
            </a:rPr>
            <a:t>847,29 (record) in </a:t>
          </a:r>
          <a:r>
            <a:rPr lang="es-ES" sz="1400" b="1" i="0" baseline="0">
              <a:solidFill>
                <a:srgbClr val="7030A0"/>
              </a:solidFill>
              <a:effectLst/>
              <a:latin typeface="+mn-lt"/>
              <a:ea typeface="+mn-ea"/>
              <a:cs typeface="+mn-cs"/>
            </a:rPr>
            <a:t>Outbound</a:t>
          </a:r>
          <a:r>
            <a:rPr lang="es-ES" sz="1400" b="1" i="0" baseline="0">
              <a:solidFill>
                <a:schemeClr val="accent4"/>
              </a:solidFill>
              <a:effectLst/>
              <a:latin typeface="+mn-lt"/>
              <a:ea typeface="+mn-ea"/>
              <a:cs typeface="+mn-cs"/>
            </a:rPr>
            <a:t>.</a:t>
          </a:r>
          <a:endParaRPr lang="es-ES" sz="1400" b="1" i="0">
            <a:solidFill>
              <a:schemeClr val="accent4"/>
            </a:solidFill>
            <a:effectLst/>
            <a:latin typeface="+mn-lt"/>
            <a:ea typeface="+mn-ea"/>
            <a:cs typeface="+mn-cs"/>
          </a:endParaRPr>
        </a:p>
        <a:p>
          <a:pPr algn="l"/>
          <a:endParaRPr lang="es-ES" sz="1400" b="0" i="0">
            <a:solidFill>
              <a:schemeClr val="lt1"/>
            </a:solidFill>
            <a:effectLst/>
            <a:latin typeface="+mn-lt"/>
            <a:ea typeface="+mn-ea"/>
            <a:cs typeface="+mn-cs"/>
          </a:endParaRPr>
        </a:p>
        <a:p>
          <a:r>
            <a:rPr lang="es-ES" sz="1400" b="0" i="0">
              <a:solidFill>
                <a:schemeClr val="lt1"/>
              </a:solidFill>
              <a:effectLst/>
              <a:latin typeface="+mn-lt"/>
              <a:ea typeface="+mn-ea"/>
              <a:cs typeface="+mn-cs"/>
            </a:rPr>
            <a:t>The category labeled "</a:t>
          </a:r>
          <a:r>
            <a:rPr lang="es-ES" sz="1400" b="1" i="0">
              <a:solidFill>
                <a:srgbClr val="FFFF00"/>
              </a:solidFill>
              <a:effectLst/>
              <a:latin typeface="+mn-lt"/>
              <a:ea typeface="+mn-ea"/>
              <a:cs typeface="+mn-cs"/>
            </a:rPr>
            <a:t>Other</a:t>
          </a:r>
          <a:r>
            <a:rPr lang="es-ES" sz="1400" b="1" i="0">
              <a:solidFill>
                <a:schemeClr val="lt1"/>
              </a:solidFill>
              <a:effectLst/>
              <a:latin typeface="+mn-lt"/>
              <a:ea typeface="+mn-ea"/>
              <a:cs typeface="+mn-cs"/>
            </a:rPr>
            <a:t>" </a:t>
          </a:r>
          <a:r>
            <a:rPr lang="es-ES" sz="1400" b="1" i="0">
              <a:solidFill>
                <a:schemeClr val="accent4"/>
              </a:solidFill>
              <a:effectLst/>
              <a:latin typeface="+mn-lt"/>
              <a:ea typeface="+mn-ea"/>
              <a:cs typeface="+mn-cs"/>
            </a:rPr>
            <a:t>stands out due to its prominence </a:t>
          </a:r>
          <a:r>
            <a:rPr lang="es-ES" sz="1400" b="0" i="0">
              <a:solidFill>
                <a:schemeClr val="lt1"/>
              </a:solidFill>
              <a:effectLst/>
              <a:latin typeface="+mn-lt"/>
              <a:ea typeface="+mn-ea"/>
              <a:cs typeface="+mn-cs"/>
            </a:rPr>
            <a:t>in all columns and its significant contribution to the total sum and number of account (the highest). To bring some clarity, it may be </a:t>
          </a:r>
          <a:r>
            <a:rPr lang="es-ES" sz="1400" b="1" i="0">
              <a:solidFill>
                <a:schemeClr val="accent4"/>
              </a:solidFill>
              <a:effectLst/>
              <a:latin typeface="+mn-lt"/>
              <a:ea typeface="+mn-ea"/>
              <a:cs typeface="+mn-cs"/>
            </a:rPr>
            <a:t>beneficial</a:t>
          </a:r>
          <a:r>
            <a:rPr lang="es-ES" sz="1400" b="0" i="0">
              <a:solidFill>
                <a:schemeClr val="lt1"/>
              </a:solidFill>
              <a:effectLst/>
              <a:latin typeface="+mn-lt"/>
              <a:ea typeface="+mn-ea"/>
              <a:cs typeface="+mn-cs"/>
            </a:rPr>
            <a:t> to provide a more </a:t>
          </a:r>
          <a:r>
            <a:rPr lang="es-ES" sz="1400" b="1" i="0">
              <a:solidFill>
                <a:schemeClr val="accent4"/>
              </a:solidFill>
              <a:effectLst/>
              <a:latin typeface="+mn-lt"/>
              <a:ea typeface="+mn-ea"/>
              <a:cs typeface="+mn-cs"/>
            </a:rPr>
            <a:t>specific</a:t>
          </a:r>
          <a:r>
            <a:rPr lang="es-ES" sz="1400" b="1" i="0">
              <a:solidFill>
                <a:schemeClr val="lt1"/>
              </a:solidFill>
              <a:effectLst/>
              <a:latin typeface="+mn-lt"/>
              <a:ea typeface="+mn-ea"/>
              <a:cs typeface="+mn-cs"/>
            </a:rPr>
            <a:t> </a:t>
          </a:r>
          <a:r>
            <a:rPr lang="es-ES" sz="1400" b="1" i="0">
              <a:solidFill>
                <a:schemeClr val="accent4"/>
              </a:solidFill>
              <a:effectLst/>
              <a:latin typeface="+mn-lt"/>
              <a:ea typeface="+mn-ea"/>
              <a:cs typeface="+mn-cs"/>
            </a:rPr>
            <a:t>breakdown within </a:t>
          </a:r>
          <a:r>
            <a:rPr lang="es-ES" sz="1400" b="0" i="0">
              <a:solidFill>
                <a:schemeClr val="lt1"/>
              </a:solidFill>
              <a:effectLst/>
              <a:latin typeface="+mn-lt"/>
              <a:ea typeface="+mn-ea"/>
              <a:cs typeface="+mn-cs"/>
            </a:rPr>
            <a:t>this category, we could find an</a:t>
          </a:r>
          <a:r>
            <a:rPr lang="es-ES" sz="1400" b="0" i="0" baseline="0">
              <a:solidFill>
                <a:schemeClr val="lt1"/>
              </a:solidFill>
              <a:effectLst/>
              <a:latin typeface="+mn-lt"/>
              <a:ea typeface="+mn-ea"/>
              <a:cs typeface="+mn-cs"/>
            </a:rPr>
            <a:t> specific company profile. </a:t>
          </a:r>
          <a:r>
            <a:rPr lang="es-ES" sz="1400" b="1">
              <a:solidFill>
                <a:srgbClr val="FFFF00"/>
              </a:solidFill>
              <a:effectLst/>
            </a:rPr>
            <a:t>Other</a:t>
          </a:r>
          <a:r>
            <a:rPr lang="es-ES" sz="1400">
              <a:effectLst/>
            </a:rPr>
            <a:t> contains</a:t>
          </a:r>
          <a:r>
            <a:rPr lang="es-ES" sz="1400" baseline="0">
              <a:effectLst/>
            </a:rPr>
            <a:t> </a:t>
          </a:r>
          <a:r>
            <a:rPr lang="es-ES" sz="1400">
              <a:effectLst/>
            </a:rPr>
            <a:t>the </a:t>
          </a:r>
          <a:r>
            <a:rPr lang="es-ES" sz="1400" b="1">
              <a:solidFill>
                <a:schemeClr val="accent4"/>
              </a:solidFill>
              <a:effectLst/>
            </a:rPr>
            <a:t>highest number of accounts and ranks second in terms of total money sum.</a:t>
          </a:r>
          <a:r>
            <a:rPr lang="es-ES" sz="1400">
              <a:solidFill>
                <a:schemeClr val="accent4"/>
              </a:solidFill>
              <a:effectLst/>
            </a:rPr>
            <a:t> </a:t>
          </a:r>
          <a:r>
            <a:rPr lang="es-ES" sz="1400">
              <a:effectLst/>
            </a:rPr>
            <a:t>However, </a:t>
          </a:r>
          <a:r>
            <a:rPr lang="es-ES" sz="1400">
              <a:solidFill>
                <a:schemeClr val="accent4"/>
              </a:solidFill>
              <a:effectLst/>
            </a:rPr>
            <a:t>the </a:t>
          </a:r>
          <a:r>
            <a:rPr lang="es-ES" sz="1400" b="1">
              <a:solidFill>
                <a:schemeClr val="accent4"/>
              </a:solidFill>
              <a:effectLst/>
            </a:rPr>
            <a:t>average amount of money per deal remains quite ordinary.</a:t>
          </a:r>
        </a:p>
        <a:p>
          <a:endParaRPr lang="es-ES" sz="1400">
            <a:effectLst/>
          </a:endParaRPr>
        </a:p>
        <a:p>
          <a:r>
            <a:rPr lang="es-ES" sz="1400" b="0" i="0">
              <a:solidFill>
                <a:schemeClr val="lt1"/>
              </a:solidFill>
              <a:effectLst/>
              <a:latin typeface="+mn-lt"/>
              <a:ea typeface="+mn-ea"/>
              <a:cs typeface="+mn-cs"/>
            </a:rPr>
            <a:t>In terms of provenance, "</a:t>
          </a:r>
          <a:r>
            <a:rPr lang="es-ES" sz="1400" b="1" i="0">
              <a:solidFill>
                <a:srgbClr val="7030A0"/>
              </a:solidFill>
              <a:effectLst/>
              <a:latin typeface="+mn-lt"/>
              <a:ea typeface="+mn-ea"/>
              <a:cs typeface="+mn-cs"/>
            </a:rPr>
            <a:t>Inbound</a:t>
          </a:r>
          <a:r>
            <a:rPr lang="es-ES" sz="1400" b="0" i="0">
              <a:solidFill>
                <a:schemeClr val="lt1"/>
              </a:solidFill>
              <a:effectLst/>
              <a:latin typeface="+mn-lt"/>
              <a:ea typeface="+mn-ea"/>
              <a:cs typeface="+mn-cs"/>
            </a:rPr>
            <a:t>" </a:t>
          </a:r>
          <a:r>
            <a:rPr lang="es-ES" sz="1400" b="1" i="0">
              <a:solidFill>
                <a:schemeClr val="accent4"/>
              </a:solidFill>
              <a:effectLst/>
              <a:latin typeface="+mn-lt"/>
              <a:ea typeface="+mn-ea"/>
              <a:cs typeface="+mn-cs"/>
            </a:rPr>
            <a:t>boasts the highest total sum of money</a:t>
          </a:r>
          <a:r>
            <a:rPr lang="es-ES" sz="1400" b="1" i="0">
              <a:solidFill>
                <a:schemeClr val="lt1"/>
              </a:solidFill>
              <a:effectLst/>
              <a:latin typeface="+mn-lt"/>
              <a:ea typeface="+mn-ea"/>
              <a:cs typeface="+mn-cs"/>
            </a:rPr>
            <a:t>. </a:t>
          </a:r>
          <a:r>
            <a:rPr lang="es-ES" sz="1400" b="0" i="0">
              <a:solidFill>
                <a:schemeClr val="lt1"/>
              </a:solidFill>
              <a:effectLst/>
              <a:latin typeface="+mn-lt"/>
              <a:ea typeface="+mn-ea"/>
              <a:cs typeface="+mn-cs"/>
            </a:rPr>
            <a:t>However, upon closer examination, it becomes evident that "</a:t>
          </a:r>
          <a:r>
            <a:rPr lang="es-ES" sz="1400" b="1" i="0">
              <a:solidFill>
                <a:srgbClr val="7030A0"/>
              </a:solidFill>
              <a:effectLst/>
              <a:latin typeface="+mn-lt"/>
              <a:ea typeface="+mn-ea"/>
              <a:cs typeface="+mn-cs"/>
            </a:rPr>
            <a:t>Outbound</a:t>
          </a:r>
          <a:r>
            <a:rPr lang="es-ES" sz="1400" b="0" i="0">
              <a:solidFill>
                <a:schemeClr val="lt1"/>
              </a:solidFill>
              <a:effectLst/>
              <a:latin typeface="+mn-lt"/>
              <a:ea typeface="+mn-ea"/>
              <a:cs typeface="+mn-cs"/>
            </a:rPr>
            <a:t>" </a:t>
          </a:r>
          <a:r>
            <a:rPr lang="es-ES" sz="1400" b="1" i="0">
              <a:solidFill>
                <a:schemeClr val="accent4"/>
              </a:solidFill>
              <a:effectLst/>
              <a:latin typeface="+mn-lt"/>
              <a:ea typeface="+mn-ea"/>
              <a:cs typeface="+mn-cs"/>
            </a:rPr>
            <a:t>surpasses it in terms of the average amount</a:t>
          </a:r>
          <a:r>
            <a:rPr lang="es-ES" sz="1400" b="0" i="0">
              <a:solidFill>
                <a:schemeClr val="lt1"/>
              </a:solidFill>
              <a:effectLst/>
              <a:latin typeface="+mn-lt"/>
              <a:ea typeface="+mn-ea"/>
              <a:cs typeface="+mn-cs"/>
            </a:rPr>
            <a:t>. Notably, the "</a:t>
          </a:r>
          <a:r>
            <a:rPr lang="es-ES" sz="1400" b="1" i="0">
              <a:solidFill>
                <a:srgbClr val="7030A0"/>
              </a:solidFill>
              <a:effectLst/>
              <a:latin typeface="+mn-lt"/>
              <a:ea typeface="+mn-ea"/>
              <a:cs typeface="+mn-cs"/>
            </a:rPr>
            <a:t>Paid</a:t>
          </a:r>
          <a:r>
            <a:rPr lang="es-ES" sz="1400" b="0" i="0">
              <a:solidFill>
                <a:schemeClr val="lt1"/>
              </a:solidFill>
              <a:effectLst/>
              <a:latin typeface="+mn-lt"/>
              <a:ea typeface="+mn-ea"/>
              <a:cs typeface="+mn-cs"/>
            </a:rPr>
            <a:t>" category commands a </a:t>
          </a:r>
          <a:r>
            <a:rPr lang="es-ES" sz="1400" b="1" i="0">
              <a:solidFill>
                <a:schemeClr val="accent4"/>
              </a:solidFill>
              <a:effectLst/>
              <a:latin typeface="+mn-lt"/>
              <a:ea typeface="+mn-ea"/>
              <a:cs typeface="+mn-cs"/>
            </a:rPr>
            <a:t>respectable share</a:t>
          </a:r>
          <a:r>
            <a:rPr lang="es-ES" sz="1400" b="0" i="0">
              <a:solidFill>
                <a:schemeClr val="lt1"/>
              </a:solidFill>
              <a:effectLst/>
              <a:latin typeface="+mn-lt"/>
              <a:ea typeface="+mn-ea"/>
              <a:cs typeface="+mn-cs"/>
            </a:rPr>
            <a:t>, representing 30% of the global sum.</a:t>
          </a:r>
          <a:endParaRPr lang="es-ES" sz="1400">
            <a:effectLst/>
          </a:endParaRPr>
        </a:p>
        <a:p>
          <a:pPr algn="l"/>
          <a:endParaRPr lang="es-ES" sz="1100"/>
        </a:p>
      </xdr:txBody>
    </xdr:sp>
    <xdr:clientData/>
  </xdr:twoCellAnchor>
  <xdr:twoCellAnchor>
    <xdr:from>
      <xdr:col>4</xdr:col>
      <xdr:colOff>752473</xdr:colOff>
      <xdr:row>27</xdr:row>
      <xdr:rowOff>266700</xdr:rowOff>
    </xdr:from>
    <xdr:to>
      <xdr:col>21</xdr:col>
      <xdr:colOff>81642</xdr:colOff>
      <xdr:row>38</xdr:row>
      <xdr:rowOff>136071</xdr:rowOff>
    </xdr:to>
    <xdr:sp macro="" textlink="">
      <xdr:nvSpPr>
        <xdr:cNvPr id="6" name="Rectangle: Rounded Corners 5">
          <a:extLst>
            <a:ext uri="{FF2B5EF4-FFF2-40B4-BE49-F238E27FC236}">
              <a16:creationId xmlns:a16="http://schemas.microsoft.com/office/drawing/2014/main" id="{740F6B4B-FDF0-9593-A7AC-EF9E71BE9E7D}"/>
            </a:ext>
          </a:extLst>
        </xdr:cNvPr>
        <xdr:cNvSpPr/>
      </xdr:nvSpPr>
      <xdr:spPr>
        <a:xfrm>
          <a:off x="4426402" y="8648700"/>
          <a:ext cx="12650561" cy="2345871"/>
        </a:xfrm>
        <a:prstGeom prst="roundRect">
          <a:avLst/>
        </a:prstGeom>
        <a:ln w="38100">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s-ES" sz="1400" b="0" i="0">
              <a:solidFill>
                <a:schemeClr val="lt1"/>
              </a:solidFill>
              <a:effectLst/>
              <a:latin typeface="+mn-lt"/>
              <a:ea typeface="+mn-ea"/>
              <a:cs typeface="+mn-cs"/>
            </a:rPr>
            <a:t>The </a:t>
          </a:r>
          <a:r>
            <a:rPr lang="es-ES" sz="1400" b="1" i="0">
              <a:solidFill>
                <a:srgbClr val="FFFF00"/>
              </a:solidFill>
              <a:effectLst/>
              <a:latin typeface="+mn-lt"/>
              <a:ea typeface="+mn-ea"/>
              <a:cs typeface="+mn-cs"/>
            </a:rPr>
            <a:t>Information Technology </a:t>
          </a:r>
          <a:r>
            <a:rPr lang="es-ES" sz="1400" b="0" i="0">
              <a:solidFill>
                <a:schemeClr val="lt1"/>
              </a:solidFill>
              <a:effectLst/>
              <a:latin typeface="+mn-lt"/>
              <a:ea typeface="+mn-ea"/>
              <a:cs typeface="+mn-cs"/>
            </a:rPr>
            <a:t>sector maintains an </a:t>
          </a:r>
          <a:r>
            <a:rPr lang="es-ES" sz="1400" b="1" i="0">
              <a:solidFill>
                <a:schemeClr val="accent4"/>
              </a:solidFill>
              <a:effectLst/>
              <a:latin typeface="+mn-lt"/>
              <a:ea typeface="+mn-ea"/>
              <a:cs typeface="+mn-cs"/>
            </a:rPr>
            <a:t>average price </a:t>
          </a:r>
          <a:r>
            <a:rPr lang="es-ES" sz="1400" b="0" i="0">
              <a:solidFill>
                <a:schemeClr val="lt1"/>
              </a:solidFill>
              <a:effectLst/>
              <a:latin typeface="+mn-lt"/>
              <a:ea typeface="+mn-ea"/>
              <a:cs typeface="+mn-cs"/>
            </a:rPr>
            <a:t>that falls within the </a:t>
          </a:r>
          <a:r>
            <a:rPr lang="es-ES" sz="1400" b="1" i="0">
              <a:solidFill>
                <a:schemeClr val="accent4"/>
              </a:solidFill>
              <a:effectLst/>
              <a:latin typeface="+mn-lt"/>
              <a:ea typeface="+mn-ea"/>
              <a:cs typeface="+mn-cs"/>
            </a:rPr>
            <a:t>ordinary range</a:t>
          </a:r>
          <a:r>
            <a:rPr lang="es-ES" sz="1400" b="0" i="0">
              <a:solidFill>
                <a:schemeClr val="lt1"/>
              </a:solidFill>
              <a:effectLst/>
              <a:latin typeface="+mn-lt"/>
              <a:ea typeface="+mn-ea"/>
              <a:cs typeface="+mn-cs"/>
            </a:rPr>
            <a:t>, but it ranks as the </a:t>
          </a:r>
          <a:r>
            <a:rPr lang="es-ES" sz="1400" b="1" i="0">
              <a:solidFill>
                <a:schemeClr val="accent4"/>
              </a:solidFill>
              <a:effectLst/>
              <a:latin typeface="+mn-lt"/>
              <a:ea typeface="+mn-ea"/>
              <a:cs typeface="+mn-cs"/>
            </a:rPr>
            <a:t>third largest industry by both field and total number of accounts and sum amount</a:t>
          </a:r>
          <a:r>
            <a:rPr lang="es-ES" sz="1400" b="0" i="0">
              <a:solidFill>
                <a:schemeClr val="lt1"/>
              </a:solidFill>
              <a:effectLst/>
              <a:latin typeface="+mn-lt"/>
              <a:ea typeface="+mn-ea"/>
              <a:cs typeface="+mn-cs"/>
            </a:rPr>
            <a:t>.</a:t>
          </a:r>
        </a:p>
        <a:p>
          <a:endParaRPr lang="es-ES" sz="1400">
            <a:effectLst/>
          </a:endParaRPr>
        </a:p>
        <a:p>
          <a:r>
            <a:rPr lang="es-ES" sz="1400" b="0" i="0">
              <a:solidFill>
                <a:schemeClr val="lt1"/>
              </a:solidFill>
              <a:effectLst/>
              <a:latin typeface="+mn-lt"/>
              <a:ea typeface="+mn-ea"/>
              <a:cs typeface="+mn-cs"/>
            </a:rPr>
            <a:t>The </a:t>
          </a:r>
          <a:r>
            <a:rPr lang="es-ES" sz="1400" b="1" i="0">
              <a:solidFill>
                <a:srgbClr val="FFFF00"/>
              </a:solidFill>
              <a:effectLst/>
              <a:latin typeface="+mn-lt"/>
              <a:ea typeface="+mn-ea"/>
              <a:cs typeface="+mn-cs"/>
            </a:rPr>
            <a:t>Communication</a:t>
          </a:r>
          <a:r>
            <a:rPr lang="es-ES" sz="1400" b="0" i="0">
              <a:solidFill>
                <a:schemeClr val="lt1"/>
              </a:solidFill>
              <a:effectLst/>
              <a:latin typeface="+mn-lt"/>
              <a:ea typeface="+mn-ea"/>
              <a:cs typeface="+mn-cs"/>
            </a:rPr>
            <a:t> industry exhibits the </a:t>
          </a:r>
          <a:r>
            <a:rPr lang="es-ES" sz="1400" b="1" i="0">
              <a:solidFill>
                <a:schemeClr val="accent4"/>
              </a:solidFill>
              <a:effectLst/>
              <a:latin typeface="+mn-lt"/>
              <a:ea typeface="+mn-ea"/>
              <a:cs typeface="+mn-cs"/>
            </a:rPr>
            <a:t>potential</a:t>
          </a:r>
          <a:r>
            <a:rPr lang="es-ES" sz="1400" b="0" i="0">
              <a:solidFill>
                <a:schemeClr val="lt1"/>
              </a:solidFill>
              <a:effectLst/>
              <a:latin typeface="+mn-lt"/>
              <a:ea typeface="+mn-ea"/>
              <a:cs typeface="+mn-cs"/>
            </a:rPr>
            <a:t> for </a:t>
          </a:r>
          <a:r>
            <a:rPr lang="es-ES" sz="1400" b="1" i="0">
              <a:solidFill>
                <a:schemeClr val="accent4"/>
              </a:solidFill>
              <a:effectLst/>
              <a:latin typeface="+mn-lt"/>
              <a:ea typeface="+mn-ea"/>
              <a:cs typeface="+mn-cs"/>
            </a:rPr>
            <a:t>a good average price, limited </a:t>
          </a:r>
          <a:r>
            <a:rPr lang="es-ES" sz="1400" b="0" i="0">
              <a:solidFill>
                <a:schemeClr val="lt1"/>
              </a:solidFill>
              <a:effectLst/>
              <a:latin typeface="+mn-lt"/>
              <a:ea typeface="+mn-ea"/>
              <a:cs typeface="+mn-cs"/>
            </a:rPr>
            <a:t>only by the total </a:t>
          </a:r>
          <a:r>
            <a:rPr lang="es-ES" sz="1400" b="1" i="0">
              <a:solidFill>
                <a:schemeClr val="accent4"/>
              </a:solidFill>
              <a:effectLst/>
              <a:latin typeface="+mn-lt"/>
              <a:ea typeface="+mn-ea"/>
              <a:cs typeface="+mn-cs"/>
            </a:rPr>
            <a:t>number of accounts</a:t>
          </a:r>
          <a:r>
            <a:rPr lang="es-ES" sz="1400" b="0" i="0">
              <a:solidFill>
                <a:schemeClr val="lt1"/>
              </a:solidFill>
              <a:effectLst/>
              <a:latin typeface="+mn-lt"/>
              <a:ea typeface="+mn-ea"/>
              <a:cs typeface="+mn-cs"/>
            </a:rPr>
            <a:t>, where it currently </a:t>
          </a:r>
          <a:r>
            <a:rPr lang="es-ES" sz="1400" b="1" i="0">
              <a:solidFill>
                <a:schemeClr val="accent4"/>
              </a:solidFill>
              <a:effectLst/>
              <a:latin typeface="+mn-lt"/>
              <a:ea typeface="+mn-ea"/>
              <a:cs typeface="+mn-cs"/>
            </a:rPr>
            <a:t>ranks fifth</a:t>
          </a:r>
          <a:r>
            <a:rPr lang="es-ES" sz="1400" b="0" i="0">
              <a:solidFill>
                <a:schemeClr val="lt1"/>
              </a:solidFill>
              <a:effectLst/>
              <a:latin typeface="+mn-lt"/>
              <a:ea typeface="+mn-ea"/>
              <a:cs typeface="+mn-cs"/>
            </a:rPr>
            <a:t>.</a:t>
          </a:r>
        </a:p>
        <a:p>
          <a:endParaRPr lang="es-ES" sz="1400">
            <a:effectLst/>
          </a:endParaRPr>
        </a:p>
        <a:p>
          <a:r>
            <a:rPr lang="es-ES" sz="1400" b="1" i="0">
              <a:solidFill>
                <a:srgbClr val="FFFF00"/>
              </a:solidFill>
              <a:effectLst/>
              <a:latin typeface="+mn-lt"/>
              <a:ea typeface="+mn-ea"/>
              <a:cs typeface="+mn-cs"/>
            </a:rPr>
            <a:t>Healthcare</a:t>
          </a:r>
          <a:r>
            <a:rPr lang="es-ES" sz="1400" b="1" i="0">
              <a:solidFill>
                <a:schemeClr val="lt1"/>
              </a:solidFill>
              <a:effectLst/>
              <a:latin typeface="+mn-lt"/>
              <a:ea typeface="+mn-ea"/>
              <a:cs typeface="+mn-cs"/>
            </a:rPr>
            <a:t> sectors shows </a:t>
          </a:r>
          <a:r>
            <a:rPr lang="es-ES" sz="1400" b="1" i="0">
              <a:solidFill>
                <a:schemeClr val="accent4"/>
              </a:solidFill>
              <a:effectLst/>
              <a:latin typeface="+mn-lt"/>
              <a:ea typeface="+mn-ea"/>
              <a:cs typeface="+mn-cs"/>
            </a:rPr>
            <a:t>promise</a:t>
          </a:r>
          <a:r>
            <a:rPr lang="es-ES" sz="1400" b="1" i="0">
              <a:solidFill>
                <a:schemeClr val="lt1"/>
              </a:solidFill>
              <a:effectLst/>
              <a:latin typeface="+mn-lt"/>
              <a:ea typeface="+mn-ea"/>
              <a:cs typeface="+mn-cs"/>
            </a:rPr>
            <a:t>, with the latter </a:t>
          </a:r>
          <a:r>
            <a:rPr lang="es-ES" sz="1400" b="1" i="0">
              <a:solidFill>
                <a:schemeClr val="accent4"/>
              </a:solidFill>
              <a:effectLst/>
              <a:latin typeface="+mn-lt"/>
              <a:ea typeface="+mn-ea"/>
              <a:cs typeface="+mn-cs"/>
            </a:rPr>
            <a:t>primarily deriving its revenue from Inbound sources</a:t>
          </a:r>
          <a:r>
            <a:rPr lang="es-ES" sz="1400" b="1" i="0">
              <a:solidFill>
                <a:schemeClr val="lt1"/>
              </a:solidFill>
              <a:effectLst/>
              <a:latin typeface="+mn-lt"/>
              <a:ea typeface="+mn-ea"/>
              <a:cs typeface="+mn-cs"/>
            </a:rPr>
            <a:t>.</a:t>
          </a:r>
        </a:p>
        <a:p>
          <a:endParaRPr lang="es-ES" sz="1400" b="1" i="0">
            <a:solidFill>
              <a:schemeClr val="lt1"/>
            </a:solidFill>
            <a:effectLst/>
            <a:latin typeface="+mn-lt"/>
            <a:ea typeface="+mn-ea"/>
            <a:cs typeface="+mn-cs"/>
          </a:endParaRPr>
        </a:p>
        <a:p>
          <a:r>
            <a:rPr lang="es-ES" sz="1400" b="1" i="0">
              <a:solidFill>
                <a:schemeClr val="lt1"/>
              </a:solidFill>
              <a:effectLst/>
              <a:latin typeface="+mn-lt"/>
              <a:ea typeface="+mn-ea"/>
              <a:cs typeface="+mn-cs"/>
            </a:rPr>
            <a:t>As a note, the Entertainment industry, with just 7 accounts, shows the highest average price per deal.</a:t>
          </a:r>
          <a:r>
            <a:rPr lang="es-ES" sz="1400" b="1" i="0" baseline="0">
              <a:solidFill>
                <a:schemeClr val="lt1"/>
              </a:solidFill>
              <a:effectLst/>
              <a:latin typeface="+mn-lt"/>
              <a:ea typeface="+mn-ea"/>
              <a:cs typeface="+mn-cs"/>
            </a:rPr>
            <a:t> T</a:t>
          </a:r>
          <a:r>
            <a:rPr lang="es-ES" sz="1400" b="1" i="0">
              <a:solidFill>
                <a:schemeClr val="lt1"/>
              </a:solidFill>
              <a:effectLst/>
              <a:latin typeface="+mn-lt"/>
              <a:ea typeface="+mn-ea"/>
              <a:cs typeface="+mn-cs"/>
            </a:rPr>
            <a:t>his performance is  distributed among all provenances.</a:t>
          </a:r>
        </a:p>
        <a:p>
          <a:endParaRPr lang="es-ES" sz="1400" b="1" i="0">
            <a:solidFill>
              <a:schemeClr val="lt1"/>
            </a:solidFill>
            <a:effectLst/>
            <a:latin typeface="+mn-lt"/>
            <a:ea typeface="+mn-ea"/>
            <a:cs typeface="+mn-cs"/>
          </a:endParaRPr>
        </a:p>
        <a:p>
          <a:endParaRPr lang="es-ES" sz="1400">
            <a:effectLst/>
          </a:endParaRPr>
        </a:p>
        <a:p>
          <a:pPr algn="l"/>
          <a:endParaRPr lang="es-ES" sz="1100"/>
        </a:p>
      </xdr:txBody>
    </xdr:sp>
    <xdr:clientData/>
  </xdr:twoCellAnchor>
  <xdr:twoCellAnchor>
    <xdr:from>
      <xdr:col>5</xdr:col>
      <xdr:colOff>134710</xdr:colOff>
      <xdr:row>40</xdr:row>
      <xdr:rowOff>59870</xdr:rowOff>
    </xdr:from>
    <xdr:to>
      <xdr:col>20</xdr:col>
      <xdr:colOff>571500</xdr:colOff>
      <xdr:row>51</xdr:row>
      <xdr:rowOff>68036</xdr:rowOff>
    </xdr:to>
    <xdr:sp macro="" textlink="">
      <xdr:nvSpPr>
        <xdr:cNvPr id="7" name="Rectangle: Rounded Corners 6">
          <a:extLst>
            <a:ext uri="{FF2B5EF4-FFF2-40B4-BE49-F238E27FC236}">
              <a16:creationId xmlns:a16="http://schemas.microsoft.com/office/drawing/2014/main" id="{8761A0A3-D865-77B4-E240-1826B9588D01}"/>
            </a:ext>
          </a:extLst>
        </xdr:cNvPr>
        <xdr:cNvSpPr/>
      </xdr:nvSpPr>
      <xdr:spPr>
        <a:xfrm>
          <a:off x="4597853" y="11312977"/>
          <a:ext cx="12356647" cy="2103666"/>
        </a:xfrm>
        <a:prstGeom prst="roundRect">
          <a:avLst/>
        </a:prstGeom>
        <a:ln w="38100">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s-ES" sz="1800" b="1" i="0">
              <a:solidFill>
                <a:schemeClr val="bg1"/>
              </a:solidFill>
              <a:effectLst/>
              <a:latin typeface="+mn-lt"/>
              <a:ea typeface="+mn-ea"/>
              <a:cs typeface="+mn-cs"/>
            </a:rPr>
            <a:t>Company size target</a:t>
          </a:r>
        </a:p>
        <a:p>
          <a:endParaRPr lang="es-ES" sz="1400" b="1" i="0">
            <a:solidFill>
              <a:schemeClr val="lt1"/>
            </a:solidFill>
            <a:effectLst/>
            <a:latin typeface="+mn-lt"/>
            <a:ea typeface="+mn-ea"/>
            <a:cs typeface="+mn-cs"/>
          </a:endParaRPr>
        </a:p>
        <a:p>
          <a:r>
            <a:rPr lang="es-ES" sz="1400" b="0" i="0">
              <a:solidFill>
                <a:schemeClr val="lt1"/>
              </a:solidFill>
              <a:effectLst/>
              <a:latin typeface="+mn-lt"/>
              <a:ea typeface="+mn-ea"/>
              <a:cs typeface="+mn-cs"/>
            </a:rPr>
            <a:t>On average, a company in the dataset has 30 employees and an investment of 284 euros.</a:t>
          </a:r>
        </a:p>
        <a:p>
          <a:endParaRPr lang="es-ES" sz="1400" b="1" i="0">
            <a:solidFill>
              <a:srgbClr val="FFFF00"/>
            </a:solidFill>
            <a:effectLst/>
            <a:latin typeface="+mn-lt"/>
            <a:ea typeface="+mn-ea"/>
            <a:cs typeface="+mn-cs"/>
          </a:endParaRPr>
        </a:p>
        <a:p>
          <a:r>
            <a:rPr lang="es-ES" sz="1400" b="1" i="0">
              <a:solidFill>
                <a:srgbClr val="FFFF00"/>
              </a:solidFill>
              <a:effectLst/>
              <a:latin typeface="+mn-lt"/>
              <a:ea typeface="+mn-ea"/>
              <a:cs typeface="+mn-cs"/>
            </a:rPr>
            <a:t>95%</a:t>
          </a:r>
          <a:r>
            <a:rPr lang="es-ES" sz="1400" b="0" i="0">
              <a:solidFill>
                <a:schemeClr val="lt1"/>
              </a:solidFill>
              <a:effectLst/>
              <a:latin typeface="+mn-lt"/>
              <a:ea typeface="+mn-ea"/>
              <a:cs typeface="+mn-cs"/>
            </a:rPr>
            <a:t> </a:t>
          </a:r>
          <a:r>
            <a:rPr lang="es-ES" sz="1400" b="1" i="0">
              <a:solidFill>
                <a:srgbClr val="FFFF00"/>
              </a:solidFill>
              <a:effectLst/>
              <a:latin typeface="+mn-lt"/>
              <a:ea typeface="+mn-ea"/>
              <a:cs typeface="+mn-cs"/>
            </a:rPr>
            <a:t>companies  &lt;  100 employees, </a:t>
          </a:r>
          <a:r>
            <a:rPr lang="es-ES" sz="1400" b="0" i="0">
              <a:solidFill>
                <a:schemeClr val="lt1"/>
              </a:solidFill>
              <a:effectLst/>
              <a:latin typeface="+mn-lt"/>
              <a:ea typeface="+mn-ea"/>
              <a:cs typeface="+mn-cs"/>
            </a:rPr>
            <a:t>yet they collectively account </a:t>
          </a:r>
          <a:r>
            <a:rPr lang="es-ES" sz="1400" b="1" i="0">
              <a:solidFill>
                <a:srgbClr val="FFFF00"/>
              </a:solidFill>
              <a:effectLst/>
              <a:latin typeface="+mn-lt"/>
              <a:ea typeface="+mn-ea"/>
              <a:cs typeface="+mn-cs"/>
            </a:rPr>
            <a:t>for 88.5% </a:t>
          </a:r>
          <a:r>
            <a:rPr lang="es-ES" sz="1400" b="0" i="0">
              <a:solidFill>
                <a:schemeClr val="lt1"/>
              </a:solidFill>
              <a:effectLst/>
              <a:latin typeface="+mn-lt"/>
              <a:ea typeface="+mn-ea"/>
              <a:cs typeface="+mn-cs"/>
            </a:rPr>
            <a:t>of the total </a:t>
          </a:r>
          <a:r>
            <a:rPr lang="es-ES" sz="1400" b="1" i="0">
              <a:solidFill>
                <a:srgbClr val="FFFF00"/>
              </a:solidFill>
              <a:effectLst/>
              <a:latin typeface="+mn-lt"/>
              <a:ea typeface="+mn-ea"/>
              <a:cs typeface="+mn-cs"/>
            </a:rPr>
            <a:t>sum of money. </a:t>
          </a:r>
          <a:r>
            <a:rPr lang="es-ES" sz="1400" b="1" i="0">
              <a:solidFill>
                <a:schemeClr val="lt1"/>
              </a:solidFill>
              <a:effectLst/>
              <a:latin typeface="+mn-lt"/>
              <a:ea typeface="+mn-ea"/>
              <a:cs typeface="+mn-cs"/>
            </a:rPr>
            <a:t>What's particularly relevant </a:t>
          </a:r>
          <a:r>
            <a:rPr lang="es-ES" sz="1400" b="0" i="0">
              <a:solidFill>
                <a:schemeClr val="lt1"/>
              </a:solidFill>
              <a:effectLst/>
              <a:latin typeface="+mn-lt"/>
              <a:ea typeface="+mn-ea"/>
              <a:cs typeface="+mn-cs"/>
            </a:rPr>
            <a:t>is that despite comprising </a:t>
          </a:r>
          <a:r>
            <a:rPr lang="es-ES" sz="1400" b="1" i="0">
              <a:solidFill>
                <a:srgbClr val="FFFF00"/>
              </a:solidFill>
              <a:effectLst/>
              <a:latin typeface="+mn-lt"/>
              <a:ea typeface="+mn-ea"/>
              <a:cs typeface="+mn-cs"/>
            </a:rPr>
            <a:t>only 5% </a:t>
          </a:r>
          <a:r>
            <a:rPr lang="es-ES" sz="1400" b="1" i="0">
              <a:solidFill>
                <a:schemeClr val="bg1"/>
              </a:solidFill>
              <a:effectLst/>
              <a:latin typeface="+mn-lt"/>
              <a:ea typeface="+mn-ea"/>
              <a:cs typeface="+mn-cs"/>
            </a:rPr>
            <a:t>of</a:t>
          </a:r>
          <a:r>
            <a:rPr lang="es-ES" sz="1400" b="1" i="0">
              <a:solidFill>
                <a:srgbClr val="FFFF00"/>
              </a:solidFill>
              <a:effectLst/>
              <a:latin typeface="+mn-lt"/>
              <a:ea typeface="+mn-ea"/>
              <a:cs typeface="+mn-cs"/>
            </a:rPr>
            <a:t> </a:t>
          </a:r>
          <a:r>
            <a:rPr lang="es-ES" sz="1400" b="0" i="0">
              <a:solidFill>
                <a:schemeClr val="lt1"/>
              </a:solidFill>
              <a:effectLst/>
              <a:latin typeface="+mn-lt"/>
              <a:ea typeface="+mn-ea"/>
              <a:cs typeface="+mn-cs"/>
            </a:rPr>
            <a:t>the portfolio size, companies </a:t>
          </a:r>
          <a:r>
            <a:rPr lang="es-ES" sz="1400" b="1" i="0">
              <a:solidFill>
                <a:srgbClr val="FFFF00"/>
              </a:solidFill>
              <a:effectLst/>
              <a:latin typeface="+mn-lt"/>
              <a:ea typeface="+mn-ea"/>
              <a:cs typeface="+mn-cs"/>
            </a:rPr>
            <a:t>with more than 100 workers contribute 12% of the total sum</a:t>
          </a:r>
          <a:r>
            <a:rPr lang="es-ES" sz="1400" b="0" i="0">
              <a:solidFill>
                <a:schemeClr val="lt1"/>
              </a:solidFill>
              <a:effectLst/>
              <a:latin typeface="+mn-lt"/>
              <a:ea typeface="+mn-ea"/>
              <a:cs typeface="+mn-cs"/>
            </a:rPr>
            <a:t>. </a:t>
          </a:r>
          <a:r>
            <a:rPr lang="es-ES" sz="1400" b="1" i="0">
              <a:solidFill>
                <a:schemeClr val="lt1"/>
              </a:solidFill>
              <a:effectLst/>
              <a:latin typeface="+mn-lt"/>
              <a:ea typeface="+mn-ea"/>
              <a:cs typeface="+mn-cs"/>
            </a:rPr>
            <a:t>This suggests untapped </a:t>
          </a:r>
          <a:r>
            <a:rPr lang="es-ES" sz="1400" b="1" i="0">
              <a:solidFill>
                <a:srgbClr val="FFFF00"/>
              </a:solidFill>
              <a:effectLst/>
              <a:latin typeface="+mn-lt"/>
              <a:ea typeface="+mn-ea"/>
              <a:cs typeface="+mn-cs"/>
            </a:rPr>
            <a:t>potential</a:t>
          </a:r>
          <a:r>
            <a:rPr lang="es-ES" sz="1400" b="1" i="0">
              <a:solidFill>
                <a:schemeClr val="lt1"/>
              </a:solidFill>
              <a:effectLst/>
              <a:latin typeface="+mn-lt"/>
              <a:ea typeface="+mn-ea"/>
              <a:cs typeface="+mn-cs"/>
            </a:rPr>
            <a:t> within this segment.</a:t>
          </a:r>
        </a:p>
        <a:p>
          <a:endParaRPr lang="es-ES" sz="1400">
            <a:effectLst/>
          </a:endParaRPr>
        </a:p>
        <a:p>
          <a:r>
            <a:rPr lang="es-ES" sz="1400" b="0" i="0">
              <a:solidFill>
                <a:schemeClr val="lt1"/>
              </a:solidFill>
              <a:effectLst/>
              <a:latin typeface="+mn-lt"/>
              <a:ea typeface="+mn-ea"/>
              <a:cs typeface="+mn-cs"/>
            </a:rPr>
            <a:t>A clear </a:t>
          </a:r>
          <a:r>
            <a:rPr lang="es-ES" sz="1400" b="1" i="0">
              <a:solidFill>
                <a:srgbClr val="FFFF00"/>
              </a:solidFill>
              <a:effectLst/>
              <a:latin typeface="+mn-lt"/>
              <a:ea typeface="+mn-ea"/>
              <a:cs typeface="+mn-cs"/>
            </a:rPr>
            <a:t>correlation</a:t>
          </a:r>
          <a:r>
            <a:rPr lang="es-ES" sz="1400" b="0" i="0">
              <a:solidFill>
                <a:schemeClr val="lt1"/>
              </a:solidFill>
              <a:effectLst/>
              <a:latin typeface="+mn-lt"/>
              <a:ea typeface="+mn-ea"/>
              <a:cs typeface="+mn-cs"/>
            </a:rPr>
            <a:t> of 0.92 is evident between </a:t>
          </a:r>
          <a:r>
            <a:rPr lang="es-ES" sz="1400" b="1" i="0">
              <a:solidFill>
                <a:srgbClr val="FFFF00"/>
              </a:solidFill>
              <a:effectLst/>
              <a:latin typeface="+mn-lt"/>
              <a:ea typeface="+mn-ea"/>
              <a:cs typeface="+mn-cs"/>
            </a:rPr>
            <a:t>company size</a:t>
          </a:r>
          <a:r>
            <a:rPr lang="es-ES" sz="1400" b="0" i="0">
              <a:solidFill>
                <a:schemeClr val="lt1"/>
              </a:solidFill>
              <a:effectLst/>
              <a:latin typeface="+mn-lt"/>
              <a:ea typeface="+mn-ea"/>
              <a:cs typeface="+mn-cs"/>
            </a:rPr>
            <a:t> and the amount of </a:t>
          </a:r>
          <a:r>
            <a:rPr lang="es-ES" sz="1400" b="1" i="0">
              <a:solidFill>
                <a:srgbClr val="FFFF00"/>
              </a:solidFill>
              <a:effectLst/>
              <a:latin typeface="+mn-lt"/>
              <a:ea typeface="+mn-ea"/>
              <a:cs typeface="+mn-cs"/>
            </a:rPr>
            <a:t>money invested</a:t>
          </a:r>
          <a:r>
            <a:rPr lang="es-ES" sz="1400" b="0" i="0">
              <a:solidFill>
                <a:schemeClr val="lt1"/>
              </a:solidFill>
              <a:effectLst/>
              <a:latin typeface="+mn-lt"/>
              <a:ea typeface="+mn-ea"/>
              <a:cs typeface="+mn-cs"/>
            </a:rPr>
            <a:t>. </a:t>
          </a:r>
          <a:endParaRPr lang="es-ES" sz="1400">
            <a:effectLst/>
          </a:endParaRPr>
        </a:p>
        <a:p>
          <a:pPr algn="l"/>
          <a:endParaRPr lang="es-ES" sz="1100"/>
        </a:p>
      </xdr:txBody>
    </xdr:sp>
    <xdr:clientData/>
  </xdr:twoCellAnchor>
  <xdr:twoCellAnchor>
    <xdr:from>
      <xdr:col>4</xdr:col>
      <xdr:colOff>76200</xdr:colOff>
      <xdr:row>61</xdr:row>
      <xdr:rowOff>152398</xdr:rowOff>
    </xdr:from>
    <xdr:to>
      <xdr:col>15</xdr:col>
      <xdr:colOff>561975</xdr:colOff>
      <xdr:row>91</xdr:row>
      <xdr:rowOff>476250</xdr:rowOff>
    </xdr:to>
    <xdr:sp macro="" textlink="">
      <xdr:nvSpPr>
        <xdr:cNvPr id="11" name="Rectangle: Rounded Corners 10">
          <a:extLst>
            <a:ext uri="{FF2B5EF4-FFF2-40B4-BE49-F238E27FC236}">
              <a16:creationId xmlns:a16="http://schemas.microsoft.com/office/drawing/2014/main" id="{55AB9FBD-4D2A-979B-0FC6-C1254083A07F}"/>
            </a:ext>
          </a:extLst>
        </xdr:cNvPr>
        <xdr:cNvSpPr/>
      </xdr:nvSpPr>
      <xdr:spPr>
        <a:xfrm>
          <a:off x="4552950" y="15406005"/>
          <a:ext cx="8622846" cy="6991352"/>
        </a:xfrm>
        <a:prstGeom prst="roundRect">
          <a:avLst/>
        </a:prstGeom>
        <a:ln w="38100">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2800" b="0" i="0">
              <a:solidFill>
                <a:schemeClr val="lt1"/>
              </a:solidFill>
              <a:effectLst/>
              <a:latin typeface="+mn-lt"/>
              <a:ea typeface="+mn-ea"/>
              <a:cs typeface="+mn-cs"/>
            </a:rPr>
            <a:t>Why?</a:t>
          </a:r>
        </a:p>
        <a:p>
          <a:pPr algn="l"/>
          <a:endParaRPr lang="es-ES" sz="1600" b="0" i="0">
            <a:solidFill>
              <a:schemeClr val="lt1"/>
            </a:solidFill>
            <a:effectLst/>
            <a:latin typeface="+mn-lt"/>
            <a:ea typeface="+mn-ea"/>
            <a:cs typeface="+mn-cs"/>
          </a:endParaRPr>
        </a:p>
        <a:p>
          <a:pPr algn="l"/>
          <a:r>
            <a:rPr lang="es-ES" sz="1600" b="0" i="0">
              <a:solidFill>
                <a:schemeClr val="lt1"/>
              </a:solidFill>
              <a:effectLst/>
              <a:latin typeface="+mn-lt"/>
              <a:ea typeface="+mn-ea"/>
              <a:cs typeface="+mn-cs"/>
            </a:rPr>
            <a:t>The </a:t>
          </a:r>
          <a:r>
            <a:rPr lang="es-ES" sz="1600" b="1" i="0">
              <a:solidFill>
                <a:srgbClr val="FFFF00"/>
              </a:solidFill>
              <a:effectLst/>
              <a:latin typeface="+mn-lt"/>
              <a:ea typeface="+mn-ea"/>
              <a:cs typeface="+mn-cs"/>
            </a:rPr>
            <a:t>CEO</a:t>
          </a:r>
          <a:r>
            <a:rPr lang="es-ES" sz="1600" b="0" i="0">
              <a:solidFill>
                <a:schemeClr val="lt1"/>
              </a:solidFill>
              <a:effectLst/>
              <a:latin typeface="+mn-lt"/>
              <a:ea typeface="+mn-ea"/>
              <a:cs typeface="+mn-cs"/>
            </a:rPr>
            <a:t> holds the </a:t>
          </a:r>
          <a:r>
            <a:rPr lang="es-ES" sz="1600" b="1" i="0">
              <a:solidFill>
                <a:srgbClr val="FFFF00"/>
              </a:solidFill>
              <a:effectLst/>
              <a:latin typeface="+mn-lt"/>
              <a:ea typeface="+mn-ea"/>
              <a:cs typeface="+mn-cs"/>
            </a:rPr>
            <a:t>dominant position</a:t>
          </a:r>
          <a:r>
            <a:rPr lang="es-ES" sz="1600" b="0" i="0">
              <a:solidFill>
                <a:schemeClr val="lt1"/>
              </a:solidFill>
              <a:effectLst/>
              <a:latin typeface="+mn-lt"/>
              <a:ea typeface="+mn-ea"/>
              <a:cs typeface="+mn-cs"/>
            </a:rPr>
            <a:t>, </a:t>
          </a:r>
          <a:r>
            <a:rPr lang="es-ES" sz="1600" b="1" i="0">
              <a:solidFill>
                <a:srgbClr val="FFFF00"/>
              </a:solidFill>
              <a:effectLst/>
              <a:latin typeface="+mn-lt"/>
              <a:ea typeface="+mn-ea"/>
              <a:cs typeface="+mn-cs"/>
            </a:rPr>
            <a:t>championing 55</a:t>
          </a:r>
          <a:r>
            <a:rPr lang="es-ES" sz="1600" b="0" i="0">
              <a:solidFill>
                <a:schemeClr val="lt1"/>
              </a:solidFill>
              <a:effectLst/>
              <a:latin typeface="+mn-lt"/>
              <a:ea typeface="+mn-ea"/>
              <a:cs typeface="+mn-cs"/>
            </a:rPr>
            <a:t>% of the cases and </a:t>
          </a:r>
          <a:r>
            <a:rPr lang="es-ES" sz="1600" b="1" i="0">
              <a:solidFill>
                <a:srgbClr val="FFFF00"/>
              </a:solidFill>
              <a:effectLst/>
              <a:latin typeface="+mn-lt"/>
              <a:ea typeface="+mn-ea"/>
              <a:cs typeface="+mn-cs"/>
            </a:rPr>
            <a:t>making decisions in 87% </a:t>
          </a:r>
          <a:r>
            <a:rPr lang="es-ES" sz="1600" b="0" i="0">
              <a:solidFill>
                <a:schemeClr val="lt1"/>
              </a:solidFill>
              <a:effectLst/>
              <a:latin typeface="+mn-lt"/>
              <a:ea typeface="+mn-ea"/>
              <a:cs typeface="+mn-cs"/>
            </a:rPr>
            <a:t>of them.</a:t>
          </a:r>
          <a:r>
            <a:rPr lang="es-ES" sz="1600" b="0" i="0" baseline="0">
              <a:solidFill>
                <a:schemeClr val="lt1"/>
              </a:solidFill>
              <a:effectLst/>
              <a:latin typeface="+mn-lt"/>
              <a:ea typeface="+mn-ea"/>
              <a:cs typeface="+mn-cs"/>
            </a:rPr>
            <a:t> </a:t>
          </a:r>
          <a:r>
            <a:rPr lang="es-ES" sz="1600" b="0" i="0">
              <a:solidFill>
                <a:schemeClr val="lt1"/>
              </a:solidFill>
              <a:effectLst/>
              <a:latin typeface="+mn-lt"/>
              <a:ea typeface="+mn-ea"/>
              <a:cs typeface="+mn-cs"/>
            </a:rPr>
            <a:t>In contrast, the </a:t>
          </a:r>
          <a:r>
            <a:rPr lang="es-ES" sz="1600" b="1" i="0">
              <a:solidFill>
                <a:srgbClr val="FFFF00"/>
              </a:solidFill>
              <a:effectLst/>
              <a:latin typeface="+mn-lt"/>
              <a:ea typeface="+mn-ea"/>
              <a:cs typeface="+mn-cs"/>
            </a:rPr>
            <a:t>HR Director champions 23% </a:t>
          </a:r>
          <a:r>
            <a:rPr lang="es-ES" sz="1600" b="0" i="0">
              <a:solidFill>
                <a:schemeClr val="lt1"/>
              </a:solidFill>
              <a:effectLst/>
              <a:latin typeface="+mn-lt"/>
              <a:ea typeface="+mn-ea"/>
              <a:cs typeface="+mn-cs"/>
            </a:rPr>
            <a:t>of the cases but </a:t>
          </a:r>
          <a:r>
            <a:rPr lang="es-ES" sz="1600" b="1" i="0">
              <a:solidFill>
                <a:srgbClr val="FFFF00"/>
              </a:solidFill>
              <a:effectLst/>
              <a:latin typeface="+mn-lt"/>
              <a:ea typeface="+mn-ea"/>
              <a:cs typeface="+mn-cs"/>
            </a:rPr>
            <a:t>makes decisions in only 9% </a:t>
          </a:r>
          <a:r>
            <a:rPr lang="es-ES" sz="1600" b="0" i="0">
              <a:solidFill>
                <a:schemeClr val="lt1"/>
              </a:solidFill>
              <a:effectLst/>
              <a:latin typeface="+mn-lt"/>
              <a:ea typeface="+mn-ea"/>
              <a:cs typeface="+mn-cs"/>
            </a:rPr>
            <a:t>of them.</a:t>
          </a:r>
          <a:r>
            <a:rPr lang="es-ES" sz="1600" b="0" i="0">
              <a:solidFill>
                <a:schemeClr val="bg1"/>
              </a:solidFill>
              <a:effectLst/>
              <a:latin typeface="+mn-lt"/>
              <a:ea typeface="+mn-ea"/>
              <a:cs typeface="+mn-cs"/>
            </a:rPr>
            <a:t> Note, this 9% is a combination of both outbound and inbound decisions.</a:t>
          </a:r>
        </a:p>
        <a:p>
          <a:pPr algn="l"/>
          <a:endParaRPr lang="es-ES" sz="2000" b="0">
            <a:solidFill>
              <a:schemeClr val="bg1"/>
            </a:solidFill>
            <a:effectLst/>
          </a:endParaRPr>
        </a:p>
        <a:p>
          <a:pPr algn="l"/>
          <a:r>
            <a:rPr lang="es-ES" sz="1600"/>
            <a:t>June stands out as a critical month, with the longest average time to close an account, despite having the lowest number of account requests. end of </a:t>
          </a:r>
          <a:r>
            <a:rPr lang="es-ES" sz="1600" b="1">
              <a:solidFill>
                <a:srgbClr val="FFFF00"/>
              </a:solidFill>
            </a:rPr>
            <a:t>Q2 is crucial</a:t>
          </a:r>
          <a:r>
            <a:rPr lang="es-ES" sz="1600"/>
            <a:t>, as it marks the </a:t>
          </a:r>
          <a:r>
            <a:rPr lang="es-ES" sz="1600" b="1">
              <a:solidFill>
                <a:srgbClr val="FFFF00"/>
              </a:solidFill>
            </a:rPr>
            <a:t>start of the holiday season, during which companies actively seek HR software solutions</a:t>
          </a:r>
          <a:r>
            <a:rPr lang="es-ES" sz="1600"/>
            <a:t>, leading to a </a:t>
          </a:r>
          <a:r>
            <a:rPr lang="es-ES" sz="1600" b="1">
              <a:solidFill>
                <a:srgbClr val="FFFF00"/>
              </a:solidFill>
            </a:rPr>
            <a:t>higher volume of ticket </a:t>
          </a:r>
          <a:r>
            <a:rPr lang="es-ES" sz="1600"/>
            <a:t>processing.</a:t>
          </a:r>
        </a:p>
        <a:p>
          <a:pPr algn="l"/>
          <a:endParaRPr lang="es-ES" sz="1600"/>
        </a:p>
        <a:p>
          <a:pPr marL="0" marR="0" lvl="0" indent="0" algn="l" defTabSz="914400" eaLnBrk="1" fontAlgn="auto" latinLnBrk="0" hangingPunct="1">
            <a:lnSpc>
              <a:spcPct val="100000"/>
            </a:lnSpc>
            <a:spcBef>
              <a:spcPts val="0"/>
            </a:spcBef>
            <a:spcAft>
              <a:spcPts val="0"/>
            </a:spcAft>
            <a:buClrTx/>
            <a:buSzTx/>
            <a:buFontTx/>
            <a:buNone/>
            <a:tabLst/>
            <a:defRPr/>
          </a:pPr>
          <a:r>
            <a:rPr lang="es-ES" sz="1600" b="0" i="0">
              <a:solidFill>
                <a:schemeClr val="lt1"/>
              </a:solidFill>
              <a:effectLst/>
              <a:latin typeface="+mn-lt"/>
              <a:ea typeface="+mn-ea"/>
              <a:cs typeface="+mn-cs"/>
            </a:rPr>
            <a:t>There is a </a:t>
          </a:r>
          <a:r>
            <a:rPr lang="es-ES" sz="1600" b="1" i="0">
              <a:solidFill>
                <a:schemeClr val="accent4"/>
              </a:solidFill>
              <a:effectLst/>
              <a:latin typeface="+mn-lt"/>
              <a:ea typeface="+mn-ea"/>
              <a:cs typeface="+mn-cs"/>
            </a:rPr>
            <a:t>discernible tendency among companies with fewer employees to acquire new software in the last quarters of the year.</a:t>
          </a:r>
        </a:p>
        <a:p>
          <a:endParaRPr lang="es-ES" sz="1600">
            <a:effectLst/>
          </a:endParaRPr>
        </a:p>
        <a:p>
          <a:r>
            <a:rPr lang="es-ES" sz="1600" b="0" i="0">
              <a:solidFill>
                <a:schemeClr val="lt1"/>
              </a:solidFill>
              <a:effectLst/>
              <a:latin typeface="+mn-lt"/>
              <a:ea typeface="+mn-ea"/>
              <a:cs typeface="+mn-cs"/>
            </a:rPr>
            <a:t>Surprisingly, </a:t>
          </a:r>
          <a:r>
            <a:rPr lang="es-ES" sz="1600" b="1" i="0">
              <a:solidFill>
                <a:srgbClr val="FFFF00"/>
              </a:solidFill>
              <a:effectLst/>
              <a:latin typeface="+mn-lt"/>
              <a:ea typeface="+mn-ea"/>
              <a:cs typeface="+mn-cs"/>
            </a:rPr>
            <a:t>there isn't a clear correlation between company size and who makes the decision</a:t>
          </a:r>
          <a:r>
            <a:rPr lang="es-ES" sz="1600" b="0" i="0">
              <a:solidFill>
                <a:schemeClr val="lt1"/>
              </a:solidFill>
              <a:effectLst/>
              <a:latin typeface="+mn-lt"/>
              <a:ea typeface="+mn-ea"/>
              <a:cs typeface="+mn-cs"/>
            </a:rPr>
            <a:t>. The average size in cases where decisions are made by someone other than the CEO may seem higher due to the limited number of such cases, resulting in an inflated average. The correlation with the champion's role is only 0.32, which isn't sufficient to draw definitive conclusions.</a:t>
          </a:r>
        </a:p>
        <a:p>
          <a:endParaRPr lang="es-ES" sz="1600">
            <a:effectLst/>
          </a:endParaRPr>
        </a:p>
        <a:p>
          <a:r>
            <a:rPr lang="es-ES" sz="1600" b="0" i="0">
              <a:solidFill>
                <a:schemeClr val="lt1"/>
              </a:solidFill>
              <a:effectLst/>
              <a:latin typeface="+mn-lt"/>
              <a:ea typeface="+mn-ea"/>
              <a:cs typeface="+mn-cs"/>
            </a:rPr>
            <a:t>Lastly, </a:t>
          </a:r>
          <a:r>
            <a:rPr lang="es-ES" sz="1600" b="1" i="0">
              <a:solidFill>
                <a:srgbClr val="FFFF00"/>
              </a:solidFill>
              <a:effectLst/>
              <a:latin typeface="+mn-lt"/>
              <a:ea typeface="+mn-ea"/>
              <a:cs typeface="+mn-cs"/>
            </a:rPr>
            <a:t>there doesn't appear to be a significant relationship between </a:t>
          </a:r>
          <a:r>
            <a:rPr lang="es-ES" sz="1600" b="1" i="0">
              <a:solidFill>
                <a:schemeClr val="bg1"/>
              </a:solidFill>
              <a:effectLst/>
              <a:latin typeface="+mn-lt"/>
              <a:ea typeface="+mn-ea"/>
              <a:cs typeface="+mn-cs"/>
            </a:rPr>
            <a:t>the</a:t>
          </a:r>
          <a:r>
            <a:rPr lang="es-ES" sz="1600" b="1" i="0">
              <a:solidFill>
                <a:srgbClr val="FFFF00"/>
              </a:solidFill>
              <a:effectLst/>
              <a:latin typeface="+mn-lt"/>
              <a:ea typeface="+mn-ea"/>
              <a:cs typeface="+mn-cs"/>
            </a:rPr>
            <a:t> time </a:t>
          </a:r>
          <a:r>
            <a:rPr lang="es-ES" sz="1600" b="0" i="0">
              <a:solidFill>
                <a:schemeClr val="lt1"/>
              </a:solidFill>
              <a:effectLst/>
              <a:latin typeface="+mn-lt"/>
              <a:ea typeface="+mn-ea"/>
              <a:cs typeface="+mn-cs"/>
            </a:rPr>
            <a:t>of year or quarter and the type of </a:t>
          </a:r>
          <a:r>
            <a:rPr lang="es-ES" sz="1600" b="1" i="0">
              <a:solidFill>
                <a:srgbClr val="FFFF00"/>
              </a:solidFill>
              <a:effectLst/>
              <a:latin typeface="+mn-lt"/>
              <a:ea typeface="+mn-ea"/>
              <a:cs typeface="+mn-cs"/>
            </a:rPr>
            <a:t>industry</a:t>
          </a:r>
          <a:r>
            <a:rPr lang="es-ES" sz="1600" b="0" i="0">
              <a:solidFill>
                <a:schemeClr val="lt1"/>
              </a:solidFill>
              <a:effectLst/>
              <a:latin typeface="+mn-lt"/>
              <a:ea typeface="+mn-ea"/>
              <a:cs typeface="+mn-cs"/>
            </a:rPr>
            <a:t>, as the distribution remains fairly consistent throughout the year.</a:t>
          </a:r>
        </a:p>
        <a:p>
          <a:endParaRPr lang="es-ES" sz="1400">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s-ES" sz="1400">
            <a:effectLst/>
          </a:endParaRPr>
        </a:p>
        <a:p>
          <a:pPr algn="l"/>
          <a:endParaRPr lang="es-ES" sz="1100"/>
        </a:p>
        <a:p>
          <a:pPr algn="l"/>
          <a:endParaRPr lang="es-ES" sz="1100"/>
        </a:p>
      </xdr:txBody>
    </xdr:sp>
    <xdr:clientData/>
  </xdr:twoCellAnchor>
  <xdr:twoCellAnchor>
    <xdr:from>
      <xdr:col>16</xdr:col>
      <xdr:colOff>323850</xdr:colOff>
      <xdr:row>60</xdr:row>
      <xdr:rowOff>142875</xdr:rowOff>
    </xdr:from>
    <xdr:to>
      <xdr:col>28</xdr:col>
      <xdr:colOff>295757</xdr:colOff>
      <xdr:row>76</xdr:row>
      <xdr:rowOff>142875</xdr:rowOff>
    </xdr:to>
    <xdr:graphicFrame macro="">
      <xdr:nvGraphicFramePr>
        <xdr:cNvPr id="12" name="Chart 11">
          <a:extLst>
            <a:ext uri="{FF2B5EF4-FFF2-40B4-BE49-F238E27FC236}">
              <a16:creationId xmlns:a16="http://schemas.microsoft.com/office/drawing/2014/main" id="{62975D97-599A-4D41-968B-6EE9495EA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191861</xdr:colOff>
      <xdr:row>91</xdr:row>
      <xdr:rowOff>612320</xdr:rowOff>
    </xdr:from>
    <xdr:to>
      <xdr:col>15</xdr:col>
      <xdr:colOff>496661</xdr:colOff>
      <xdr:row>104</xdr:row>
      <xdr:rowOff>68035</xdr:rowOff>
    </xdr:to>
    <xdr:sp macro="" textlink="">
      <xdr:nvSpPr>
        <xdr:cNvPr id="13" name="Rectangle: Rounded Corners 12">
          <a:extLst>
            <a:ext uri="{FF2B5EF4-FFF2-40B4-BE49-F238E27FC236}">
              <a16:creationId xmlns:a16="http://schemas.microsoft.com/office/drawing/2014/main" id="{B9E004C1-8DFC-AB61-9463-0A76FAC65D90}"/>
            </a:ext>
          </a:extLst>
        </xdr:cNvPr>
        <xdr:cNvSpPr/>
      </xdr:nvSpPr>
      <xdr:spPr>
        <a:xfrm>
          <a:off x="4668611" y="22533427"/>
          <a:ext cx="8441871" cy="3456215"/>
        </a:xfrm>
        <a:prstGeom prst="roundRect">
          <a:avLst/>
        </a:prstGeom>
        <a:ln w="38100">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s-ES" sz="2800" b="1">
              <a:solidFill>
                <a:schemeClr val="lt1"/>
              </a:solidFill>
              <a:effectLst/>
              <a:latin typeface="+mn-lt"/>
              <a:ea typeface="+mn-ea"/>
              <a:cs typeface="+mn-cs"/>
            </a:rPr>
            <a:t>Why hiring us?</a:t>
          </a:r>
        </a:p>
        <a:p>
          <a:pPr marL="0" marR="0" lvl="0" indent="0" algn="l" defTabSz="914400" eaLnBrk="1" fontAlgn="auto" latinLnBrk="0" hangingPunct="1">
            <a:lnSpc>
              <a:spcPct val="100000"/>
            </a:lnSpc>
            <a:spcBef>
              <a:spcPts val="0"/>
            </a:spcBef>
            <a:spcAft>
              <a:spcPts val="0"/>
            </a:spcAft>
            <a:buClrTx/>
            <a:buSzTx/>
            <a:buFontTx/>
            <a:buNone/>
            <a:tabLst/>
            <a:defRPr/>
          </a:pPr>
          <a:endParaRPr lang="es-ES" sz="1400" b="1">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s-ES" sz="1800" b="1">
              <a:solidFill>
                <a:srgbClr val="FFFF00"/>
              </a:solidFill>
              <a:effectLst/>
              <a:latin typeface="+mn-lt"/>
              <a:ea typeface="+mn-ea"/>
              <a:cs typeface="+mn-cs"/>
            </a:rPr>
            <a:t>Time related issiues</a:t>
          </a:r>
          <a:r>
            <a:rPr lang="es-ES" sz="1800" b="1">
              <a:solidFill>
                <a:schemeClr val="lt1"/>
              </a:solidFill>
              <a:effectLst/>
              <a:latin typeface="+mn-lt"/>
              <a:ea typeface="+mn-ea"/>
              <a:cs typeface="+mn-cs"/>
            </a:rPr>
            <a:t> are the main point of hiring this software/service </a:t>
          </a:r>
          <a:r>
            <a:rPr lang="es-ES" sz="1800" b="1">
              <a:solidFill>
                <a:srgbClr val="FFFF00"/>
              </a:solidFill>
              <a:effectLst/>
              <a:latin typeface="+mn-lt"/>
              <a:ea typeface="+mn-ea"/>
              <a:cs typeface="+mn-cs"/>
            </a:rPr>
            <a:t>78%. </a:t>
          </a:r>
          <a:r>
            <a:rPr lang="es-ES" sz="1800" b="1">
              <a:solidFill>
                <a:schemeClr val="lt1"/>
              </a:solidFill>
              <a:effectLst/>
              <a:latin typeface="+mn-lt"/>
              <a:ea typeface="+mn-ea"/>
              <a:cs typeface="+mn-cs"/>
            </a:rPr>
            <a:t>Good point regarding to </a:t>
          </a:r>
          <a:r>
            <a:rPr lang="es-ES" sz="1800" b="1">
              <a:solidFill>
                <a:srgbClr val="FFFF00"/>
              </a:solidFill>
              <a:effectLst/>
              <a:latin typeface="+mn-lt"/>
              <a:ea typeface="+mn-ea"/>
              <a:cs typeface="+mn-cs"/>
            </a:rPr>
            <a:t>easiness</a:t>
          </a:r>
          <a:r>
            <a:rPr lang="es-ES" sz="1800" b="1">
              <a:solidFill>
                <a:schemeClr val="lt1"/>
              </a:solidFill>
              <a:effectLst/>
              <a:latin typeface="+mn-lt"/>
              <a:ea typeface="+mn-ea"/>
              <a:cs typeface="+mn-cs"/>
            </a:rPr>
            <a:t> of use and </a:t>
          </a:r>
          <a:r>
            <a:rPr lang="es-ES" sz="1800" b="1">
              <a:solidFill>
                <a:srgbClr val="FFFF00"/>
              </a:solidFill>
              <a:effectLst/>
              <a:latin typeface="+mn-lt"/>
              <a:ea typeface="+mn-ea"/>
              <a:cs typeface="+mn-cs"/>
            </a:rPr>
            <a:t>ATS</a:t>
          </a:r>
          <a:r>
            <a:rPr lang="es-ES" sz="1800" b="1">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lang="es-ES" sz="1800" b="1">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s-ES" sz="1800" b="1">
              <a:solidFill>
                <a:schemeClr val="accent4"/>
              </a:solidFill>
              <a:effectLst/>
            </a:rPr>
            <a:t>12% of all accounts come from competitors </a:t>
          </a:r>
          <a:r>
            <a:rPr lang="es-ES" sz="1800" b="1">
              <a:effectLst/>
            </a:rPr>
            <a:t>(almost all from </a:t>
          </a:r>
          <a:r>
            <a:rPr lang="es-ES" sz="1800" b="1">
              <a:solidFill>
                <a:schemeClr val="accent4"/>
              </a:solidFill>
              <a:effectLst/>
            </a:rPr>
            <a:t>Personio</a:t>
          </a:r>
          <a:r>
            <a:rPr lang="es-ES" sz="1800" b="1">
              <a:effectLst/>
            </a:rPr>
            <a:t>). The main problems lie in the </a:t>
          </a:r>
          <a:r>
            <a:rPr lang="es-ES" sz="1800" b="1">
              <a:solidFill>
                <a:schemeClr val="accent4"/>
              </a:solidFill>
              <a:effectLst/>
            </a:rPr>
            <a:t>manual work</a:t>
          </a:r>
          <a:r>
            <a:rPr lang="es-ES" sz="1800" b="1">
              <a:effectLst/>
            </a:rPr>
            <a:t>. I suggest keeping an </a:t>
          </a:r>
          <a:r>
            <a:rPr lang="es-ES" sz="1800" b="1">
              <a:solidFill>
                <a:schemeClr val="accent4"/>
              </a:solidFill>
              <a:effectLst/>
            </a:rPr>
            <a:t>eye on this competitor </a:t>
          </a:r>
          <a:r>
            <a:rPr lang="es-ES" sz="1800" b="1">
              <a:effectLst/>
            </a:rPr>
            <a:t>and </a:t>
          </a:r>
          <a:r>
            <a:rPr lang="es-ES" sz="1800" b="1">
              <a:solidFill>
                <a:schemeClr val="accent4"/>
              </a:solidFill>
              <a:effectLst/>
            </a:rPr>
            <a:t>developing</a:t>
          </a:r>
          <a:r>
            <a:rPr lang="es-ES" sz="1800" b="1">
              <a:effectLst/>
            </a:rPr>
            <a:t> </a:t>
          </a:r>
          <a:r>
            <a:rPr lang="es-ES" sz="1800" b="1">
              <a:solidFill>
                <a:schemeClr val="accent4"/>
              </a:solidFill>
              <a:effectLst/>
            </a:rPr>
            <a:t>a friendlier product for user management</a:t>
          </a:r>
          <a:r>
            <a:rPr lang="es-ES" sz="1800" b="1">
              <a:effectLst/>
            </a:rPr>
            <a:t>, as this seems to be the key decision for customer acquisition along with the previously mentioned ones.</a:t>
          </a:r>
          <a:r>
            <a:rPr lang="es-ES" sz="1800" b="1" baseline="0">
              <a:effectLst/>
            </a:rPr>
            <a:t>.</a:t>
          </a:r>
          <a:endParaRPr lang="es-ES" sz="1800" b="1">
            <a:effectLst/>
          </a:endParaRPr>
        </a:p>
        <a:p>
          <a:pPr algn="l"/>
          <a:endParaRPr lang="es-ES" sz="1100"/>
        </a:p>
      </xdr:txBody>
    </xdr:sp>
    <xdr:clientData/>
  </xdr:twoCellAnchor>
  <xdr:twoCellAnchor>
    <xdr:from>
      <xdr:col>17</xdr:col>
      <xdr:colOff>646339</xdr:colOff>
      <xdr:row>91</xdr:row>
      <xdr:rowOff>315685</xdr:rowOff>
    </xdr:from>
    <xdr:to>
      <xdr:col>26</xdr:col>
      <xdr:colOff>1</xdr:colOff>
      <xdr:row>103</xdr:row>
      <xdr:rowOff>54429</xdr:rowOff>
    </xdr:to>
    <xdr:graphicFrame macro="">
      <xdr:nvGraphicFramePr>
        <xdr:cNvPr id="3" name="Chart 2">
          <a:extLst>
            <a:ext uri="{FF2B5EF4-FFF2-40B4-BE49-F238E27FC236}">
              <a16:creationId xmlns:a16="http://schemas.microsoft.com/office/drawing/2014/main" id="{97B4BFAE-A01F-C501-84A1-7C1CA19DEC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179295</xdr:colOff>
      <xdr:row>32</xdr:row>
      <xdr:rowOff>11206</xdr:rowOff>
    </xdr:from>
    <xdr:to>
      <xdr:col>7</xdr:col>
      <xdr:colOff>526678</xdr:colOff>
      <xdr:row>52</xdr:row>
      <xdr:rowOff>172635</xdr:rowOff>
    </xdr:to>
    <xdr:pic>
      <xdr:nvPicPr>
        <xdr:cNvPr id="4" name="Picture 3">
          <a:extLst>
            <a:ext uri="{FF2B5EF4-FFF2-40B4-BE49-F238E27FC236}">
              <a16:creationId xmlns:a16="http://schemas.microsoft.com/office/drawing/2014/main" id="{953DC8B3-E76E-ABA3-C1F8-5438CF81F03B}"/>
            </a:ext>
          </a:extLst>
        </xdr:cNvPr>
        <xdr:cNvPicPr>
          <a:picLocks noChangeAspect="1"/>
        </xdr:cNvPicPr>
      </xdr:nvPicPr>
      <xdr:blipFill>
        <a:blip xmlns:r="http://schemas.openxmlformats.org/officeDocument/2006/relationships" r:embed="rId1"/>
        <a:stretch>
          <a:fillRect/>
        </a:stretch>
      </xdr:blipFill>
      <xdr:spPr>
        <a:xfrm>
          <a:off x="179295" y="8225118"/>
          <a:ext cx="6308912" cy="3971429"/>
        </a:xfrm>
        <a:prstGeom prst="rect">
          <a:avLst/>
        </a:prstGeom>
      </xdr:spPr>
    </xdr:pic>
    <xdr:clientData/>
  </xdr:twoCellAnchor>
  <xdr:twoCellAnchor>
    <xdr:from>
      <xdr:col>0</xdr:col>
      <xdr:colOff>72278</xdr:colOff>
      <xdr:row>70</xdr:row>
      <xdr:rowOff>172012</xdr:rowOff>
    </xdr:from>
    <xdr:to>
      <xdr:col>4</xdr:col>
      <xdr:colOff>723339</xdr:colOff>
      <xdr:row>88</xdr:row>
      <xdr:rowOff>57712</xdr:rowOff>
    </xdr:to>
    <xdr:graphicFrame macro="">
      <xdr:nvGraphicFramePr>
        <xdr:cNvPr id="5" name="Chart 4" descr="Chart type: Scatter. Field: Amount in Euro and Field: Revised number of employees appear highly correlated.&#10;&#10;Description automatically generated">
          <a:extLst>
            <a:ext uri="{FF2B5EF4-FFF2-40B4-BE49-F238E27FC236}">
              <a16:creationId xmlns:a16="http://schemas.microsoft.com/office/drawing/2014/main" id="{1564B1F4-1972-41D7-ADEE-7E5B099E1C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481851</xdr:colOff>
      <xdr:row>134</xdr:row>
      <xdr:rowOff>56029</xdr:rowOff>
    </xdr:from>
    <xdr:to>
      <xdr:col>13</xdr:col>
      <xdr:colOff>2084294</xdr:colOff>
      <xdr:row>148</xdr:row>
      <xdr:rowOff>179294</xdr:rowOff>
    </xdr:to>
    <xdr:graphicFrame macro="">
      <xdr:nvGraphicFramePr>
        <xdr:cNvPr id="6" name="Chart 5">
          <a:extLst>
            <a:ext uri="{FF2B5EF4-FFF2-40B4-BE49-F238E27FC236}">
              <a16:creationId xmlns:a16="http://schemas.microsoft.com/office/drawing/2014/main" id="{9A115097-F7E7-43AF-827C-D75EB768CB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291353</xdr:colOff>
      <xdr:row>161</xdr:row>
      <xdr:rowOff>168088</xdr:rowOff>
    </xdr:from>
    <xdr:to>
      <xdr:col>5</xdr:col>
      <xdr:colOff>504265</xdr:colOff>
      <xdr:row>179</xdr:row>
      <xdr:rowOff>16104</xdr:rowOff>
    </xdr:to>
    <xdr:pic>
      <xdr:nvPicPr>
        <xdr:cNvPr id="7" name="Picture 6">
          <a:extLst>
            <a:ext uri="{FF2B5EF4-FFF2-40B4-BE49-F238E27FC236}">
              <a16:creationId xmlns:a16="http://schemas.microsoft.com/office/drawing/2014/main" id="{602A4F8A-4AB5-42C8-956A-7870FAF3FDF3}"/>
            </a:ext>
          </a:extLst>
        </xdr:cNvPr>
        <xdr:cNvPicPr>
          <a:picLocks noChangeAspect="1"/>
        </xdr:cNvPicPr>
      </xdr:nvPicPr>
      <xdr:blipFill>
        <a:blip xmlns:r="http://schemas.openxmlformats.org/officeDocument/2006/relationships" r:embed="rId4"/>
        <a:stretch>
          <a:fillRect/>
        </a:stretch>
      </xdr:blipFill>
      <xdr:spPr>
        <a:xfrm>
          <a:off x="291353" y="32743588"/>
          <a:ext cx="4628030" cy="344510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161925</xdr:colOff>
      <xdr:row>104</xdr:row>
      <xdr:rowOff>104776</xdr:rowOff>
    </xdr:from>
    <xdr:to>
      <xdr:col>5</xdr:col>
      <xdr:colOff>409575</xdr:colOff>
      <xdr:row>121</xdr:row>
      <xdr:rowOff>180976</xdr:rowOff>
    </xdr:to>
    <xdr:graphicFrame macro="">
      <xdr:nvGraphicFramePr>
        <xdr:cNvPr id="3" name="Chart 2" descr="Chart type: Scatter. Field: Amount in Euro and Field: Revised number of employees appear highly correlated.&#10;&#10;Description automatically generated">
          <a:extLst>
            <a:ext uri="{FF2B5EF4-FFF2-40B4-BE49-F238E27FC236}">
              <a16:creationId xmlns:a16="http://schemas.microsoft.com/office/drawing/2014/main" id="{B1836DE3-5275-4339-89A1-FC6A3AA673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209548</xdr:colOff>
      <xdr:row>174</xdr:row>
      <xdr:rowOff>54429</xdr:rowOff>
    </xdr:from>
    <xdr:to>
      <xdr:col>25</xdr:col>
      <xdr:colOff>549088</xdr:colOff>
      <xdr:row>207</xdr:row>
      <xdr:rowOff>176893</xdr:rowOff>
    </xdr:to>
    <xdr:graphicFrame macro="">
      <xdr:nvGraphicFramePr>
        <xdr:cNvPr id="6" name="Chart 5">
          <a:extLst>
            <a:ext uri="{FF2B5EF4-FFF2-40B4-BE49-F238E27FC236}">
              <a16:creationId xmlns:a16="http://schemas.microsoft.com/office/drawing/2014/main" id="{CF0459F2-2EE9-5CD1-B6C2-BA1B2B3F8C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571498</xdr:colOff>
      <xdr:row>255</xdr:row>
      <xdr:rowOff>122464</xdr:rowOff>
    </xdr:from>
    <xdr:to>
      <xdr:col>8</xdr:col>
      <xdr:colOff>452237</xdr:colOff>
      <xdr:row>285</xdr:row>
      <xdr:rowOff>142948</xdr:rowOff>
    </xdr:to>
    <xdr:pic>
      <xdr:nvPicPr>
        <xdr:cNvPr id="8" name="Picture 7">
          <a:extLst>
            <a:ext uri="{FF2B5EF4-FFF2-40B4-BE49-F238E27FC236}">
              <a16:creationId xmlns:a16="http://schemas.microsoft.com/office/drawing/2014/main" id="{933EE186-ACAA-52F3-0E7A-38E0FC19D8B9}"/>
            </a:ext>
          </a:extLst>
        </xdr:cNvPr>
        <xdr:cNvPicPr>
          <a:picLocks noChangeAspect="1"/>
        </xdr:cNvPicPr>
      </xdr:nvPicPr>
      <xdr:blipFill>
        <a:blip xmlns:r="http://schemas.openxmlformats.org/officeDocument/2006/relationships" r:embed="rId3"/>
        <a:stretch>
          <a:fillRect/>
        </a:stretch>
      </xdr:blipFill>
      <xdr:spPr>
        <a:xfrm>
          <a:off x="571498" y="46250678"/>
          <a:ext cx="7620001" cy="5735484"/>
        </a:xfrm>
        <a:prstGeom prst="rect">
          <a:avLst/>
        </a:prstGeom>
      </xdr:spPr>
    </xdr:pic>
    <xdr:clientData/>
  </xdr:twoCellAnchor>
  <xdr:twoCellAnchor>
    <xdr:from>
      <xdr:col>0</xdr:col>
      <xdr:colOff>357187</xdr:colOff>
      <xdr:row>304</xdr:row>
      <xdr:rowOff>159203</xdr:rowOff>
    </xdr:from>
    <xdr:to>
      <xdr:col>28</xdr:col>
      <xdr:colOff>1360715</xdr:colOff>
      <xdr:row>328</xdr:row>
      <xdr:rowOff>20410</xdr:rowOff>
    </xdr:to>
    <xdr:graphicFrame macro="">
      <xdr:nvGraphicFramePr>
        <xdr:cNvPr id="10" name="Chart 9">
          <a:extLst>
            <a:ext uri="{FF2B5EF4-FFF2-40B4-BE49-F238E27FC236}">
              <a16:creationId xmlns:a16="http://schemas.microsoft.com/office/drawing/2014/main" id="{A6E6569E-7A6E-527C-8283-B2BC31DF1E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1285875</xdr:colOff>
      <xdr:row>331</xdr:row>
      <xdr:rowOff>119062</xdr:rowOff>
    </xdr:from>
    <xdr:to>
      <xdr:col>10</xdr:col>
      <xdr:colOff>661346</xdr:colOff>
      <xdr:row>367</xdr:row>
      <xdr:rowOff>19737</xdr:rowOff>
    </xdr:to>
    <xdr:pic>
      <xdr:nvPicPr>
        <xdr:cNvPr id="11" name="Picture 10">
          <a:extLst>
            <a:ext uri="{FF2B5EF4-FFF2-40B4-BE49-F238E27FC236}">
              <a16:creationId xmlns:a16="http://schemas.microsoft.com/office/drawing/2014/main" id="{493E0FE3-AAE5-66E5-723A-5235C6A72828}"/>
            </a:ext>
          </a:extLst>
        </xdr:cNvPr>
        <xdr:cNvPicPr>
          <a:picLocks noChangeAspect="1"/>
        </xdr:cNvPicPr>
      </xdr:nvPicPr>
      <xdr:blipFill>
        <a:blip xmlns:r="http://schemas.openxmlformats.org/officeDocument/2006/relationships" r:embed="rId5"/>
        <a:stretch>
          <a:fillRect/>
        </a:stretch>
      </xdr:blipFill>
      <xdr:spPr>
        <a:xfrm>
          <a:off x="1905000" y="60721875"/>
          <a:ext cx="8834437" cy="6758675"/>
        </a:xfrm>
        <a:prstGeom prst="rect">
          <a:avLst/>
        </a:prstGeom>
      </xdr:spPr>
    </xdr:pic>
    <xdr:clientData/>
  </xdr:twoCellAnchor>
  <xdr:twoCellAnchor>
    <xdr:from>
      <xdr:col>8</xdr:col>
      <xdr:colOff>830035</xdr:colOff>
      <xdr:row>39</xdr:row>
      <xdr:rowOff>95250</xdr:rowOff>
    </xdr:from>
    <xdr:to>
      <xdr:col>15</xdr:col>
      <xdr:colOff>902154</xdr:colOff>
      <xdr:row>57</xdr:row>
      <xdr:rowOff>0</xdr:rowOff>
    </xdr:to>
    <xdr:graphicFrame macro="">
      <xdr:nvGraphicFramePr>
        <xdr:cNvPr id="12" name="Chart 11">
          <a:extLst>
            <a:ext uri="{FF2B5EF4-FFF2-40B4-BE49-F238E27FC236}">
              <a16:creationId xmlns:a16="http://schemas.microsoft.com/office/drawing/2014/main" id="{36086247-9AA3-41B7-9216-21D01A568B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533400</xdr:colOff>
      <xdr:row>8</xdr:row>
      <xdr:rowOff>14287</xdr:rowOff>
    </xdr:from>
    <xdr:to>
      <xdr:col>12</xdr:col>
      <xdr:colOff>228600</xdr:colOff>
      <xdr:row>22</xdr:row>
      <xdr:rowOff>90487</xdr:rowOff>
    </xdr:to>
    <xdr:graphicFrame macro="">
      <xdr:nvGraphicFramePr>
        <xdr:cNvPr id="2" name="Chart 1">
          <a:extLst>
            <a:ext uri="{FF2B5EF4-FFF2-40B4-BE49-F238E27FC236}">
              <a16:creationId xmlns:a16="http://schemas.microsoft.com/office/drawing/2014/main" id="{01FF267B-6F8E-51ED-6849-E37906A4F9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209550</xdr:colOff>
      <xdr:row>57</xdr:row>
      <xdr:rowOff>109537</xdr:rowOff>
    </xdr:from>
    <xdr:to>
      <xdr:col>10</xdr:col>
      <xdr:colOff>390525</xdr:colOff>
      <xdr:row>81</xdr:row>
      <xdr:rowOff>123825</xdr:rowOff>
    </xdr:to>
    <xdr:graphicFrame macro="">
      <xdr:nvGraphicFramePr>
        <xdr:cNvPr id="4" name="Chart 3">
          <a:extLst>
            <a:ext uri="{FF2B5EF4-FFF2-40B4-BE49-F238E27FC236}">
              <a16:creationId xmlns:a16="http://schemas.microsoft.com/office/drawing/2014/main" id="{18438883-CF6E-E823-7327-B2DEAE2759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13</xdr:col>
      <xdr:colOff>0</xdr:colOff>
      <xdr:row>25</xdr:row>
      <xdr:rowOff>0</xdr:rowOff>
    </xdr:from>
    <xdr:to>
      <xdr:col>23</xdr:col>
      <xdr:colOff>217716</xdr:colOff>
      <xdr:row>58</xdr:row>
      <xdr:rowOff>122464</xdr:rowOff>
    </xdr:to>
    <xdr:graphicFrame macro="">
      <xdr:nvGraphicFramePr>
        <xdr:cNvPr id="4" name="Chart 3">
          <a:extLst>
            <a:ext uri="{FF2B5EF4-FFF2-40B4-BE49-F238E27FC236}">
              <a16:creationId xmlns:a16="http://schemas.microsoft.com/office/drawing/2014/main" id="{95DFFBBD-D533-4FAE-B021-507B3776B2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3114674</xdr:colOff>
      <xdr:row>31</xdr:row>
      <xdr:rowOff>128586</xdr:rowOff>
    </xdr:from>
    <xdr:to>
      <xdr:col>7</xdr:col>
      <xdr:colOff>476249</xdr:colOff>
      <xdr:row>50</xdr:row>
      <xdr:rowOff>47625</xdr:rowOff>
    </xdr:to>
    <xdr:graphicFrame macro="">
      <xdr:nvGraphicFramePr>
        <xdr:cNvPr id="2" name="Chart 1">
          <a:extLst>
            <a:ext uri="{FF2B5EF4-FFF2-40B4-BE49-F238E27FC236}">
              <a16:creationId xmlns:a16="http://schemas.microsoft.com/office/drawing/2014/main" id="{1C6D6FC8-4B71-646C-8C67-985316DB70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107950</xdr:colOff>
      <xdr:row>21</xdr:row>
      <xdr:rowOff>79375</xdr:rowOff>
    </xdr:from>
    <xdr:to>
      <xdr:col>12</xdr:col>
      <xdr:colOff>412750</xdr:colOff>
      <xdr:row>35</xdr:row>
      <xdr:rowOff>155575</xdr:rowOff>
    </xdr:to>
    <xdr:graphicFrame macro="">
      <xdr:nvGraphicFramePr>
        <xdr:cNvPr id="2" name="Chart 1" descr="Chart type: Scatter. Field: Amount in Euro and Field: Revised number of employees appear highly correlated.&#10;&#10;Description automatically generated">
          <a:extLst>
            <a:ext uri="{FF2B5EF4-FFF2-40B4-BE49-F238E27FC236}">
              <a16:creationId xmlns:a16="http://schemas.microsoft.com/office/drawing/2014/main" id="{59B89753-AE2F-C742-7F0A-332CF5C49D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457200</xdr:colOff>
      <xdr:row>1</xdr:row>
      <xdr:rowOff>138112</xdr:rowOff>
    </xdr:from>
    <xdr:to>
      <xdr:col>19</xdr:col>
      <xdr:colOff>66675</xdr:colOff>
      <xdr:row>22</xdr:row>
      <xdr:rowOff>152400</xdr:rowOff>
    </xdr:to>
    <xdr:graphicFrame macro="">
      <xdr:nvGraphicFramePr>
        <xdr:cNvPr id="2" name="Chart 1">
          <a:extLst>
            <a:ext uri="{FF2B5EF4-FFF2-40B4-BE49-F238E27FC236}">
              <a16:creationId xmlns:a16="http://schemas.microsoft.com/office/drawing/2014/main" id="{09492032-A020-64AC-0934-0BF37B5117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238125</xdr:colOff>
      <xdr:row>14</xdr:row>
      <xdr:rowOff>71436</xdr:rowOff>
    </xdr:from>
    <xdr:to>
      <xdr:col>7</xdr:col>
      <xdr:colOff>590550</xdr:colOff>
      <xdr:row>43</xdr:row>
      <xdr:rowOff>19050</xdr:rowOff>
    </xdr:to>
    <xdr:graphicFrame macro="">
      <xdr:nvGraphicFramePr>
        <xdr:cNvPr id="2" name="Chart 1">
          <a:extLst>
            <a:ext uri="{FF2B5EF4-FFF2-40B4-BE49-F238E27FC236}">
              <a16:creationId xmlns:a16="http://schemas.microsoft.com/office/drawing/2014/main" id="{CB6EF63B-EA91-2314-DA8D-9C73777B85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357868</xdr:colOff>
      <xdr:row>62</xdr:row>
      <xdr:rowOff>163285</xdr:rowOff>
    </xdr:from>
    <xdr:to>
      <xdr:col>11</xdr:col>
      <xdr:colOff>68037</xdr:colOff>
      <xdr:row>140</xdr:row>
      <xdr:rowOff>176892</xdr:rowOff>
    </xdr:to>
    <xdr:graphicFrame macro="">
      <xdr:nvGraphicFramePr>
        <xdr:cNvPr id="5" name="Chart 4">
          <a:extLst>
            <a:ext uri="{FF2B5EF4-FFF2-40B4-BE49-F238E27FC236}">
              <a16:creationId xmlns:a16="http://schemas.microsoft.com/office/drawing/2014/main" id="{C1E1164A-8917-79C2-E6CA-8A5837DB1B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1054553</xdr:colOff>
      <xdr:row>164</xdr:row>
      <xdr:rowOff>152399</xdr:rowOff>
    </xdr:from>
    <xdr:to>
      <xdr:col>17</xdr:col>
      <xdr:colOff>95250</xdr:colOff>
      <xdr:row>191</xdr:row>
      <xdr:rowOff>54429</xdr:rowOff>
    </xdr:to>
    <xdr:graphicFrame macro="">
      <xdr:nvGraphicFramePr>
        <xdr:cNvPr id="6" name="Chart 5">
          <a:extLst>
            <a:ext uri="{FF2B5EF4-FFF2-40B4-BE49-F238E27FC236}">
              <a16:creationId xmlns:a16="http://schemas.microsoft.com/office/drawing/2014/main" id="{04AD64BE-2C50-F6CA-78A3-2AC9B187F7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19</xdr:col>
      <xdr:colOff>447675</xdr:colOff>
      <xdr:row>29</xdr:row>
      <xdr:rowOff>100012</xdr:rowOff>
    </xdr:from>
    <xdr:to>
      <xdr:col>34</xdr:col>
      <xdr:colOff>600075</xdr:colOff>
      <xdr:row>54</xdr:row>
      <xdr:rowOff>171450</xdr:rowOff>
    </xdr:to>
    <xdr:graphicFrame macro="">
      <xdr:nvGraphicFramePr>
        <xdr:cNvPr id="4" name="Chart 3">
          <a:extLst>
            <a:ext uri="{FF2B5EF4-FFF2-40B4-BE49-F238E27FC236}">
              <a16:creationId xmlns:a16="http://schemas.microsoft.com/office/drawing/2014/main" id="{94513CC3-6BA5-9EDD-3091-7B3068DE19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9</xdr:col>
      <xdr:colOff>94689</xdr:colOff>
      <xdr:row>17</xdr:row>
      <xdr:rowOff>183494</xdr:rowOff>
    </xdr:from>
    <xdr:to>
      <xdr:col>30</xdr:col>
      <xdr:colOff>151838</xdr:colOff>
      <xdr:row>41</xdr:row>
      <xdr:rowOff>93007</xdr:rowOff>
    </xdr:to>
    <xdr:graphicFrame macro="">
      <xdr:nvGraphicFramePr>
        <xdr:cNvPr id="2" name="Chart 1">
          <a:extLst>
            <a:ext uri="{FF2B5EF4-FFF2-40B4-BE49-F238E27FC236}">
              <a16:creationId xmlns:a16="http://schemas.microsoft.com/office/drawing/2014/main" id="{C64ED163-637A-EF2F-E1D2-6D8C63A12C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50426</xdr:colOff>
      <xdr:row>0</xdr:row>
      <xdr:rowOff>135591</xdr:rowOff>
    </xdr:from>
    <xdr:to>
      <xdr:col>21</xdr:col>
      <xdr:colOff>268941</xdr:colOff>
      <xdr:row>17</xdr:row>
      <xdr:rowOff>56029</xdr:rowOff>
    </xdr:to>
    <xdr:graphicFrame macro="">
      <xdr:nvGraphicFramePr>
        <xdr:cNvPr id="3" name="Chart 2">
          <a:extLst>
            <a:ext uri="{FF2B5EF4-FFF2-40B4-BE49-F238E27FC236}">
              <a16:creationId xmlns:a16="http://schemas.microsoft.com/office/drawing/2014/main" id="{9CAE4A90-D570-50BF-923E-A8F1E0F7C0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934288</xdr:colOff>
      <xdr:row>64</xdr:row>
      <xdr:rowOff>108977</xdr:rowOff>
    </xdr:from>
    <xdr:to>
      <xdr:col>20</xdr:col>
      <xdr:colOff>371193</xdr:colOff>
      <xdr:row>87</xdr:row>
      <xdr:rowOff>96651</xdr:rowOff>
    </xdr:to>
    <xdr:graphicFrame macro="">
      <xdr:nvGraphicFramePr>
        <xdr:cNvPr id="4" name="Chart 3">
          <a:extLst>
            <a:ext uri="{FF2B5EF4-FFF2-40B4-BE49-F238E27FC236}">
              <a16:creationId xmlns:a16="http://schemas.microsoft.com/office/drawing/2014/main" id="{7A09ACE8-5D61-DDDE-E42D-42D2900ABF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467591</xdr:colOff>
      <xdr:row>115</xdr:row>
      <xdr:rowOff>180604</xdr:rowOff>
    </xdr:from>
    <xdr:to>
      <xdr:col>14</xdr:col>
      <xdr:colOff>946316</xdr:colOff>
      <xdr:row>160</xdr:row>
      <xdr:rowOff>153389</xdr:rowOff>
    </xdr:to>
    <xdr:graphicFrame macro="">
      <xdr:nvGraphicFramePr>
        <xdr:cNvPr id="5" name="Chart 4">
          <a:extLst>
            <a:ext uri="{FF2B5EF4-FFF2-40B4-BE49-F238E27FC236}">
              <a16:creationId xmlns:a16="http://schemas.microsoft.com/office/drawing/2014/main" id="{C30D0F9D-F9EA-B37E-C7B8-1D0D1802F4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7</xdr:col>
      <xdr:colOff>352983</xdr:colOff>
      <xdr:row>0</xdr:row>
      <xdr:rowOff>0</xdr:rowOff>
    </xdr:from>
    <xdr:to>
      <xdr:col>15</xdr:col>
      <xdr:colOff>1288677</xdr:colOff>
      <xdr:row>24</xdr:row>
      <xdr:rowOff>100852</xdr:rowOff>
    </xdr:to>
    <xdr:graphicFrame macro="">
      <xdr:nvGraphicFramePr>
        <xdr:cNvPr id="7" name="Chart 6">
          <a:extLst>
            <a:ext uri="{FF2B5EF4-FFF2-40B4-BE49-F238E27FC236}">
              <a16:creationId xmlns:a16="http://schemas.microsoft.com/office/drawing/2014/main" id="{64391BA8-F645-4F7E-A6F2-304D3C8A4D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3</xdr:col>
      <xdr:colOff>438148</xdr:colOff>
      <xdr:row>1</xdr:row>
      <xdr:rowOff>95250</xdr:rowOff>
    </xdr:from>
    <xdr:to>
      <xdr:col>17</xdr:col>
      <xdr:colOff>323849</xdr:colOff>
      <xdr:row>26</xdr:row>
      <xdr:rowOff>0</xdr:rowOff>
    </xdr:to>
    <xdr:graphicFrame macro="">
      <xdr:nvGraphicFramePr>
        <xdr:cNvPr id="2" name="Chart 1">
          <a:extLst>
            <a:ext uri="{FF2B5EF4-FFF2-40B4-BE49-F238E27FC236}">
              <a16:creationId xmlns:a16="http://schemas.microsoft.com/office/drawing/2014/main" id="{046F074D-4304-5A8F-986F-A19D996087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2</xdr:col>
      <xdr:colOff>238125</xdr:colOff>
      <xdr:row>0</xdr:row>
      <xdr:rowOff>152399</xdr:rowOff>
    </xdr:from>
    <xdr:to>
      <xdr:col>9</xdr:col>
      <xdr:colOff>542925</xdr:colOff>
      <xdr:row>27</xdr:row>
      <xdr:rowOff>180974</xdr:rowOff>
    </xdr:to>
    <xdr:graphicFrame macro="">
      <xdr:nvGraphicFramePr>
        <xdr:cNvPr id="2" name="Chart 1" descr="Chart type: Stacked Bar. 'Industry': Other and Industrials have noticeably higher 'Revised number of employees'.&#10;&#10;Description automatically generated">
          <a:extLst>
            <a:ext uri="{FF2B5EF4-FFF2-40B4-BE49-F238E27FC236}">
              <a16:creationId xmlns:a16="http://schemas.microsoft.com/office/drawing/2014/main" id="{C696EAAC-29D4-2E48-07A3-396A7178BC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is lorman" refreshedDate="45237.770518287034" createdVersion="8" refreshedVersion="8" minRefreshableVersion="3" recordCount="263" xr:uid="{B1A84514-9DCF-4438-A51D-7CA6CEFEE61D}">
  <cacheSource type="worksheet">
    <worksheetSource ref="A1:P1048576" sheet="All deals"/>
  </cacheSource>
  <cacheFields count="21">
    <cacheField name="Amount in Euro" numFmtId="0">
      <sharedItems containsString="0" containsBlank="1" containsNumber="1" minValue="39.380000000000003" maxValue="2459" count="112">
        <n v="135"/>
        <n v="412.5"/>
        <n v="90"/>
        <n v="180"/>
        <n v="108"/>
        <n v="169"/>
        <n v="395"/>
        <n v="48"/>
        <n v="60"/>
        <n v="162"/>
        <n v="198"/>
        <n v="231"/>
        <n v="149"/>
        <n v="243"/>
        <n v="467"/>
        <n v="171"/>
        <n v="659"/>
        <n v="359"/>
        <n v="112.5"/>
        <n v="227.75"/>
        <n v="274.92"/>
        <n v="816"/>
        <n v="536"/>
        <n v="39.380000000000003"/>
        <n v="194"/>
        <n v="299"/>
        <n v="937.5"/>
        <n v="575"/>
        <n v="424"/>
        <n v="78.75"/>
        <n v="675"/>
        <n v="407"/>
        <n v="234"/>
        <n v="275"/>
        <n v="360"/>
        <n v="315"/>
        <n v="720"/>
        <n v="779"/>
        <n v="540"/>
        <n v="491"/>
        <n v="102"/>
        <n v="236.25"/>
        <n v="239"/>
        <n v="400"/>
        <n v="383"/>
        <n v="851"/>
        <n v="959"/>
        <n v="252"/>
        <n v="144"/>
        <n v="225"/>
        <n v="216"/>
        <n v="1080"/>
        <n v="374"/>
        <n v="140"/>
        <n v="1229"/>
        <n v="96"/>
        <n v="630"/>
        <n v="207"/>
        <n v="284"/>
        <n v="249"/>
        <n v="335"/>
        <n v="120"/>
        <n v="132"/>
        <n v="54"/>
        <n v="189"/>
        <n v="336.5"/>
        <n v="1062.45"/>
        <n v="165"/>
        <n v="402.4"/>
        <n v="100"/>
        <n v="293"/>
        <n v="600"/>
        <n v="93"/>
        <n v="369"/>
        <n v="313.2"/>
        <n v="2459"/>
        <n v="97.65"/>
        <n v="156"/>
        <n v="599"/>
        <n v="852"/>
        <n v="683"/>
        <n v="342"/>
        <n v="547.20000000000005"/>
        <n v="850"/>
        <n v="423"/>
        <n v="518"/>
        <n v="513"/>
        <n v="153"/>
        <n v="846"/>
        <n v="102.6"/>
        <n v="810"/>
        <n v="419"/>
        <n v="2250"/>
        <n v="324"/>
        <n v="221"/>
        <n v="209"/>
        <n v="72"/>
        <n v="1068"/>
        <n v="462.8"/>
        <n v="516"/>
        <n v="70.05"/>
        <n v="312"/>
        <n v="459"/>
        <n v="123"/>
        <n v="105"/>
        <n v="99"/>
        <n v="791"/>
        <n v="480"/>
        <n v="1200"/>
        <n v="269"/>
        <n v="495"/>
        <m/>
      </sharedItems>
    </cacheField>
    <cacheField name="Company country name" numFmtId="0">
      <sharedItems containsBlank="1" count="2">
        <s v="Germany"/>
        <m/>
      </sharedItems>
    </cacheField>
    <cacheField name="Close Date" numFmtId="0">
      <sharedItems containsNonDate="0" containsDate="1" containsString="0" containsBlank="1" minDate="2022-01-13T09:51:00" maxDate="2022-12-30T23:59:00" count="263">
        <d v="2022-12-30T23:59:00"/>
        <d v="2022-12-30T16:14:00"/>
        <d v="2022-12-27T11:45:00"/>
        <d v="2022-12-21T13:12:00"/>
        <d v="2022-12-29T12:45:00"/>
        <d v="2022-12-21T18:19:00"/>
        <d v="2022-12-29T16:26:00"/>
        <d v="2022-12-22T15:52:00"/>
        <d v="2022-12-26T16:20:00"/>
        <d v="2022-12-20T13:00:00"/>
        <d v="2022-12-20T11:16:00"/>
        <d v="2022-12-20T11:20:00"/>
        <d v="2022-12-20T11:41:00"/>
        <d v="2022-12-16T16:57:00"/>
        <d v="2022-12-20T08:51:00"/>
        <d v="2022-12-14T12:23:00"/>
        <d v="2022-12-08T12:28:00"/>
        <d v="2022-12-20T16:14:00"/>
        <d v="2022-12-12T12:17:00"/>
        <d v="2022-12-20T11:57:00"/>
        <d v="2022-12-16T12:10:00"/>
        <d v="2022-12-06T12:02:00"/>
        <d v="2022-12-12T09:54:00"/>
        <d v="2022-12-12T10:05:00"/>
        <d v="2022-12-20T17:56:00"/>
        <d v="2022-12-23T12:28:00"/>
        <d v="2022-12-15T13:40:00"/>
        <d v="2022-12-22T17:54:00"/>
        <d v="2022-12-22T12:19:00"/>
        <d v="2022-11-30T11:07:00"/>
        <d v="2022-12-16T10:21:00"/>
        <d v="2022-12-16T12:04:00"/>
        <d v="2022-12-07T11:36:00"/>
        <d v="2022-12-12T10:07:00"/>
        <d v="2022-11-29T17:52:00"/>
        <d v="2022-11-28T17:00:00"/>
        <d v="2022-12-01T14:49:00"/>
        <d v="2022-11-25T17:09:00"/>
        <d v="2022-11-29T16:18:00"/>
        <d v="2022-12-26T11:28:00"/>
        <d v="2022-11-29T16:23:00"/>
        <d v="2022-12-08T15:14:00"/>
        <d v="2022-12-15T13:07:00"/>
        <d v="2022-11-22T11:23:00"/>
        <d v="2022-11-30T17:37:00"/>
        <d v="2022-12-23T19:11:00"/>
        <d v="2022-12-09T15:15:00"/>
        <d v="2022-11-24T17:12:00"/>
        <d v="2022-11-22T09:17:00"/>
        <d v="2022-11-15T12:29:00"/>
        <d v="2022-12-23T11:59:00"/>
        <d v="2022-11-25T14:45:00"/>
        <d v="2022-11-25T11:20:00"/>
        <d v="2022-11-22T14:35:00"/>
        <d v="2022-12-06T13:22:00"/>
        <d v="2022-12-21T09:25:00"/>
        <d v="2022-11-22T16:21:00"/>
        <d v="2022-11-18T10:31:00"/>
        <d v="2022-10-31T17:02:00"/>
        <d v="2022-12-20T11:27:00"/>
        <d v="2022-11-30T15:12:00"/>
        <d v="2022-12-23T17:11:00"/>
        <d v="2022-11-29T17:39:00"/>
        <d v="2022-10-25T16:13:00"/>
        <d v="2022-11-11T13:19:00"/>
        <d v="2022-11-29T21:17:00"/>
        <d v="2022-12-15T16:11:00"/>
        <d v="2022-11-14T12:37:00"/>
        <d v="2022-11-23T15:03:00"/>
        <d v="2022-10-26T13:53:00"/>
        <d v="2022-10-31T14:36:00"/>
        <d v="2022-10-24T15:54:00"/>
        <d v="2022-10-13T10:29:00"/>
        <d v="2022-10-10T11:12:00"/>
        <d v="2022-10-25T19:01:00"/>
        <d v="2022-10-14T16:20:00"/>
        <d v="2022-10-14T09:47:00"/>
        <d v="2022-09-30T13:49:00"/>
        <d v="2022-10-11T11:00:00"/>
        <d v="2022-10-06T14:04:00"/>
        <d v="2022-11-22T16:19:00"/>
        <d v="2022-10-25T10:52:00"/>
        <d v="2022-10-17T16:32:00"/>
        <d v="2022-12-23T15:41:00"/>
        <d v="2022-10-31T14:09:00"/>
        <d v="2022-11-07T13:43:00"/>
        <d v="2022-09-29T12:14:00"/>
        <d v="2022-09-28T11:58:00"/>
        <d v="2022-09-30T14:36:00"/>
        <d v="2022-11-10T13:04:00"/>
        <d v="2022-10-29T20:06:00"/>
        <d v="2022-10-28T09:36:00"/>
        <d v="2022-10-11T09:10:00"/>
        <d v="2022-11-25T11:54:00"/>
        <d v="2022-10-17T14:06:00"/>
        <d v="2022-09-12T17:13:00"/>
        <d v="2022-10-05T15:51:00"/>
        <d v="2022-10-05T13:04:00"/>
        <d v="2022-11-17T14:19:00"/>
        <d v="2022-08-31T18:42:00"/>
        <d v="2022-08-29T19:14:00"/>
        <d v="2022-08-19T09:54:00"/>
        <d v="2022-09-19T16:30:00"/>
        <d v="2022-08-29T10:35:00"/>
        <d v="2022-09-08T12:36:00"/>
        <d v="2022-09-14T17:36:00"/>
        <d v="2022-10-05T11:10:00"/>
        <d v="2022-09-16T10:39:00"/>
        <d v="2022-08-31T14:26:00"/>
        <d v="2022-08-24T14:44:00"/>
        <d v="2022-11-30T14:43:00"/>
        <d v="2022-09-14T17:39:00"/>
        <d v="2022-08-22T09:47:00"/>
        <d v="2022-08-16T12:51:00"/>
        <d v="2022-08-08T08:42:00"/>
        <d v="2022-08-18T13:18:00"/>
        <d v="2022-09-05T14:23:00"/>
        <d v="2022-08-16T12:29:00"/>
        <d v="2022-08-05T14:25:00"/>
        <d v="2022-07-27T17:12:00"/>
        <d v="2022-07-27T11:11:00"/>
        <d v="2022-07-27T10:49:00"/>
        <d v="2022-07-29T18:43:00"/>
        <d v="2022-09-23T14:29:00"/>
        <d v="2022-08-05T15:09:00"/>
        <d v="2022-07-27T10:55:00"/>
        <d v="2022-09-26T16:19:00"/>
        <d v="2022-08-31T17:55:00"/>
        <d v="2022-08-05T11:22:00"/>
        <d v="2022-09-21T17:42:00"/>
        <d v="2022-07-20T09:01:00"/>
        <d v="2022-07-19T13:35:00"/>
        <d v="2022-07-29T14:57:00"/>
        <d v="2022-11-22T12:39:00"/>
        <d v="2022-07-19T13:31:00"/>
        <d v="2022-07-14T09:00:00"/>
        <d v="2022-09-21T15:02:00"/>
        <d v="2022-10-10T10:13:00"/>
        <d v="2022-07-19T18:46:00"/>
        <d v="2022-07-25T10:59:00"/>
        <d v="2022-09-28T13:13:00"/>
        <d v="2022-07-20T17:03:00"/>
        <d v="2022-08-01T16:42:00"/>
        <d v="2022-07-26T09:44:00"/>
        <d v="2022-07-14T11:40:00"/>
        <d v="2022-06-22T15:30:00"/>
        <d v="2022-08-29T16:02:00"/>
        <d v="2022-08-10T10:39:00"/>
        <d v="2022-06-27T14:01:00"/>
        <d v="2022-10-31T13:05:00"/>
        <d v="2022-06-29T18:19:00"/>
        <d v="2022-09-06T13:33:00"/>
        <d v="2022-06-27T13:01:00"/>
        <d v="2022-07-31T11:44:00"/>
        <d v="2022-09-06T13:37:00"/>
        <d v="2022-07-01T14:09:00"/>
        <d v="2022-08-12T11:21:00"/>
        <d v="2022-07-01T11:35:00"/>
        <d v="2022-06-28T17:54:00"/>
        <d v="2022-07-25T10:06:00"/>
        <d v="2022-05-27T16:20:00"/>
        <d v="2022-05-31T12:33:00"/>
        <d v="2022-08-05T11:27:00"/>
        <d v="2022-06-10T16:26:00"/>
        <d v="2022-05-31T13:46:00"/>
        <d v="2022-05-18T11:37:00"/>
        <d v="2022-05-23T18:11:00"/>
        <d v="2022-08-03T14:45:00"/>
        <d v="2022-05-25T12:10:00"/>
        <d v="2022-05-30T18:12:00"/>
        <d v="2022-05-31T14:03:00"/>
        <d v="2022-05-27T09:54:00"/>
        <d v="2022-05-11T10:19:00"/>
        <d v="2022-05-25T17:49:00"/>
        <d v="2022-05-16T11:00:00"/>
        <d v="2022-05-16T15:44:00"/>
        <d v="2022-05-04T14:07:00"/>
        <d v="2022-10-21T10:16:00"/>
        <d v="2022-04-29T09:40:00"/>
        <d v="2022-04-25T15:42:00"/>
        <d v="2022-05-25T10:33:00"/>
        <d v="2022-07-15T13:34:00"/>
        <d v="2022-05-16T12:14:00"/>
        <d v="2022-05-23T16:54:00"/>
        <d v="2022-04-25T10:11:00"/>
        <d v="2022-04-21T11:50:00"/>
        <d v="2022-10-26T09:31:00"/>
        <d v="2022-05-24T12:08:00"/>
        <d v="2022-11-16T10:08:00"/>
        <d v="2022-04-27T15:51:00"/>
        <d v="2022-10-20T11:39:00"/>
        <d v="2022-04-14T16:12:00"/>
        <d v="2022-04-25T09:49:00"/>
        <d v="2022-04-25T15:38:00"/>
        <d v="2022-04-11T12:19:00"/>
        <d v="2022-04-05T11:15:00"/>
        <d v="2022-05-06T14:41:00"/>
        <d v="2022-07-20T10:06:00"/>
        <d v="2022-07-01T09:20:00"/>
        <d v="2022-04-29T12:37:00"/>
        <d v="2022-03-31T14:05:00"/>
        <d v="2022-08-09T09:39:00"/>
        <d v="2022-04-27T16:50:00"/>
        <d v="2022-05-02T09:22:00"/>
        <d v="2022-03-30T15:14:00"/>
        <d v="2022-03-30T12:22:00"/>
        <d v="2022-03-29T11:11:00"/>
        <d v="2022-03-28T15:44:00"/>
        <d v="2022-03-30T13:24:00"/>
        <d v="2022-03-28T13:00:00"/>
        <d v="2022-03-15T12:45:00"/>
        <d v="2022-03-31T10:36:00"/>
        <d v="2022-07-12T08:37:00"/>
        <d v="2022-03-18T14:52:00"/>
        <d v="2022-03-18T13:29:00"/>
        <d v="2022-03-31T18:06:00"/>
        <d v="2022-03-07T18:05:00"/>
        <d v="2022-03-03T12:56:00"/>
        <d v="2022-03-21T13:24:00"/>
        <d v="2022-02-28T11:51:00"/>
        <d v="2022-03-18T10:33:00"/>
        <d v="2022-02-21T16:34:00"/>
        <d v="2022-05-19T13:27:00"/>
        <d v="2022-04-05T17:37:00"/>
        <d v="2022-02-21T10:32:00"/>
        <d v="2022-04-14T16:09:00"/>
        <d v="2022-02-17T16:37:00"/>
        <d v="2022-03-14T10:08:00"/>
        <d v="2022-02-14T11:02:00"/>
        <d v="2022-08-03T09:54:00"/>
        <d v="2022-02-16T11:33:00"/>
        <d v="2022-02-28T12:06:00"/>
        <d v="2022-03-03T14:52:00"/>
        <d v="2022-02-24T12:21:00"/>
        <d v="2022-02-14T10:30:00"/>
        <d v="2022-11-09T10:59:00"/>
        <d v="2022-02-23T10:05:00"/>
        <d v="2022-01-31T16:45:00"/>
        <d v="2022-06-30T11:07:00"/>
        <d v="2022-05-31T12:41:00"/>
        <d v="2022-06-23T13:39:00"/>
        <d v="2022-01-26T10:15:00"/>
        <d v="2022-02-23T17:58:00"/>
        <d v="2022-01-21T17:10:00"/>
        <d v="2022-01-17T15:02:00"/>
        <d v="2022-01-17T13:56:00"/>
        <d v="2022-01-31T19:52:00"/>
        <d v="2022-01-13T09:51:00"/>
        <d v="2022-01-28T14:19:00"/>
        <d v="2022-01-20T11:45:00"/>
        <d v="2022-01-19T17:58:00"/>
        <d v="2022-01-31T16:26:00"/>
        <d v="2022-01-31T16:15:00"/>
        <d v="2022-01-31T12:46:00"/>
        <d v="2022-01-21T12:48:00"/>
        <d v="2022-04-12T13:55:00"/>
        <d v="2022-08-05T11:30:00"/>
        <d v="2022-02-28T23:01:00"/>
        <d v="2022-07-12T13:48:00"/>
        <d v="2022-02-04T10:27:00"/>
        <d v="2022-10-21T17:31:00"/>
        <d v="2022-11-25T15:43:00"/>
        <m/>
      </sharedItems>
      <fieldGroup par="17"/>
    </cacheField>
    <cacheField name="Revised number of employees" numFmtId="0">
      <sharedItems containsString="0" containsBlank="1" containsNumber="1" containsInteger="1" minValue="4" maxValue="250" count="64">
        <n v="15"/>
        <n v="55"/>
        <n v="30"/>
        <n v="18"/>
        <n v="4"/>
        <n v="5"/>
        <n v="22"/>
        <n v="20"/>
        <n v="33"/>
        <n v="27"/>
        <n v="25"/>
        <n v="34"/>
        <n v="19"/>
        <n v="50"/>
        <n v="29"/>
        <n v="80"/>
        <n v="53"/>
        <n v="125"/>
        <n v="100"/>
        <n v="26"/>
        <n v="24"/>
        <n v="40"/>
        <n v="42"/>
        <n v="45"/>
        <n v="60"/>
        <n v="48"/>
        <n v="10"/>
        <n v="9"/>
        <n v="35"/>
        <n v="56"/>
        <n v="75"/>
        <n v="28"/>
        <n v="16"/>
        <n v="7"/>
        <n v="6"/>
        <n v="12"/>
        <n v="90"/>
        <n v="36"/>
        <n v="130"/>
        <n v="70"/>
        <n v="23"/>
        <n v="21"/>
        <n v="37"/>
        <n v="8"/>
        <n v="160"/>
        <n v="17"/>
        <n v="13"/>
        <n v="31"/>
        <n v="41"/>
        <n v="190"/>
        <n v="120"/>
        <n v="71"/>
        <n v="52"/>
        <n v="38"/>
        <n v="44"/>
        <n v="51"/>
        <n v="57"/>
        <n v="141"/>
        <n v="250"/>
        <n v="65"/>
        <n v="43"/>
        <n v="11"/>
        <n v="61"/>
        <m/>
      </sharedItems>
    </cacheField>
    <cacheField name="Deal Provenance" numFmtId="0">
      <sharedItems containsBlank="1" count="5">
        <s v="Inbound"/>
        <s v="Paid"/>
        <s v="Outbound"/>
        <s v="Partners"/>
        <m/>
      </sharedItems>
    </cacheField>
    <cacheField name="Deal Origin  " numFmtId="0">
      <sharedItems containsBlank="1" count="18">
        <s v="Signup Completed"/>
        <s v="Channel inbound"/>
        <s v="Inbound Contact Sales"/>
        <s v="Inbound Demo"/>
        <s v="Signup Uncompleted"/>
        <s v="Inbound Chat"/>
        <s v="Inbound Freebie"/>
        <s v="Outbound Linkedin"/>
        <s v=""/>
        <s v="Inbound Call"/>
        <s v="Gartner"/>
        <s v="LinkedIn"/>
        <s v="Manually added by sales"/>
        <s v="Unknown"/>
        <s v="Sales extension"/>
        <s v="Inbound Email"/>
        <s v="Inbound Paid"/>
        <m/>
      </sharedItems>
    </cacheField>
    <cacheField name="Create Date" numFmtId="0">
      <sharedItems containsNonDate="0" containsDate="1" containsString="0" containsBlank="1" minDate="2021-07-28T10:36:00" maxDate="2022-12-30T12:45:00" count="263">
        <d v="2022-12-30T12:45:00"/>
        <d v="2022-12-30T12:00:00"/>
        <d v="2022-12-22T16:55:00"/>
        <d v="2022-12-21T11:10:00"/>
        <d v="2022-12-19T16:43:00"/>
        <d v="2022-12-19T14:51:00"/>
        <d v="2022-12-19T14:30:00"/>
        <d v="2022-12-19T11:50:00"/>
        <d v="2022-12-16T16:30:00"/>
        <d v="2022-12-14T11:25:00"/>
        <d v="2022-12-12T18:16:00"/>
        <d v="2022-12-12T18:14:00"/>
        <d v="2022-12-12T16:14:00"/>
        <d v="2022-12-09T15:52:00"/>
        <d v="2022-12-08T16:57:00"/>
        <d v="2022-12-08T11:40:00"/>
        <d v="2022-12-05T16:38:00"/>
        <d v="2022-12-05T14:41:00"/>
        <d v="2022-12-05T14:05:00"/>
        <d v="2022-12-05T14:02:00"/>
        <d v="2022-12-02T14:38:00"/>
        <d v="2022-12-02T13:16:00"/>
        <d v="2022-12-01T13:05:00"/>
        <d v="2022-12-01T12:57:00"/>
        <d v="2022-11-30T17:51:00"/>
        <d v="2022-11-30T14:17:00"/>
        <d v="2022-11-30T10:52:00"/>
        <d v="2022-11-28T17:21:00"/>
        <d v="2022-11-28T12:00:00"/>
        <d v="2022-11-28T11:37:00"/>
        <d v="2022-11-28T10:25:00"/>
        <d v="2022-11-25T12:37:00"/>
        <d v="2022-11-25T11:49:00"/>
        <d v="2022-11-24T13:02:00"/>
        <d v="2022-11-23T12:57:00"/>
        <d v="2022-11-23T12:39:00"/>
        <d v="2022-11-23T12:19:00"/>
        <d v="2022-11-22T10:32:00"/>
        <d v="2022-11-21T18:30:00"/>
        <d v="2022-11-18T15:09:00"/>
        <d v="2022-11-18T14:24:00"/>
        <d v="2022-11-18T12:27:00"/>
        <d v="2022-11-17T14:18:00"/>
        <d v="2022-11-15T09:54:00"/>
        <d v="2022-11-14T16:11:00"/>
        <d v="2022-11-14T15:54:00"/>
        <d v="2022-11-11T10:48:00"/>
        <d v="2022-11-10T18:40:00"/>
        <d v="2022-11-09T16:25:00"/>
        <d v="2022-11-09T14:47:00"/>
        <d v="2022-11-09T11:58:00"/>
        <d v="2022-11-08T10:43:00"/>
        <d v="2022-11-04T15:45:00"/>
        <d v="2022-11-04T11:29:00"/>
        <d v="2022-11-02T18:18:00"/>
        <d v="2022-11-02T18:14:00"/>
        <d v="2022-11-02T12:16:00"/>
        <d v="2022-11-02T11:32:00"/>
        <d v="2022-10-28T15:11:00"/>
        <d v="2022-10-28T10:54:00"/>
        <d v="2022-10-25T17:45:00"/>
        <d v="2022-10-25T17:41:00"/>
        <d v="2022-10-25T12:06:00"/>
        <d v="2022-10-24T16:10:00"/>
        <d v="2022-10-20T16:24:00"/>
        <d v="2022-10-20T10:37:00"/>
        <d v="2022-10-18T17:56:00"/>
        <d v="2022-10-12T19:01:00"/>
        <d v="2022-10-12T18:10:00"/>
        <d v="2022-10-12T16:56:00"/>
        <d v="2022-10-12T14:16:00"/>
        <d v="2022-10-12T12:50:00"/>
        <d v="2022-10-11T14:58:00"/>
        <d v="2022-10-07T10:56:00"/>
        <d v="2022-10-07T10:45:00"/>
        <d v="2022-10-05T14:33:00"/>
        <d v="2022-10-04T11:44:00"/>
        <d v="2022-09-30T10:43:00"/>
        <d v="2022-09-30T10:17:00"/>
        <d v="2022-09-28T15:52:00"/>
        <d v="2022-09-28T15:33:00"/>
        <d v="2022-09-28T14:03:00"/>
        <d v="2022-09-27T16:19:00"/>
        <d v="2022-09-27T12:31:00"/>
        <d v="2022-09-26T12:14:00"/>
        <d v="2022-09-23T12:20:00"/>
        <d v="2022-09-20T14:53:00"/>
        <d v="2022-09-20T14:11:00"/>
        <d v="2022-09-19T18:02:00"/>
        <d v="2022-09-19T14:24:00"/>
        <d v="2022-09-19T11:56:00"/>
        <d v="2022-09-16T11:26:00"/>
        <d v="2022-09-15T11:09:00"/>
        <d v="2022-09-14T15:20:00"/>
        <d v="2022-09-14T12:01:00"/>
        <d v="2022-09-12T15:34:00"/>
        <d v="2022-09-07T10:51:00"/>
        <d v="2022-09-05T11:32:00"/>
        <d v="2022-09-05T09:19:00"/>
        <d v="2022-08-22T16:44:00"/>
        <d v="2022-08-22T15:31:00"/>
        <d v="2022-08-18T17:02:00"/>
        <d v="2022-08-18T15:44:00"/>
        <d v="2022-08-18T11:58:00"/>
        <d v="2022-08-18T10:36:00"/>
        <d v="2022-08-17T15:20:00"/>
        <d v="2022-08-16T13:44:00"/>
        <d v="2022-08-16T11:09:00"/>
        <d v="2022-08-16T10:25:00"/>
        <d v="2022-08-15T08:56:00"/>
        <d v="2022-08-11T15:58:00"/>
        <d v="2022-08-11T13:47:00"/>
        <d v="2022-08-08T14:23:00"/>
        <d v="2022-08-08T13:09:00"/>
        <d v="2022-08-05T11:31:00"/>
        <d v="2022-08-04T16:53:00"/>
        <d v="2022-08-03T10:47:00"/>
        <d v="2022-08-01T16:03:00"/>
        <d v="2022-08-01T14:33:00"/>
        <d v="2022-07-27T15:23:00"/>
        <d v="2022-07-25T15:38:00"/>
        <d v="2022-07-25T15:06:00"/>
        <d v="2022-07-25T09:52:00"/>
        <d v="2022-07-22T16:57:00"/>
        <d v="2022-07-22T14:34:00"/>
        <d v="2022-07-22T12:17:00"/>
        <d v="2022-07-19T17:44:00"/>
        <d v="2022-07-19T11:39:00"/>
        <d v="2022-07-19T10:29:00"/>
        <d v="2022-07-18T17:03:00"/>
        <d v="2022-07-18T14:17:00"/>
        <d v="2022-07-18T14:04:00"/>
        <d v="2022-07-15T09:24:00"/>
        <d v="2022-07-14T10:39:00"/>
        <d v="2022-07-13T13:33:00"/>
        <d v="2022-07-12T11:35:00"/>
        <d v="2022-07-11T14:25:00"/>
        <d v="2022-07-05T08:40:00"/>
        <d v="2022-07-04T17:02:00"/>
        <d v="2022-06-30T17:26:00"/>
        <d v="2022-06-30T14:54:00"/>
        <d v="2022-06-28T11:34:00"/>
        <d v="2022-06-23T15:16:00"/>
        <d v="2022-06-23T14:33:00"/>
        <d v="2022-06-23T13:43:00"/>
        <d v="2022-06-22T11:54:00"/>
        <d v="2022-06-21T13:01:00"/>
        <d v="2022-06-20T12:01:00"/>
        <d v="2022-06-20T11:51:00"/>
        <d v="2022-06-20T11:26:00"/>
        <d v="2022-06-16T14:00:00"/>
        <d v="2022-06-14T11:57:00"/>
        <d v="2022-06-14T11:23:00"/>
        <d v="2022-06-13T17:19:00"/>
        <d v="2022-06-09T11:55:00"/>
        <d v="2022-06-07T14:19:00"/>
        <d v="2022-06-03T16:26:00"/>
        <d v="2022-06-02T10:22:00"/>
        <d v="2022-06-01T12:40:00"/>
        <d v="2022-05-31T12:49:00"/>
        <d v="2022-05-24T14:21:00"/>
        <d v="2022-05-24T10:50:00"/>
        <d v="2022-05-19T12:31:00"/>
        <d v="2022-05-18T14:15:00"/>
        <d v="2022-05-18T13:21:00"/>
        <d v="2022-05-17T17:11:00"/>
        <d v="2022-05-17T16:57:00"/>
        <d v="2022-05-16T13:43:00"/>
        <d v="2022-05-12T10:23:00"/>
        <d v="2022-05-11T15:58:00"/>
        <d v="2022-05-11T11:58:00"/>
        <d v="2022-05-10T13:40:00"/>
        <d v="2022-05-04T16:22:00"/>
        <d v="2022-05-03T18:00:00"/>
        <d v="2022-04-28T12:51:00"/>
        <d v="2022-04-27T17:27:00"/>
        <d v="2022-04-27T10:39:00"/>
        <d v="2022-04-27T09:36:00"/>
        <d v="2022-04-25T11:47:00"/>
        <d v="2022-04-22T17:40:00"/>
        <d v="2022-04-22T10:50:00"/>
        <d v="2022-04-19T14:40:00"/>
        <d v="2022-04-19T11:51:00"/>
        <d v="2022-04-19T11:08:00"/>
        <d v="2022-04-19T10:32:00"/>
        <d v="2022-04-14T11:00:00"/>
        <d v="2022-04-14T09:39:00"/>
        <d v="2022-04-13T12:09:00"/>
        <d v="2022-04-13T11:57:00"/>
        <d v="2022-04-11T12:04:00"/>
        <d v="2022-04-08T14:54:00"/>
        <d v="2022-04-06T14:54:00"/>
        <d v="2022-04-06T11:00:00"/>
        <d v="2022-04-05T11:45:00"/>
        <d v="2022-04-05T10:06:00"/>
        <d v="2022-04-04T17:36:00"/>
        <d v="2022-04-04T12:30:00"/>
        <d v="2022-04-01T15:06:00"/>
        <d v="2022-04-01T14:38:00"/>
        <d v="2022-03-29T10:31:00"/>
        <d v="2022-03-28T11:58:00"/>
        <d v="2022-03-28T11:39:00"/>
        <d v="2022-03-24T10:57:00"/>
        <d v="2022-03-23T14:20:00"/>
        <d v="2022-03-23T12:20:00"/>
        <d v="2022-03-23T12:13:00"/>
        <d v="2022-03-21T11:41:00"/>
        <d v="2022-03-21T11:28:00"/>
        <d v="2022-03-16T14:10:00"/>
        <d v="2022-03-14T14:19:00"/>
        <d v="2022-03-14T12:51:00"/>
        <d v="2022-03-11T12:28:00"/>
        <d v="2022-03-11T12:23:00"/>
        <d v="2022-03-08T18:20:00"/>
        <d v="2022-03-07T14:57:00"/>
        <d v="2022-03-02T14:19:00"/>
        <d v="2022-02-28T13:10:00"/>
        <d v="2022-02-24T09:50:00"/>
        <d v="2022-02-23T10:24:00"/>
        <d v="2022-02-21T12:32:00"/>
        <d v="2022-02-18T15:49:00"/>
        <d v="2022-02-17T09:43:00"/>
        <d v="2022-02-15T15:41:00"/>
        <d v="2022-02-15T15:37:00"/>
        <d v="2022-02-11T15:20:00"/>
        <d v="2022-02-10T17:11:00"/>
        <d v="2022-02-10T14:34:00"/>
        <d v="2022-02-10T13:14:00"/>
        <d v="2022-02-10T10:15:00"/>
        <d v="2022-02-09T14:45:00"/>
        <d v="2022-02-09T11:33:00"/>
        <d v="2022-02-08T10:46:00"/>
        <d v="2022-02-07T10:08:00"/>
        <d v="2022-02-04T15:52:00"/>
        <d v="2022-02-03T17:14:00"/>
        <d v="2022-01-31T13:30:00"/>
        <d v="2022-01-27T11:14:00"/>
        <d v="2022-01-27T10:05:00"/>
        <d v="2022-01-26T12:56:00"/>
        <d v="2022-01-21T10:42:00"/>
        <d v="2022-01-18T14:43:00"/>
        <d v="2022-01-17T15:16:00"/>
        <d v="2022-01-12T15:35:00"/>
        <d v="2022-01-12T08:30:00"/>
        <d v="2022-01-10T09:39:00"/>
        <d v="2022-01-07T15:19:00"/>
        <d v="2022-01-07T15:10:00"/>
        <d v="2022-01-07T14:44:00"/>
        <d v="2022-01-05T18:43:00"/>
        <d v="2022-01-04T18:48:00"/>
        <d v="2022-01-04T18:39:00"/>
        <d v="2021-12-30T14:58:00"/>
        <d v="2021-12-30T11:22:00"/>
        <d v="2021-12-13T10:54:00"/>
        <d v="2021-12-09T17:29:00"/>
        <d v="2021-12-09T15:05:00"/>
        <d v="2021-12-09T10:24:00"/>
        <d v="2021-11-18T12:04:00"/>
        <d v="2021-10-07T12:43:00"/>
        <d v="2021-09-30T17:58:00"/>
        <d v="2021-08-04T17:59:00"/>
        <d v="2021-07-28T10:36:00"/>
        <m/>
      </sharedItems>
      <fieldGroup par="20"/>
    </cacheField>
    <cacheField name="After Demo date" numFmtId="0">
      <sharedItems containsDate="1" containsBlank="1" containsMixedTypes="1" minDate="2021-08-03T00:00:00" maxDate="2022-12-31T00:00:00"/>
    </cacheField>
    <cacheField name="Primary Closed Won Reason" numFmtId="0">
      <sharedItems containsBlank="1" count="103">
        <s v="Time and attendance"/>
        <s v="Employee directory / org chart"/>
        <s v="Easiness of use"/>
        <s v="ATS (Applicant Tracking System); Time and attendance"/>
        <s v="Time and attendance; Time off"/>
        <s v="ATS (Applicant Tracking System)"/>
        <s v="Time and attendance; ATS (Applicant Tracking System)"/>
        <s v="Time and attendance; Time off; Document management; Performance review; Reporting and Analytics; ATS (Applicant Tracking System)"/>
        <s v="Time and attendance; Performance review; Document management; ATS (Applicant Tracking System); Reporting and Analytics"/>
        <s v="Performance review"/>
        <s v="Time and attendance; Time off; Reporting and Analytics"/>
        <s v="Mobile App; Performance review; Goals / OKRs"/>
        <s v="Culture: peer communication, satisfaction, kudos, shoutouts"/>
        <s v="Continuous support and assistance with the product; ATS (Applicant Tracking System); Easiness of use"/>
        <s v="Discount offered; Goals / OKRs; Performance review; Reporting and Analytics"/>
        <s v="Easiness of use; Custom permissions, or visibility; Continuous support and assistance with the product"/>
        <s v="ATS (Applicant Tracking System); Time and attendance; Document management; Performance review; Mobile App"/>
        <s v="Discount offered; Document management; Onboarding / Offboarding"/>
        <s v="Shift management (including overtime, paid time off)"/>
        <s v="Reporting and Analytics; Continuous support and assistance with the product; ATS (Applicant Tracking System); Custom permissions, or visibility; Onboarding / Offboarding; Performance review"/>
        <s v="Time and attendance; Time off; Expense management"/>
        <s v="Shift management (including overtime, paid time off); Time and attendance"/>
        <s v="Bulk document upload / assignment; Document management; Onboarding / Offboarding; Continuous support and assistance with the product"/>
        <s v="ATS (Applicant Tracking System); Discount offered; Project management; Time and attendance; Time off"/>
        <s v="ATS (Applicant Tracking System); Performance review; Payroll handoffs; Goals / OKRs"/>
        <s v="Time and attendance; ATS (Applicant Tracking System); Document management"/>
        <s v="Reporting and Analytics"/>
        <s v="Time and attendance; Project management; Document management; e-Signature; Easiness of use"/>
        <s v="Easiness of use; Performance review"/>
        <s v="Document management; Performance review; Payroll"/>
        <s v="Performance review; Time off"/>
        <s v="Time and attendance; Shift management (including overtime, paid time off); Time off"/>
        <s v="Easiness of use; Bulk document upload / assignment; Document management; e-Signature; Performance review; Time and attendance; Time off"/>
        <s v="Custom workflows and tasks management; Easiness of use; Bulk document upload / assignment; Continuous support and assistance with the product"/>
        <s v="Time and attendance; Performance review"/>
        <s v="Document management; Time and attendance"/>
        <s v="Time and attendance; Expense management"/>
        <s v="Easiness of use; ATS (Applicant Tracking System); Payroll; Time off"/>
        <s v="Time and attendance; Reporting and Analytics"/>
        <s v="ATS (Applicant Tracking System); Onboarding / Offboarding; Payroll; Performance review; Time and attendance; Discount offered"/>
        <s v="Easiness of use; Time and attendance; Time off"/>
        <s v="Time and attendance; Time off; Easiness of use"/>
        <s v="Bulk document upload / assignment; Company communication, events and announcements; Continuous support and assistance with the product; e-Signature; Discount offered"/>
        <s v="ATS (Applicant Tracking System); e-Signature; Easiness of use; Goals / OKRs; Mobile App; Onboarding / Offboarding"/>
        <s v="Time and attendance; Time off; Custom workflows and tasks management"/>
        <s v="Time and attendance; Time off; Shift management (including overtime, paid time off)"/>
        <s v="Time and attendance; Document management; Reporting and Analytics"/>
        <s v="Time and attendance; Project management"/>
        <s v="Document management; Performance review"/>
        <s v="ATS (Applicant Tracking System); Reporting and Analytics"/>
        <s v="Document management"/>
        <s v="Easiness of use; Reporting and Analytics"/>
        <s v="Easiness of use; Custom permissions, or visibility; ATS (Applicant Tracking System)"/>
        <s v="Time and attendance; Time off; Bulk document upload / assignment; e-Signature; Easiness of use"/>
        <s v="Custom workflows and tasks management; ATS (Applicant Tracking System); Time and attendance"/>
        <s v="Bulk document upload / assignment; Continuous support and assistance with the product; Custom workflows and tasks management"/>
        <s v="ATS (Applicant Tracking System); Time and attendance; Time off"/>
        <s v="Shift management (including overtime, paid time off); Time and attendance; Time off"/>
        <s v="ATS (Applicant Tracking System); Continuous support and assistance with the product"/>
        <s v="e-Signature"/>
        <s v="ATS (Applicant Tracking System); Easiness of use"/>
        <s v="Discount offered"/>
        <s v="Time off"/>
        <s v="Shift management (including overtime, paid time off); Project management"/>
        <s v="Time and attendance; Time off; Document management; Performance review; Project management; Custom workflows and tasks management; Easiness of use; Goals / OKRs"/>
        <s v="Continuous support and assistance with the product; Document management; Easiness of use; Shift management (including overtime, paid time off); Taks management"/>
        <s v="Easiness of use; Time and attendance"/>
        <s v="e-Signature; Employee benefits; Taks management; Time and attendance"/>
        <s v="Mobile App; Time and attendance"/>
        <s v="Time and attendance; Time off; e-Signature"/>
        <s v="Time and attendance; Bulk document upload / assignment"/>
        <s v="Custom workflows and tasks management; Easiness of use"/>
        <s v="Time and attendance; Onboarding / Offboarding"/>
        <s v="Time off; Time and attendance; Shift management (including overtime, paid time off)"/>
        <s v="Time and attendance; Time off; Document management; Performance review"/>
        <s v="ATS (Applicant Tracking System); Company communication, events and announcements"/>
        <s v="Shift management (including overtime, paid time off); Time off"/>
        <s v="ATS (Applicant Tracking System); Performance review"/>
        <s v="Company communication, events and announcements; Bulk document upload / assignment"/>
        <s v="Onboarding / Offboarding; Employee directory / org chart; Document management; Custom permissions, or visibility"/>
        <s v="Easiness of use; Time and attendance; Time off; Document management"/>
        <s v="Performance review; Goals / OKRs; Document management; Easiness of use"/>
        <s v="Mobile App; Easiness of use"/>
        <s v="Time and attendance; Time off; Document management"/>
        <s v="Time and attendance; Shift management (including overtime, paid time off)"/>
        <s v="Bulk document upload / assignment; Document management; Time off"/>
        <s v="Time off; Time and attendance"/>
        <s v="Time and attendance; Easiness of use"/>
        <s v="Onboarding / Offboarding"/>
        <s v="Shift management (including overtime, paid time off); Time and attendance; Time off; Mobile App"/>
        <s v="e-Signature; Document management"/>
        <s v="Time and attendance; Time off; Goals / OKRs; Performance review; Custom workflows and tasks management; Document management; Company communication, events and announcements"/>
        <s v="ATS (Applicant Tracking System); Document management; Performance review"/>
        <s v="Time and attendance; Document management; ATS (Applicant Tracking System)"/>
        <s v="Shift management (including overtime, paid time off); Time and attendance; Time off; Document management"/>
        <s v="Time and attendance; Time off; Document management; Onboarding / Offboarding"/>
        <s v="Onboarding / Offboarding; Document management; Time and attendance; Time off; Shift management (including overtime, paid time off); Mobile App"/>
        <s v="ATS (Applicant Tracking System); Onboarding / Offboarding; Discount offered; Performance review"/>
        <s v="Time and attendance; Time off; Document management; ATS (Applicant Tracking System); Performance review"/>
        <s v="ATS (Applicant Tracking System); Time and attendance; Time off; Document management; Easiness of use; Onboarding / Offboarding; Custom permissions, or visibility"/>
        <s v="Document management; Time off"/>
        <s v="Time and attendance; Time off; Shift management (including overtime, paid time off); Custom workflows and tasks management; Custom permissions, or visibility; Discount offered; Document management; Easiness of use; Reporting and Analytics"/>
        <m/>
      </sharedItems>
    </cacheField>
    <cacheField name="Secondary Closed Won Reasons" numFmtId="0">
      <sharedItems containsBlank="1" count="26">
        <s v=""/>
        <s v="Time tracking"/>
        <s v="360 reviews; Applicant Tracking System (ATS); Custom folders; Documents; Employee satisfaction (NPS); Integrations with job portals; Multi-level time off approvals"/>
        <s v="Payroll; Shift management; Time tracking"/>
        <s v="Time off"/>
        <s v="Applicant Tracking System (ATS)"/>
        <s v="Shift management"/>
        <s v="Performance management; Performance review"/>
        <s v="Expenses management; Shift management"/>
        <s v="Add time tracking manually"/>
        <s v="Time off; Time tracking"/>
        <s v="Documents management"/>
        <s v="Time tracking; Expenses management"/>
        <s v="Approve/reject time off"/>
        <s v="360 reviews"/>
        <s v="Documents management; Download documents in bulk; Upload documents in bulk"/>
        <s v="Documents; Documents management; Document variables"/>
        <s v="Add time tracking manually; Add time tracking observations; Approve/reject time tracking; Time tracking; Shift management"/>
        <s v="Employee data"/>
        <s v="Performance review; Performance management"/>
        <s v="Custom folders; Custom leave settings"/>
        <s v="Performance management"/>
        <s v="360 reviews; Performance management; Performance review; Time off; Employee data"/>
        <s v="Download documents in bulk"/>
        <s v="Add time tracking observations"/>
        <m/>
      </sharedItems>
    </cacheField>
    <cacheField name="Biggest needs " numFmtId="0">
      <sharedItems containsBlank="1" count="151">
        <s v="Time off"/>
        <s v="Time tracking; Time off"/>
        <s v="Time tracking"/>
        <s v="Time off; Time tracking"/>
        <s v="Time tracking; HR Mobile App"/>
        <s v="Time off; Time tracking; ATS"/>
        <s v="Time off; Time tracking; Document  management "/>
        <s v="Time off; Time tracking; Reports "/>
        <s v="Time off; Time tracking; ATS; Reports ; Shift management; Expense management ; Community; Document  management ; Goals and OKR tracking ; Training Management; Onboarding/Offboarding; Automations; Employee Portal ; Permissions systems"/>
        <s v="Time tracking; Shift management"/>
        <s v="Time off; Time tracking; ATS; Performance ; Onboarding/Offboarding; Goals and OKR tracking "/>
        <s v="Time off; Time tracking; ATS; Reports "/>
        <s v="ATS; Onboarding/Offboarding; Performance "/>
        <s v="Time tracking; Time off; Reports "/>
        <s v="Time off; Time tracking; Reports ; Expense management ; Document  management "/>
        <s v="Time off; Time tracking; Shift management; Expense management ; Document  management "/>
        <s v="Time off; Time tracking; Reports ; Performance ; Document  management ; Onboarding/Offboarding"/>
        <s v="Time tracking; Time off; Document  management "/>
        <s v="Time off; Time tracking; Shift management; Reports "/>
        <s v="Time tracking; ATS; Shift management; Time off"/>
        <s v="Time off; Shift management; Reports ; Document  management "/>
        <s v="Time off; Time tracking; Reports ; Expense management ; Document  management ; Automations; HR Mobile App"/>
        <s v="Time tracking; Document  management "/>
        <s v="Time off; Time tracking; Shift management; Document  management "/>
        <s v="Time off; Shift management"/>
        <s v="Time off; Time tracking; Performance ; Document  management "/>
        <s v="Time off; Time tracking; Expense management ; Payroll hands off"/>
        <s v="Time off; Time tracking; Payroll hands off; Performance "/>
        <s v="Time off; Time tracking; Document  management ; Automations; Employee Portal "/>
        <s v="Reports ; Automations; Shift management; Employee Portal "/>
        <s v="Shift management; Time tracking"/>
        <s v="Time off; Time tracking; Shift management; Payroll hands off; Document  management "/>
        <s v="Time off; Time tracking; ATS; Performance "/>
        <s v="Time tracking; Time off; Payroll hands off; Performance ; Document  management "/>
        <s v="Time off; Reports ; Performance ; Document  management ; Onboarding/Offboarding; Automations; Employee Portal ; Permissions systems"/>
        <s v="Time off; Performance ; Document  management "/>
        <s v="Time off; Time tracking; E-signature; Reports ; Expense management ; Document  management "/>
        <s v="Time off; Time tracking; Document  management ; Payroll hands off"/>
        <s v="Time tracking; Time off; Shift management"/>
        <s v="Shift management; Time tracking; Time off; Document  management "/>
        <s v="Time tracking; Onboarding/Offboarding; Document  management "/>
        <s v="Time off; Time tracking; Shift management; Document  management ; Onboarding/Offboarding"/>
        <s v="Time off; Time tracking; Shift management; Document  management ; Onboarding/Offboarding; Automations; Integrations; Employee Portal "/>
        <s v="Time off; Time tracking; ATS; Document  management ; Performance "/>
        <s v="Time off; Time tracking; ATS; Performance ; Document  management ; Goals and OKR tracking "/>
        <s v="Time tracking; Time off; Document  management ; Payroll hands off; Shift management"/>
        <s v="Integrations; Automations; Employee Portal ; Time off"/>
        <s v="Time off; Time tracking; Shift management; Reports ; Expense management ; Document  management ; Integrations; HR Mobile App"/>
        <s v="Time tracking; Time off; ATS; Document  management ; HR Mobile App"/>
        <s v="Time off; Time tracking; ATS; Document  management "/>
        <s v="Time off; Reports ; Document  management ; Employee Portal ; Automations; Permissions systems"/>
        <s v="Time off; Time tracking; ATS; Document  management ; Performance ; Onboarding/Offboarding"/>
        <s v="Time off; Time tracking; Document  management ; Goals and OKR tracking "/>
        <s v="Time off; Time tracking; Payroll hands off; Performance ; Document  management ; Onboarding/Offboarding"/>
        <s v="Document  management ; ATS; Automations"/>
        <s v="Training Management; Document  management ; Expense management "/>
        <s v="Time off; Time tracking; Shift management; Document  management ; Onboarding/Offboarding; Training Management; Employee Portal "/>
        <s v="Time off; Time tracking; ATS; Reports ; Payroll hands off; Document  management "/>
        <s v="Time tracking; Time off; Shift management; Expense management "/>
        <s v="Time off; Time tracking; Shift management; Reports ; Expense management ; Performance ; Document  management "/>
        <s v="Time off; Time tracking; ATS; Document  management ; Onboarding/Offboarding"/>
        <s v="Reports ; Expense management "/>
        <s v="ATS; Document  management "/>
        <s v="Onboarding/Offboarding; Automations; Document  management ; HR Mobile App"/>
        <s v="Time tracking; Time off; Document  management ; Onboarding/Offboarding"/>
        <s v="Time off; Time tracking; ATS; Document  management ; Onboarding/Offboarding; Goals and OKR tracking "/>
        <s v="Time tracking; Shift management; Community; Document  management ; Training Management; Integrations; Automations; Employee Portal "/>
        <s v="Time off; Time tracking; Payroll hands off"/>
        <s v="Time tracking; Payroll hands off"/>
        <s v="Time off; Time tracking; Document  management ; Onboarding/Offboarding; ATS"/>
        <s v="ATS; Time tracking; Time off"/>
        <s v="Document  management ; Time off; Time tracking; Onboarding/Offboarding; ATS; Expense management "/>
        <s v="Time off; Time tracking; ATS; Reports ; Employee Portal ; Onboarding/Offboarding; Document  management "/>
        <s v="Time off; Time tracking; ATS; Shift management"/>
        <s v="Time off; Time tracking; ATS; Reports ; Performance ; Document  management ; E-signature"/>
        <s v="Time tracking; Document  management ; HR Mobile App; Employee Portal "/>
        <s v="Time off; Expense management ; Document  management ; Onboarding/Offboarding"/>
        <s v="Time tracking; Time off; Shift management; Document  management "/>
        <s v="Time off; ATS; Shift management; Performance ; Onboarding/Offboarding"/>
        <s v="ATS; Time off; Time tracking; Automations; Employee Portal ; Document  management "/>
        <s v="Time off; Time tracking; ATS; Reports ; Performance ; Onboarding/Offboarding; E-signature; Document  management "/>
        <s v="Time tracking; Time off; Payroll hands off"/>
        <s v="Time tracking; Document  management ; Onboarding/Offboarding; E-signature; ATS"/>
        <s v="Time off; ATS; Performance ; Document  management "/>
        <s v="Time off; Time tracking; Document  management ; Performance "/>
        <s v="Time off; Time tracking; ATS; Shift management; Reports ; Document  management ; E-signature"/>
        <s v="Time off; Time tracking; Reports ; Onboarding/Offboarding"/>
        <s v="Reports ; Time off; Performance ; Document  management ; Time tracking"/>
        <s v="Time off; Time tracking; Payroll hands off; Onboarding/Offboarding; Employee Portal "/>
        <s v="Time off; Time tracking; Reports ; Performance ; Document  management ; Onboarding/Offboarding; Training Management"/>
        <s v="Time off; Time tracking; Payroll hands off; Document  management "/>
        <s v="Time off; Time tracking; Reports ; HR Mobile App"/>
        <s v="Time off; Time tracking; ATS; Document  management ; Reports "/>
        <s v="Time off; Time tracking; Reports ; Document  management "/>
        <s v="Time off; Time tracking; Onboarding/Offboarding; Document  management ; E-signature; ATS"/>
        <s v="Time off; Time tracking; ATS; Reports ; Performance ; Document  management ; HR Mobile App"/>
        <s v="Time off; Time tracking; Document  management ; Shift management"/>
        <s v="Time off; Time tracking; Payroll hands off; Integrations"/>
        <s v="Time off; Document  management "/>
        <s v="ATS; Time tracking; Document  management ; Time off; Onboarding/Offboarding"/>
        <s v="Time off; Time tracking; Reports ; Performance ; Document  management ; Onboarding/Offboarding; Employee Portal ; HR Mobile App"/>
        <s v="Time off; Time tracking; Shift management"/>
        <s v="Time off; Time tracking; Performance ; Document  management ; Onboarding/Offboarding"/>
        <s v="Time off; Time tracking; ATS; Document  management ; Onboarding/Offboarding; Training Management; Permissions systems"/>
        <s v="Time tracking; Document  management ; E-signature; Onboarding/Offboarding; HR Mobile App"/>
        <s v="Time off; Time tracking; E-signature; Document  management "/>
        <s v="Time off; Time tracking; Reports ; Document  management ; Performance "/>
        <s v="Time tracking; Time off; ATS; Reports ; Shift management; Payroll hands off; Performance ; Document  management ; E-signature; Onboarding/Offboarding; Employee Portal ; HR Mobile App; Permissions systems"/>
        <s v="Time off; Time tracking; ATS; Shift management; Performance ; Document  management ; E-signature; Onboarding/Offboarding"/>
        <s v="Time tracking; Shift management; Time off; Document  management ; Integrations"/>
        <s v="Time tracking; Document  management ; E-signature"/>
        <s v="Time off; Time tracking; Reports ; Document  management ; HR Mobile App"/>
        <s v="Time tracking; Time off; Reports ; Document  management "/>
        <s v="Reports ; Performance ; Document  management ; E-signature; Onboarding/Offboarding; Goals and OKR tracking ; Integrations; Payroll hands off"/>
        <s v="Time off; Document  management ; Permissions systems"/>
        <s v="Reports ; Performance ; Document  management ; Onboarding/Offboarding"/>
        <s v="Time off; Time tracking; Document  management ; HR Mobile App"/>
        <s v="Reports ; Performance ; Time off; Time tracking"/>
        <s v="Time off; Time tracking; ATS; Reports ; Performance ; Document  management "/>
        <s v="Document  management ; Reports ; Time off; Automations"/>
        <s v="Time off; Shift management; Payroll hands off; Document  management ; Automations; Integrations"/>
        <s v="Document  management "/>
        <s v="Time off; Time tracking; Integrations"/>
        <s v="Time tracking; ATS; Document  management "/>
        <s v="Time off; Document  management ; Onboarding/Offboarding"/>
        <s v="Time off; Time tracking; Reports ; Expense management ; Document  management ; Employee Portal "/>
        <s v="ATS; Onboarding/Offboarding; Reports ; Integrations"/>
        <s v="Time off; Goals and OKR tracking ; Performance ; Document  management ; ATS; Onboarding/Offboarding"/>
        <s v="Reports ; Document  management "/>
        <s v="Document  management ; Automations"/>
        <s v="Time tracking; ATS; Payroll hands off; Document  management "/>
        <s v="Time off; HR Mobile App; Document  management ; ATS"/>
        <s v="Performance ; Time off"/>
        <s v="Time off; Community; Document  management "/>
        <s v="Time off; Time tracking; Payroll hands off; Performance ; Document  management "/>
        <s v="Document  management ; Goals and OKR tracking "/>
        <s v="Time off; Time tracking; Payroll hands off; Document  management ; Community"/>
        <s v="Time off; Time tracking; Performance ; Document  management ; E-signature; Goals and OKR tracking "/>
        <s v="Time off; Time tracking; ATS; Reports ; Onboarding/Offboarding; HR Mobile App; Permissions systems; Employee Portal ; Shift management"/>
        <s v="Time off; Performance ; Document  management ; E-signature; Onboarding/Offboarding; Goals and OKR tracking "/>
        <s v="Reports ; Goals and OKR tracking ; Document  management "/>
        <s v="Payroll hands off; Time tracking; Document  management ; Onboarding/Offboarding"/>
        <s v="Time off; Time tracking; ATS; Performance ; Document  management "/>
        <s v="Document  management ; Payroll hands off"/>
        <s v="Shift management; Time tracking; Document  management "/>
        <s v="Reports ; Performance ; ATS"/>
        <s v="Time off; ATS; Payroll hands off; Performance "/>
        <s v="ATS; Document  management ; E-signature"/>
        <s v="Document  management ; Time off"/>
        <s v="Time tracking; Document  management ; Performance "/>
        <m/>
      </sharedItems>
    </cacheField>
    <cacheField name="Champion" numFmtId="0">
      <sharedItems containsBlank="1" count="10">
        <s v="HR Director"/>
        <s v="CEO"/>
        <s v="Project Manager"/>
        <s v="HR team"/>
        <s v=""/>
        <s v="Administration"/>
        <s v="IT"/>
        <s v="Office Manager"/>
        <s v="CFO"/>
        <m/>
      </sharedItems>
    </cacheField>
    <cacheField name="Competitors" numFmtId="0">
      <sharedItems containsBlank="1" count="12">
        <s v="Personio"/>
        <s v=""/>
        <s v="Heaven HR "/>
        <s v="Personio; Kenjo"/>
        <s v="Sage; Personio"/>
        <s v="SAP"/>
        <s v="Personio; Microsoft HR "/>
        <s v="Personio; Kenjo; HR Works"/>
        <s v="Personio; HR Works"/>
        <s v="Personio; RotaCloud"/>
        <s v="HR Labs"/>
        <m/>
      </sharedItems>
    </cacheField>
    <cacheField name="Decision Maker " numFmtId="0">
      <sharedItems containsBlank="1" count="6">
        <s v="CEO"/>
        <s v="HR Director"/>
        <s v="HR Team "/>
        <s v="Administration"/>
        <s v="CFO"/>
        <m/>
      </sharedItems>
    </cacheField>
    <cacheField name="Industry" numFmtId="0">
      <sharedItems containsBlank="1" count="21">
        <s v="Other"/>
        <s v="Tourism "/>
        <s v="Consumer staples"/>
        <s v="Health care"/>
        <s v="E-learning "/>
        <s v="Real estate"/>
        <s v="Construction"/>
        <s v="Communication"/>
        <s v="Information technology "/>
        <s v="Transportation"/>
        <s v="Industrials"/>
        <s v="Energy"/>
        <s v="Hospitality"/>
        <s v="Finance"/>
        <s v="Legal services"/>
        <s v="Entertainment"/>
        <s v="Agriculture"/>
        <s v="Consumer discretionary "/>
        <s v="Non-Profit Organization Management"/>
        <s v="Retail"/>
        <m/>
      </sharedItems>
    </cacheField>
    <cacheField name="Detailed Pain" numFmtId="0">
      <sharedItems containsBlank="1" longText="1"/>
    </cacheField>
    <cacheField name="Days (Close Date)" numFmtId="0" databaseField="0">
      <fieldGroup base="2">
        <rangePr groupBy="days" startDate="2022-01-13T09:51:00" endDate="2022-12-30T23:59:00"/>
        <groupItems count="368">
          <s v="&lt;13.01.2022"/>
          <s v="01. Jan"/>
          <s v="02. Jan"/>
          <s v="03. Jan"/>
          <s v="04. Jan"/>
          <s v="05. Jan"/>
          <s v="06. Jan"/>
          <s v="07. Jan"/>
          <s v="08. Jan"/>
          <s v="09. Jan"/>
          <s v="10. Jan"/>
          <s v="11. Jan"/>
          <s v="12. Jan"/>
          <s v="13. Jan"/>
          <s v="14. Jan"/>
          <s v="15. Jan"/>
          <s v="16. Jan"/>
          <s v="17. Jan"/>
          <s v="18. Jan"/>
          <s v="19. Jan"/>
          <s v="20. Jan"/>
          <s v="21. Jan"/>
          <s v="22. Jan"/>
          <s v="23. Jan"/>
          <s v="24. Jan"/>
          <s v="25. Jan"/>
          <s v="26. Jan"/>
          <s v="27. Jan"/>
          <s v="28. Jan"/>
          <s v="29. Jan"/>
          <s v="30. Jan"/>
          <s v="31. Jan"/>
          <s v="01. Feb"/>
          <s v="02. Feb"/>
          <s v="03. Feb"/>
          <s v="04. Feb"/>
          <s v="05. Feb"/>
          <s v="06. Feb"/>
          <s v="07. Feb"/>
          <s v="08. Feb"/>
          <s v="09. Feb"/>
          <s v="10. Feb"/>
          <s v="11. Feb"/>
          <s v="12. Feb"/>
          <s v="13. Feb"/>
          <s v="14. Feb"/>
          <s v="15. Feb"/>
          <s v="16. Feb"/>
          <s v="17. Feb"/>
          <s v="18. Feb"/>
          <s v="19. Feb"/>
          <s v="20. Feb"/>
          <s v="21. Feb"/>
          <s v="22. Feb"/>
          <s v="23. Feb"/>
          <s v="24. Feb"/>
          <s v="25. Feb"/>
          <s v="26. Feb"/>
          <s v="27. Feb"/>
          <s v="28. Feb"/>
          <s v="29. Feb"/>
          <s v="01. Mrz"/>
          <s v="02. Mrz"/>
          <s v="03. Mrz"/>
          <s v="04. Mrz"/>
          <s v="05. Mrz"/>
          <s v="06. Mrz"/>
          <s v="07. Mrz"/>
          <s v="08. Mrz"/>
          <s v="09. Mrz"/>
          <s v="10. Mrz"/>
          <s v="11. Mrz"/>
          <s v="12. Mrz"/>
          <s v="13. Mrz"/>
          <s v="14. Mrz"/>
          <s v="15. Mrz"/>
          <s v="16. Mrz"/>
          <s v="17. Mrz"/>
          <s v="18. Mrz"/>
          <s v="19. Mrz"/>
          <s v="20. Mrz"/>
          <s v="21. Mrz"/>
          <s v="22. Mrz"/>
          <s v="23. Mrz"/>
          <s v="24. Mrz"/>
          <s v="25. Mrz"/>
          <s v="26. Mrz"/>
          <s v="27. Mrz"/>
          <s v="28. Mrz"/>
          <s v="29. Mrz"/>
          <s v="30. Mrz"/>
          <s v="31. Mrz"/>
          <s v="01. Apr"/>
          <s v="02. Apr"/>
          <s v="03. Apr"/>
          <s v="04. Apr"/>
          <s v="05. Apr"/>
          <s v="06. Apr"/>
          <s v="07. Apr"/>
          <s v="08. Apr"/>
          <s v="09. Apr"/>
          <s v="10. Apr"/>
          <s v="11. Apr"/>
          <s v="12. Apr"/>
          <s v="13. Apr"/>
          <s v="14. Apr"/>
          <s v="15. Apr"/>
          <s v="16. Apr"/>
          <s v="17. Apr"/>
          <s v="18. Apr"/>
          <s v="19. Apr"/>
          <s v="20. Apr"/>
          <s v="21. Apr"/>
          <s v="22. Apr"/>
          <s v="23. Apr"/>
          <s v="24. Apr"/>
          <s v="25. Apr"/>
          <s v="26. Apr"/>
          <s v="27. Apr"/>
          <s v="28. Apr"/>
          <s v="29. Apr"/>
          <s v="30. Apr"/>
          <s v="01. Mai"/>
          <s v="02. Mai"/>
          <s v="03. Mai"/>
          <s v="04. Mai"/>
          <s v="05. Mai"/>
          <s v="06. Mai"/>
          <s v="07. Mai"/>
          <s v="08. Mai"/>
          <s v="09. Mai"/>
          <s v="10. Mai"/>
          <s v="11. Mai"/>
          <s v="12. Mai"/>
          <s v="13. Mai"/>
          <s v="14. Mai"/>
          <s v="15. Mai"/>
          <s v="16. Mai"/>
          <s v="17. Mai"/>
          <s v="18. Mai"/>
          <s v="19. Mai"/>
          <s v="20. Mai"/>
          <s v="21. Mai"/>
          <s v="22. Mai"/>
          <s v="23. Mai"/>
          <s v="24. Mai"/>
          <s v="25. Mai"/>
          <s v="26. Mai"/>
          <s v="27. Mai"/>
          <s v="28. Mai"/>
          <s v="29. Mai"/>
          <s v="30. Mai"/>
          <s v="31. Mai"/>
          <s v="01. Jun"/>
          <s v="02. Jun"/>
          <s v="03. Jun"/>
          <s v="04. Jun"/>
          <s v="05. Jun"/>
          <s v="06. Jun"/>
          <s v="07. Jun"/>
          <s v="08. Jun"/>
          <s v="09. Jun"/>
          <s v="10. Jun"/>
          <s v="11. Jun"/>
          <s v="12. Jun"/>
          <s v="13. Jun"/>
          <s v="14. Jun"/>
          <s v="15. Jun"/>
          <s v="16. Jun"/>
          <s v="17. Jun"/>
          <s v="18. Jun"/>
          <s v="19. Jun"/>
          <s v="20. Jun"/>
          <s v="21. Jun"/>
          <s v="22. Jun"/>
          <s v="23. Jun"/>
          <s v="24. Jun"/>
          <s v="25. Jun"/>
          <s v="26. Jun"/>
          <s v="27. Jun"/>
          <s v="28. Jun"/>
          <s v="29. Jun"/>
          <s v="30. Jun"/>
          <s v="01. Jul"/>
          <s v="02. Jul"/>
          <s v="03. Jul"/>
          <s v="04. Jul"/>
          <s v="05. Jul"/>
          <s v="06. Jul"/>
          <s v="07. Jul"/>
          <s v="08. Jul"/>
          <s v="09. Jul"/>
          <s v="10. Jul"/>
          <s v="11. Jul"/>
          <s v="12. Jul"/>
          <s v="13. Jul"/>
          <s v="14. Jul"/>
          <s v="15. Jul"/>
          <s v="16. Jul"/>
          <s v="17. Jul"/>
          <s v="18. Jul"/>
          <s v="19. Jul"/>
          <s v="20. Jul"/>
          <s v="21. Jul"/>
          <s v="22. Jul"/>
          <s v="23. Jul"/>
          <s v="24. Jul"/>
          <s v="25. Jul"/>
          <s v="26. Jul"/>
          <s v="27. Jul"/>
          <s v="28. Jul"/>
          <s v="29. Jul"/>
          <s v="30. Jul"/>
          <s v="31. Jul"/>
          <s v="01. Aug"/>
          <s v="02. Aug"/>
          <s v="03. Aug"/>
          <s v="04. Aug"/>
          <s v="05. Aug"/>
          <s v="06. Aug"/>
          <s v="07. Aug"/>
          <s v="08. Aug"/>
          <s v="09. Aug"/>
          <s v="10. Aug"/>
          <s v="11. Aug"/>
          <s v="12. Aug"/>
          <s v="13. Aug"/>
          <s v="14. Aug"/>
          <s v="15. Aug"/>
          <s v="16. Aug"/>
          <s v="17. Aug"/>
          <s v="18. Aug"/>
          <s v="19. Aug"/>
          <s v="20. Aug"/>
          <s v="21. Aug"/>
          <s v="22. Aug"/>
          <s v="23. Aug"/>
          <s v="24. Aug"/>
          <s v="25. Aug"/>
          <s v="26. Aug"/>
          <s v="27. Aug"/>
          <s v="28. Aug"/>
          <s v="29. Aug"/>
          <s v="30. Aug"/>
          <s v="31. Aug"/>
          <s v="01. Sep"/>
          <s v="02. Sep"/>
          <s v="03. Sep"/>
          <s v="04. Sep"/>
          <s v="05. Sep"/>
          <s v="06. Sep"/>
          <s v="07. Sep"/>
          <s v="08. Sep"/>
          <s v="09. Sep"/>
          <s v="10. Sep"/>
          <s v="11. Sep"/>
          <s v="12. Sep"/>
          <s v="13. Sep"/>
          <s v="14. Sep"/>
          <s v="15. Sep"/>
          <s v="16. Sep"/>
          <s v="17. Sep"/>
          <s v="18. Sep"/>
          <s v="19. Sep"/>
          <s v="20. Sep"/>
          <s v="21. Sep"/>
          <s v="22. Sep"/>
          <s v="23. Sep"/>
          <s v="24. Sep"/>
          <s v="25. Sep"/>
          <s v="26. Sep"/>
          <s v="27. Sep"/>
          <s v="28. Sep"/>
          <s v="29. Sep"/>
          <s v="30. Sep"/>
          <s v="01. Okt"/>
          <s v="02. Okt"/>
          <s v="03. Okt"/>
          <s v="04. Okt"/>
          <s v="05. Okt"/>
          <s v="06. Okt"/>
          <s v="07. Okt"/>
          <s v="08. Okt"/>
          <s v="09. Okt"/>
          <s v="10. Okt"/>
          <s v="11. Okt"/>
          <s v="12. Okt"/>
          <s v="13. Okt"/>
          <s v="14. Okt"/>
          <s v="15. Okt"/>
          <s v="16. Okt"/>
          <s v="17. Okt"/>
          <s v="18. Okt"/>
          <s v="19. Okt"/>
          <s v="20. Okt"/>
          <s v="21. Okt"/>
          <s v="22. Okt"/>
          <s v="23. Okt"/>
          <s v="24. Okt"/>
          <s v="25. Okt"/>
          <s v="26. Okt"/>
          <s v="27. Okt"/>
          <s v="28. Okt"/>
          <s v="29. Okt"/>
          <s v="30. Okt"/>
          <s v="31. Okt"/>
          <s v="01. Nov"/>
          <s v="02. Nov"/>
          <s v="03. Nov"/>
          <s v="04. Nov"/>
          <s v="05. Nov"/>
          <s v="06. Nov"/>
          <s v="07. Nov"/>
          <s v="08. Nov"/>
          <s v="09. Nov"/>
          <s v="10. Nov"/>
          <s v="11. Nov"/>
          <s v="12. Nov"/>
          <s v="13. Nov"/>
          <s v="14. Nov"/>
          <s v="15. Nov"/>
          <s v="16. Nov"/>
          <s v="17. Nov"/>
          <s v="18. Nov"/>
          <s v="19. Nov"/>
          <s v="20. Nov"/>
          <s v="21. Nov"/>
          <s v="22. Nov"/>
          <s v="23. Nov"/>
          <s v="24. Nov"/>
          <s v="25. Nov"/>
          <s v="26. Nov"/>
          <s v="27. Nov"/>
          <s v="28. Nov"/>
          <s v="29. Nov"/>
          <s v="30. Nov"/>
          <s v="01. Dez"/>
          <s v="02. Dez"/>
          <s v="03. Dez"/>
          <s v="04. Dez"/>
          <s v="05. Dez"/>
          <s v="06. Dez"/>
          <s v="07. Dez"/>
          <s v="08. Dez"/>
          <s v="09. Dez"/>
          <s v="10. Dez"/>
          <s v="11. Dez"/>
          <s v="12. Dez"/>
          <s v="13. Dez"/>
          <s v="14. Dez"/>
          <s v="15. Dez"/>
          <s v="16. Dez"/>
          <s v="17. Dez"/>
          <s v="18. Dez"/>
          <s v="19. Dez"/>
          <s v="20. Dez"/>
          <s v="21. Dez"/>
          <s v="22. Dez"/>
          <s v="23. Dez"/>
          <s v="24. Dez"/>
          <s v="25. Dez"/>
          <s v="26. Dez"/>
          <s v="27. Dez"/>
          <s v="28. Dez"/>
          <s v="29. Dez"/>
          <s v="30. Dez"/>
          <s v="31. Dez"/>
          <s v="&gt;30.12.2022"/>
        </groupItems>
      </fieldGroup>
    </cacheField>
    <cacheField name="Months (Close Date)" numFmtId="0" databaseField="0">
      <fieldGroup base="2">
        <rangePr groupBy="months" startDate="2022-01-13T09:51:00" endDate="2022-12-30T23:59:00"/>
        <groupItems count="14">
          <s v="&lt;13.01.2022"/>
          <s v="Jan"/>
          <s v="Feb"/>
          <s v="Mrz"/>
          <s v="Apr"/>
          <s v="Mai"/>
          <s v="Jun"/>
          <s v="Jul"/>
          <s v="Aug"/>
          <s v="Sep"/>
          <s v="Okt"/>
          <s v="Nov"/>
          <s v="Dez"/>
          <s v="&gt;30.12.2022"/>
        </groupItems>
      </fieldGroup>
    </cacheField>
    <cacheField name="Months (Create Date)" numFmtId="0" databaseField="0">
      <fieldGroup base="6">
        <rangePr groupBy="months" startDate="2021-07-28T10:36:00" endDate="2022-12-30T12:45:00"/>
        <groupItems count="14">
          <s v="&lt;28.07.2021"/>
          <s v="Jan"/>
          <s v="Feb"/>
          <s v="Mrz"/>
          <s v="Apr"/>
          <s v="Mai"/>
          <s v="Jun"/>
          <s v="Jul"/>
          <s v="Aug"/>
          <s v="Sep"/>
          <s v="Okt"/>
          <s v="Nov"/>
          <s v="Dez"/>
          <s v="&gt;30.12.2022"/>
        </groupItems>
      </fieldGroup>
    </cacheField>
    <cacheField name="Quarters (Create Date)" numFmtId="0" databaseField="0">
      <fieldGroup base="6">
        <rangePr groupBy="quarters" startDate="2021-07-28T10:36:00" endDate="2022-12-30T12:45:00"/>
        <groupItems count="6">
          <s v="&lt;28.07.2021"/>
          <s v="Qtr1"/>
          <s v="Qtr2"/>
          <s v="Qtr3"/>
          <s v="Qtr4"/>
          <s v="&gt;30.12.2022"/>
        </groupItems>
      </fieldGroup>
    </cacheField>
    <cacheField name="Years (Create Date)" numFmtId="0" databaseField="0">
      <fieldGroup base="6">
        <rangePr groupBy="years" startDate="2021-07-28T10:36:00" endDate="2022-12-30T12:45:00"/>
        <groupItems count="4">
          <s v="&lt;28.07.2021"/>
          <s v="2021"/>
          <s v="2022"/>
          <s v="&gt;30.12.2022"/>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is lorman" refreshedDate="45237.824234375003" createdVersion="8" refreshedVersion="8" minRefreshableVersion="3" recordCount="262" xr:uid="{35273761-F85D-4C41-8A46-2F454FF81C56}">
  <cacheSource type="worksheet">
    <worksheetSource ref="A1:C263" sheet="Resolution&amp;time"/>
  </cacheSource>
  <cacheFields count="8">
    <cacheField name="Close Date" numFmtId="165">
      <sharedItems containsSemiMixedTypes="0" containsNonDate="0" containsDate="1" containsString="0" minDate="2022-01-13T09:51:00" maxDate="2022-12-30T23:59:00" count="262">
        <d v="2022-12-30T23:59:00"/>
        <d v="2022-12-30T16:14:00"/>
        <d v="2022-12-27T11:45:00"/>
        <d v="2022-12-21T13:12:00"/>
        <d v="2022-12-29T12:45:00"/>
        <d v="2022-12-21T18:19:00"/>
        <d v="2022-12-29T16:26:00"/>
        <d v="2022-12-22T15:52:00"/>
        <d v="2022-12-26T16:20:00"/>
        <d v="2022-12-20T13:00:00"/>
        <d v="2022-12-20T11:16:00"/>
        <d v="2022-12-20T11:20:00"/>
        <d v="2022-12-20T11:41:00"/>
        <d v="2022-12-16T16:57:00"/>
        <d v="2022-12-20T08:51:00"/>
        <d v="2022-12-14T12:23:00"/>
        <d v="2022-12-08T12:28:00"/>
        <d v="2022-12-20T16:14:00"/>
        <d v="2022-12-12T12:17:00"/>
        <d v="2022-12-20T11:57:00"/>
        <d v="2022-12-16T12:10:00"/>
        <d v="2022-12-06T12:02:00"/>
        <d v="2022-12-12T09:54:00"/>
        <d v="2022-12-12T10:05:00"/>
        <d v="2022-12-20T17:56:00"/>
        <d v="2022-12-23T12:28:00"/>
        <d v="2022-12-15T13:40:00"/>
        <d v="2022-12-22T17:54:00"/>
        <d v="2022-12-22T12:19:00"/>
        <d v="2022-11-30T11:07:00"/>
        <d v="2022-12-16T10:21:00"/>
        <d v="2022-12-16T12:04:00"/>
        <d v="2022-12-07T11:36:00"/>
        <d v="2022-12-12T10:07:00"/>
        <d v="2022-11-29T17:52:00"/>
        <d v="2022-11-28T17:00:00"/>
        <d v="2022-12-01T14:49:00"/>
        <d v="2022-11-25T17:09:00"/>
        <d v="2022-11-29T16:18:00"/>
        <d v="2022-12-26T11:28:00"/>
        <d v="2022-11-29T16:23:00"/>
        <d v="2022-12-08T15:14:00"/>
        <d v="2022-12-15T13:07:00"/>
        <d v="2022-11-22T11:23:00"/>
        <d v="2022-11-30T17:37:00"/>
        <d v="2022-12-23T19:11:00"/>
        <d v="2022-12-09T15:15:00"/>
        <d v="2022-11-24T17:12:00"/>
        <d v="2022-11-22T09:17:00"/>
        <d v="2022-11-15T12:29:00"/>
        <d v="2022-12-23T11:59:00"/>
        <d v="2022-11-25T14:45:00"/>
        <d v="2022-11-25T11:20:00"/>
        <d v="2022-11-22T14:35:00"/>
        <d v="2022-12-06T13:22:00"/>
        <d v="2022-12-21T09:25:00"/>
        <d v="2022-11-22T16:21:00"/>
        <d v="2022-11-18T10:31:00"/>
        <d v="2022-10-31T17:02:00"/>
        <d v="2022-12-20T11:27:00"/>
        <d v="2022-11-30T15:12:00"/>
        <d v="2022-12-23T17:11:00"/>
        <d v="2022-11-29T17:39:00"/>
        <d v="2022-10-25T16:13:00"/>
        <d v="2022-11-11T13:19:00"/>
        <d v="2022-11-29T21:17:00"/>
        <d v="2022-12-15T16:11:00"/>
        <d v="2022-11-14T12:37:00"/>
        <d v="2022-11-23T15:03:00"/>
        <d v="2022-10-26T13:53:00"/>
        <d v="2022-10-31T14:36:00"/>
        <d v="2022-10-24T15:54:00"/>
        <d v="2022-10-13T10:29:00"/>
        <d v="2022-10-10T11:12:00"/>
        <d v="2022-10-25T19:01:00"/>
        <d v="2022-10-14T16:20:00"/>
        <d v="2022-10-14T09:47:00"/>
        <d v="2022-09-30T13:49:00"/>
        <d v="2022-10-11T11:00:00"/>
        <d v="2022-10-06T14:04:00"/>
        <d v="2022-11-22T16:19:00"/>
        <d v="2022-10-25T10:52:00"/>
        <d v="2022-10-17T16:32:00"/>
        <d v="2022-12-23T15:41:00"/>
        <d v="2022-10-31T14:09:00"/>
        <d v="2022-11-07T13:43:00"/>
        <d v="2022-09-29T12:14:00"/>
        <d v="2022-09-28T11:58:00"/>
        <d v="2022-09-30T14:36:00"/>
        <d v="2022-11-10T13:04:00"/>
        <d v="2022-10-29T20:06:00"/>
        <d v="2022-10-28T09:36:00"/>
        <d v="2022-10-11T09:10:00"/>
        <d v="2022-11-25T11:54:00"/>
        <d v="2022-10-17T14:06:00"/>
        <d v="2022-09-12T17:13:00"/>
        <d v="2022-10-05T15:51:00"/>
        <d v="2022-10-05T13:04:00"/>
        <d v="2022-11-17T14:19:00"/>
        <d v="2022-08-31T18:42:00"/>
        <d v="2022-08-29T19:14:00"/>
        <d v="2022-08-19T09:54:00"/>
        <d v="2022-09-19T16:30:00"/>
        <d v="2022-08-29T10:35:00"/>
        <d v="2022-09-08T12:36:00"/>
        <d v="2022-09-14T17:36:00"/>
        <d v="2022-10-05T11:10:00"/>
        <d v="2022-09-16T10:39:00"/>
        <d v="2022-08-31T14:26:00"/>
        <d v="2022-08-24T14:44:00"/>
        <d v="2022-11-30T14:43:00"/>
        <d v="2022-09-14T17:39:00"/>
        <d v="2022-08-22T09:47:00"/>
        <d v="2022-08-16T12:51:00"/>
        <d v="2022-08-08T08:42:00"/>
        <d v="2022-08-18T13:18:00"/>
        <d v="2022-09-05T14:23:00"/>
        <d v="2022-08-16T12:29:00"/>
        <d v="2022-08-05T14:25:00"/>
        <d v="2022-07-27T17:12:00"/>
        <d v="2022-07-27T11:11:00"/>
        <d v="2022-07-27T10:49:00"/>
        <d v="2022-07-29T18:43:00"/>
        <d v="2022-09-23T14:29:00"/>
        <d v="2022-08-05T15:09:00"/>
        <d v="2022-07-27T10:55:00"/>
        <d v="2022-09-26T16:19:00"/>
        <d v="2022-08-31T17:55:00"/>
        <d v="2022-08-05T11:22:00"/>
        <d v="2022-09-21T17:42:00"/>
        <d v="2022-07-20T09:01:00"/>
        <d v="2022-07-19T13:35:00"/>
        <d v="2022-07-29T14:57:00"/>
        <d v="2022-11-22T12:39:00"/>
        <d v="2022-07-19T13:31:00"/>
        <d v="2022-07-14T09:00:00"/>
        <d v="2022-09-21T15:02:00"/>
        <d v="2022-10-10T10:13:00"/>
        <d v="2022-07-19T18:46:00"/>
        <d v="2022-07-25T10:59:00"/>
        <d v="2022-09-28T13:13:00"/>
        <d v="2022-07-20T17:03:00"/>
        <d v="2022-08-01T16:42:00"/>
        <d v="2022-07-26T09:44:00"/>
        <d v="2022-07-14T11:40:00"/>
        <d v="2022-06-22T15:30:00"/>
        <d v="2022-08-29T16:02:00"/>
        <d v="2022-08-10T10:39:00"/>
        <d v="2022-06-27T14:01:00"/>
        <d v="2022-10-31T13:05:00"/>
        <d v="2022-06-29T18:19:00"/>
        <d v="2022-09-06T13:33:00"/>
        <d v="2022-06-27T13:01:00"/>
        <d v="2022-07-31T11:44:00"/>
        <d v="2022-09-06T13:37:00"/>
        <d v="2022-07-01T14:09:00"/>
        <d v="2022-08-12T11:21:00"/>
        <d v="2022-07-01T11:35:00"/>
        <d v="2022-06-28T17:54:00"/>
        <d v="2022-07-25T10:06:00"/>
        <d v="2022-05-27T16:20:00"/>
        <d v="2022-05-31T12:33:00"/>
        <d v="2022-08-05T11:27:00"/>
        <d v="2022-06-10T16:26:00"/>
        <d v="2022-05-31T13:46:00"/>
        <d v="2022-05-18T11:37:00"/>
        <d v="2022-05-23T18:11:00"/>
        <d v="2022-08-03T14:45:00"/>
        <d v="2022-05-25T12:10:00"/>
        <d v="2022-05-30T18:12:00"/>
        <d v="2022-05-31T14:03:00"/>
        <d v="2022-05-27T09:54:00"/>
        <d v="2022-05-11T10:19:00"/>
        <d v="2022-05-25T17:49:00"/>
        <d v="2022-05-16T11:00:00"/>
        <d v="2022-05-16T15:44:00"/>
        <d v="2022-05-04T14:07:00"/>
        <d v="2022-10-21T10:16:00"/>
        <d v="2022-04-29T09:40:00"/>
        <d v="2022-04-25T15:42:00"/>
        <d v="2022-05-25T10:33:00"/>
        <d v="2022-07-15T13:34:00"/>
        <d v="2022-05-16T12:14:00"/>
        <d v="2022-05-23T16:54:00"/>
        <d v="2022-04-25T10:11:00"/>
        <d v="2022-04-21T11:50:00"/>
        <d v="2022-10-26T09:31:00"/>
        <d v="2022-05-24T12:08:00"/>
        <d v="2022-11-16T10:08:00"/>
        <d v="2022-04-27T15:51:00"/>
        <d v="2022-10-20T11:39:00"/>
        <d v="2022-04-14T16:12:00"/>
        <d v="2022-04-25T09:49:00"/>
        <d v="2022-04-25T15:38:00"/>
        <d v="2022-04-11T12:19:00"/>
        <d v="2022-04-05T11:15:00"/>
        <d v="2022-05-06T14:41:00"/>
        <d v="2022-07-20T10:06:00"/>
        <d v="2022-07-01T09:20:00"/>
        <d v="2022-04-29T12:37:00"/>
        <d v="2022-03-31T14:05:00"/>
        <d v="2022-08-09T09:39:00"/>
        <d v="2022-04-27T16:50:00"/>
        <d v="2022-05-02T09:22:00"/>
        <d v="2022-03-30T15:14:00"/>
        <d v="2022-03-30T12:22:00"/>
        <d v="2022-03-29T11:11:00"/>
        <d v="2022-03-28T15:44:00"/>
        <d v="2022-03-30T13:24:00"/>
        <d v="2022-03-28T13:00:00"/>
        <d v="2022-03-15T12:45:00"/>
        <d v="2022-03-31T10:36:00"/>
        <d v="2022-07-12T08:37:00"/>
        <d v="2022-03-18T14:52:00"/>
        <d v="2022-03-18T13:29:00"/>
        <d v="2022-03-31T18:06:00"/>
        <d v="2022-03-07T18:05:00"/>
        <d v="2022-03-03T12:56:00"/>
        <d v="2022-03-21T13:24:00"/>
        <d v="2022-02-28T11:51:00"/>
        <d v="2022-03-18T10:33:00"/>
        <d v="2022-02-21T16:34:00"/>
        <d v="2022-05-19T13:27:00"/>
        <d v="2022-04-05T17:37:00"/>
        <d v="2022-02-21T10:32:00"/>
        <d v="2022-04-14T16:09:00"/>
        <d v="2022-02-17T16:37:00"/>
        <d v="2022-03-14T10:08:00"/>
        <d v="2022-02-14T11:02:00"/>
        <d v="2022-08-03T09:54:00"/>
        <d v="2022-02-16T11:33:00"/>
        <d v="2022-02-28T12:06:00"/>
        <d v="2022-03-03T14:52:00"/>
        <d v="2022-02-24T12:21:00"/>
        <d v="2022-02-14T10:30:00"/>
        <d v="2022-11-09T10:59:00"/>
        <d v="2022-02-23T10:05:00"/>
        <d v="2022-01-31T16:45:00"/>
        <d v="2022-06-30T11:07:00"/>
        <d v="2022-05-31T12:41:00"/>
        <d v="2022-06-23T13:39:00"/>
        <d v="2022-01-26T10:15:00"/>
        <d v="2022-02-23T17:58:00"/>
        <d v="2022-01-21T17:10:00"/>
        <d v="2022-01-17T15:02:00"/>
        <d v="2022-01-17T13:56:00"/>
        <d v="2022-01-31T19:52:00"/>
        <d v="2022-01-13T09:51:00"/>
        <d v="2022-01-28T14:19:00"/>
        <d v="2022-01-20T11:45:00"/>
        <d v="2022-01-19T17:58:00"/>
        <d v="2022-01-31T16:26:00"/>
        <d v="2022-01-31T16:15:00"/>
        <d v="2022-01-31T12:46:00"/>
        <d v="2022-01-21T12:48:00"/>
        <d v="2022-04-12T13:55:00"/>
        <d v="2022-08-05T11:30:00"/>
        <d v="2022-02-28T23:01:00"/>
        <d v="2022-07-12T13:48:00"/>
        <d v="2022-02-04T10:27:00"/>
        <d v="2022-10-21T17:31:00"/>
        <d v="2022-11-25T15:43:00"/>
      </sharedItems>
      <fieldGroup par="4"/>
    </cacheField>
    <cacheField name="Create Date" numFmtId="165">
      <sharedItems containsSemiMixedTypes="0" containsNonDate="0" containsDate="1" containsString="0" minDate="2021-07-28T10:36:00" maxDate="2022-12-30T12:45:00" count="262">
        <d v="2022-12-30T12:45:00"/>
        <d v="2022-12-30T12:00:00"/>
        <d v="2022-12-22T16:55:00"/>
        <d v="2022-12-21T11:10:00"/>
        <d v="2022-12-19T16:43:00"/>
        <d v="2022-12-19T14:51:00"/>
        <d v="2022-12-19T14:30:00"/>
        <d v="2022-12-19T11:50:00"/>
        <d v="2022-12-16T16:30:00"/>
        <d v="2022-12-14T11:25:00"/>
        <d v="2022-12-12T18:16:00"/>
        <d v="2022-12-12T18:14:00"/>
        <d v="2022-12-12T16:14:00"/>
        <d v="2022-12-09T15:52:00"/>
        <d v="2022-12-08T16:57:00"/>
        <d v="2022-12-08T11:40:00"/>
        <d v="2022-12-05T16:38:00"/>
        <d v="2022-12-05T14:41:00"/>
        <d v="2022-12-05T14:05:00"/>
        <d v="2022-12-05T14:02:00"/>
        <d v="2022-12-02T14:38:00"/>
        <d v="2022-12-02T13:16:00"/>
        <d v="2022-12-01T13:05:00"/>
        <d v="2022-12-01T12:57:00"/>
        <d v="2022-11-30T17:51:00"/>
        <d v="2022-11-30T14:17:00"/>
        <d v="2022-11-30T10:52:00"/>
        <d v="2022-11-28T17:21:00"/>
        <d v="2022-11-28T12:00:00"/>
        <d v="2022-11-28T11:37:00"/>
        <d v="2022-11-28T10:25:00"/>
        <d v="2022-11-25T12:37:00"/>
        <d v="2022-11-25T11:49:00"/>
        <d v="2022-11-24T13:02:00"/>
        <d v="2022-11-23T12:57:00"/>
        <d v="2022-11-23T12:39:00"/>
        <d v="2022-11-23T12:19:00"/>
        <d v="2022-11-22T10:32:00"/>
        <d v="2022-11-21T18:30:00"/>
        <d v="2022-11-18T15:09:00"/>
        <d v="2022-11-18T14:24:00"/>
        <d v="2022-11-18T12:27:00"/>
        <d v="2022-11-17T14:18:00"/>
        <d v="2022-11-15T09:54:00"/>
        <d v="2022-11-14T16:11:00"/>
        <d v="2022-11-14T15:54:00"/>
        <d v="2022-11-11T10:48:00"/>
        <d v="2022-11-10T18:40:00"/>
        <d v="2022-11-09T16:25:00"/>
        <d v="2022-11-09T14:47:00"/>
        <d v="2022-11-09T11:58:00"/>
        <d v="2022-11-08T10:43:00"/>
        <d v="2022-11-04T15:45:00"/>
        <d v="2022-11-04T11:29:00"/>
        <d v="2022-11-02T18:18:00"/>
        <d v="2022-11-02T18:14:00"/>
        <d v="2022-11-02T12:16:00"/>
        <d v="2022-11-02T11:32:00"/>
        <d v="2022-10-28T15:11:00"/>
        <d v="2022-10-28T10:54:00"/>
        <d v="2022-10-25T17:45:00"/>
        <d v="2022-10-25T17:41:00"/>
        <d v="2022-10-25T12:06:00"/>
        <d v="2022-10-24T16:10:00"/>
        <d v="2022-10-20T16:24:00"/>
        <d v="2022-10-20T10:37:00"/>
        <d v="2022-10-18T17:56:00"/>
        <d v="2022-10-12T19:01:00"/>
        <d v="2022-10-12T18:10:00"/>
        <d v="2022-10-12T16:56:00"/>
        <d v="2022-10-12T14:16:00"/>
        <d v="2022-10-12T12:50:00"/>
        <d v="2022-10-11T14:58:00"/>
        <d v="2022-10-07T10:56:00"/>
        <d v="2022-10-07T10:45:00"/>
        <d v="2022-10-05T14:33:00"/>
        <d v="2022-10-04T11:44:00"/>
        <d v="2022-09-30T10:43:00"/>
        <d v="2022-09-30T10:17:00"/>
        <d v="2022-09-28T15:52:00"/>
        <d v="2022-09-28T15:33:00"/>
        <d v="2022-09-28T14:03:00"/>
        <d v="2022-09-27T16:19:00"/>
        <d v="2022-09-27T12:31:00"/>
        <d v="2022-09-26T12:14:00"/>
        <d v="2022-09-23T12:20:00"/>
        <d v="2022-09-20T14:53:00"/>
        <d v="2022-09-20T14:11:00"/>
        <d v="2022-09-19T18:02:00"/>
        <d v="2022-09-19T14:24:00"/>
        <d v="2022-09-19T11:56:00"/>
        <d v="2022-09-16T11:26:00"/>
        <d v="2022-09-15T11:09:00"/>
        <d v="2022-09-14T15:20:00"/>
        <d v="2022-09-14T12:01:00"/>
        <d v="2022-09-12T15:34:00"/>
        <d v="2022-09-07T10:51:00"/>
        <d v="2022-09-05T11:32:00"/>
        <d v="2022-09-05T09:19:00"/>
        <d v="2022-08-22T16:44:00"/>
        <d v="2022-08-22T15:31:00"/>
        <d v="2022-08-18T17:02:00"/>
        <d v="2022-08-18T15:44:00"/>
        <d v="2022-08-18T11:58:00"/>
        <d v="2022-08-18T10:36:00"/>
        <d v="2022-08-17T15:20:00"/>
        <d v="2022-08-16T13:44:00"/>
        <d v="2022-08-16T11:09:00"/>
        <d v="2022-08-16T10:25:00"/>
        <d v="2022-08-15T08:56:00"/>
        <d v="2022-08-11T15:58:00"/>
        <d v="2022-08-11T13:47:00"/>
        <d v="2022-08-08T14:23:00"/>
        <d v="2022-08-08T13:09:00"/>
        <d v="2022-08-05T11:31:00"/>
        <d v="2022-08-04T16:53:00"/>
        <d v="2022-08-03T10:47:00"/>
        <d v="2022-08-01T16:03:00"/>
        <d v="2022-08-01T14:33:00"/>
        <d v="2022-07-27T15:23:00"/>
        <d v="2022-07-25T15:38:00"/>
        <d v="2022-07-25T15:06:00"/>
        <d v="2022-07-25T09:52:00"/>
        <d v="2022-07-22T16:57:00"/>
        <d v="2022-07-22T14:34:00"/>
        <d v="2022-07-22T12:17:00"/>
        <d v="2022-07-19T17:44:00"/>
        <d v="2022-07-19T11:39:00"/>
        <d v="2022-07-19T10:29:00"/>
        <d v="2022-07-18T17:03:00"/>
        <d v="2022-07-18T14:17:00"/>
        <d v="2022-07-18T14:04:00"/>
        <d v="2022-07-15T09:24:00"/>
        <d v="2022-07-14T10:39:00"/>
        <d v="2022-07-13T13:33:00"/>
        <d v="2022-07-12T11:35:00"/>
        <d v="2022-07-11T14:25:00"/>
        <d v="2022-07-05T08:40:00"/>
        <d v="2022-07-04T17:02:00"/>
        <d v="2022-06-30T17:26:00"/>
        <d v="2022-06-30T14:54:00"/>
        <d v="2022-06-28T11:34:00"/>
        <d v="2022-06-23T15:16:00"/>
        <d v="2022-06-23T14:33:00"/>
        <d v="2022-06-23T13:43:00"/>
        <d v="2022-06-22T11:54:00"/>
        <d v="2022-06-21T13:01:00"/>
        <d v="2022-06-20T12:01:00"/>
        <d v="2022-06-20T11:51:00"/>
        <d v="2022-06-20T11:26:00"/>
        <d v="2022-06-16T14:00:00"/>
        <d v="2022-06-14T11:57:00"/>
        <d v="2022-06-14T11:23:00"/>
        <d v="2022-06-13T17:19:00"/>
        <d v="2022-06-09T11:55:00"/>
        <d v="2022-06-07T14:19:00"/>
        <d v="2022-06-03T16:26:00"/>
        <d v="2022-06-02T10:22:00"/>
        <d v="2022-06-01T12:40:00"/>
        <d v="2022-05-31T12:49:00"/>
        <d v="2022-05-24T14:21:00"/>
        <d v="2022-05-24T10:50:00"/>
        <d v="2022-05-19T12:31:00"/>
        <d v="2022-05-18T14:15:00"/>
        <d v="2022-05-18T13:21:00"/>
        <d v="2022-05-17T17:11:00"/>
        <d v="2022-05-17T16:57:00"/>
        <d v="2022-05-16T13:43:00"/>
        <d v="2022-05-12T10:23:00"/>
        <d v="2022-05-11T15:58:00"/>
        <d v="2022-05-11T11:58:00"/>
        <d v="2022-05-10T13:40:00"/>
        <d v="2022-05-04T16:22:00"/>
        <d v="2022-05-03T18:00:00"/>
        <d v="2022-04-28T12:51:00"/>
        <d v="2022-04-27T17:27:00"/>
        <d v="2022-04-27T10:39:00"/>
        <d v="2022-04-27T09:36:00"/>
        <d v="2022-04-25T11:47:00"/>
        <d v="2022-04-22T17:40:00"/>
        <d v="2022-04-22T10:50:00"/>
        <d v="2022-04-19T14:40:00"/>
        <d v="2022-04-19T11:51:00"/>
        <d v="2022-04-19T11:08:00"/>
        <d v="2022-04-19T10:32:00"/>
        <d v="2022-04-14T11:00:00"/>
        <d v="2022-04-14T09:39:00"/>
        <d v="2022-04-13T12:09:00"/>
        <d v="2022-04-13T11:57:00"/>
        <d v="2022-04-11T12:04:00"/>
        <d v="2022-04-08T14:54:00"/>
        <d v="2022-04-06T14:54:00"/>
        <d v="2022-04-06T11:00:00"/>
        <d v="2022-04-05T11:45:00"/>
        <d v="2022-04-05T10:06:00"/>
        <d v="2022-04-04T17:36:00"/>
        <d v="2022-04-04T12:30:00"/>
        <d v="2022-04-01T15:06:00"/>
        <d v="2022-04-01T14:38:00"/>
        <d v="2022-03-29T10:31:00"/>
        <d v="2022-03-28T11:58:00"/>
        <d v="2022-03-28T11:39:00"/>
        <d v="2022-03-24T10:57:00"/>
        <d v="2022-03-23T14:20:00"/>
        <d v="2022-03-23T12:20:00"/>
        <d v="2022-03-23T12:13:00"/>
        <d v="2022-03-21T11:41:00"/>
        <d v="2022-03-21T11:28:00"/>
        <d v="2022-03-16T14:10:00"/>
        <d v="2022-03-14T14:19:00"/>
        <d v="2022-03-14T12:51:00"/>
        <d v="2022-03-11T12:28:00"/>
        <d v="2022-03-11T12:23:00"/>
        <d v="2022-03-08T18:20:00"/>
        <d v="2022-03-07T14:57:00"/>
        <d v="2022-03-02T14:19:00"/>
        <d v="2022-02-28T13:10:00"/>
        <d v="2022-02-24T09:50:00"/>
        <d v="2022-02-23T10:24:00"/>
        <d v="2022-02-21T12:32:00"/>
        <d v="2022-02-18T15:49:00"/>
        <d v="2022-02-17T09:43:00"/>
        <d v="2022-02-15T15:41:00"/>
        <d v="2022-02-15T15:37:00"/>
        <d v="2022-02-11T15:20:00"/>
        <d v="2022-02-10T17:11:00"/>
        <d v="2022-02-10T14:34:00"/>
        <d v="2022-02-10T13:14:00"/>
        <d v="2022-02-10T10:15:00"/>
        <d v="2022-02-09T14:45:00"/>
        <d v="2022-02-09T11:33:00"/>
        <d v="2022-02-08T10:46:00"/>
        <d v="2022-02-07T10:08:00"/>
        <d v="2022-02-04T15:52:00"/>
        <d v="2022-02-03T17:14:00"/>
        <d v="2022-01-31T13:30:00"/>
        <d v="2022-01-27T11:14:00"/>
        <d v="2022-01-27T10:05:00"/>
        <d v="2022-01-26T12:56:00"/>
        <d v="2022-01-21T10:42:00"/>
        <d v="2022-01-18T14:43:00"/>
        <d v="2022-01-17T15:16:00"/>
        <d v="2022-01-12T15:35:00"/>
        <d v="2022-01-12T08:30:00"/>
        <d v="2022-01-10T09:39:00"/>
        <d v="2022-01-07T15:19:00"/>
        <d v="2022-01-07T15:10:00"/>
        <d v="2022-01-07T14:44:00"/>
        <d v="2022-01-05T18:43:00"/>
        <d v="2022-01-04T18:48:00"/>
        <d v="2022-01-04T18:39:00"/>
        <d v="2021-12-30T14:58:00"/>
        <d v="2021-12-30T11:22:00"/>
        <d v="2021-12-13T10:54:00"/>
        <d v="2021-12-09T17:29:00"/>
        <d v="2021-12-09T15:05:00"/>
        <d v="2021-12-09T10:24:00"/>
        <d v="2021-11-18T12:04:00"/>
        <d v="2021-10-07T12:43:00"/>
        <d v="2021-09-30T17:58:00"/>
        <d v="2021-08-04T17:59:00"/>
        <d v="2021-07-28T10:36:00"/>
      </sharedItems>
      <fieldGroup par="7"/>
    </cacheField>
    <cacheField name="Time/days it took" numFmtId="2">
      <sharedItems containsSemiMixedTypes="0" containsString="0" containsNumber="1" minValue="-485.21319444444816" maxValue="-6.8750000005820766E-2"/>
    </cacheField>
    <cacheField name="Days (Close Date)" numFmtId="0" databaseField="0">
      <fieldGroup base="0">
        <rangePr groupBy="days" startDate="2022-01-13T09:51:00" endDate="2022-12-30T23:59:00"/>
        <groupItems count="368">
          <s v="&lt;13.01.2022"/>
          <s v="01. Jan"/>
          <s v="02. Jan"/>
          <s v="03. Jan"/>
          <s v="04. Jan"/>
          <s v="05. Jan"/>
          <s v="06. Jan"/>
          <s v="07. Jan"/>
          <s v="08. Jan"/>
          <s v="09. Jan"/>
          <s v="10. Jan"/>
          <s v="11. Jan"/>
          <s v="12. Jan"/>
          <s v="13. Jan"/>
          <s v="14. Jan"/>
          <s v="15. Jan"/>
          <s v="16. Jan"/>
          <s v="17. Jan"/>
          <s v="18. Jan"/>
          <s v="19. Jan"/>
          <s v="20. Jan"/>
          <s v="21. Jan"/>
          <s v="22. Jan"/>
          <s v="23. Jan"/>
          <s v="24. Jan"/>
          <s v="25. Jan"/>
          <s v="26. Jan"/>
          <s v="27. Jan"/>
          <s v="28. Jan"/>
          <s v="29. Jan"/>
          <s v="30. Jan"/>
          <s v="31. Jan"/>
          <s v="01. Feb"/>
          <s v="02. Feb"/>
          <s v="03. Feb"/>
          <s v="04. Feb"/>
          <s v="05. Feb"/>
          <s v="06. Feb"/>
          <s v="07. Feb"/>
          <s v="08. Feb"/>
          <s v="09. Feb"/>
          <s v="10. Feb"/>
          <s v="11. Feb"/>
          <s v="12. Feb"/>
          <s v="13. Feb"/>
          <s v="14. Feb"/>
          <s v="15. Feb"/>
          <s v="16. Feb"/>
          <s v="17. Feb"/>
          <s v="18. Feb"/>
          <s v="19. Feb"/>
          <s v="20. Feb"/>
          <s v="21. Feb"/>
          <s v="22. Feb"/>
          <s v="23. Feb"/>
          <s v="24. Feb"/>
          <s v="25. Feb"/>
          <s v="26. Feb"/>
          <s v="27. Feb"/>
          <s v="28. Feb"/>
          <s v="29. Feb"/>
          <s v="01. Mrz"/>
          <s v="02. Mrz"/>
          <s v="03. Mrz"/>
          <s v="04. Mrz"/>
          <s v="05. Mrz"/>
          <s v="06. Mrz"/>
          <s v="07. Mrz"/>
          <s v="08. Mrz"/>
          <s v="09. Mrz"/>
          <s v="10. Mrz"/>
          <s v="11. Mrz"/>
          <s v="12. Mrz"/>
          <s v="13. Mrz"/>
          <s v="14. Mrz"/>
          <s v="15. Mrz"/>
          <s v="16. Mrz"/>
          <s v="17. Mrz"/>
          <s v="18. Mrz"/>
          <s v="19. Mrz"/>
          <s v="20. Mrz"/>
          <s v="21. Mrz"/>
          <s v="22. Mrz"/>
          <s v="23. Mrz"/>
          <s v="24. Mrz"/>
          <s v="25. Mrz"/>
          <s v="26. Mrz"/>
          <s v="27. Mrz"/>
          <s v="28. Mrz"/>
          <s v="29. Mrz"/>
          <s v="30. Mrz"/>
          <s v="31. Mrz"/>
          <s v="01. Apr"/>
          <s v="02. Apr"/>
          <s v="03. Apr"/>
          <s v="04. Apr"/>
          <s v="05. Apr"/>
          <s v="06. Apr"/>
          <s v="07. Apr"/>
          <s v="08. Apr"/>
          <s v="09. Apr"/>
          <s v="10. Apr"/>
          <s v="11. Apr"/>
          <s v="12. Apr"/>
          <s v="13. Apr"/>
          <s v="14. Apr"/>
          <s v="15. Apr"/>
          <s v="16. Apr"/>
          <s v="17. Apr"/>
          <s v="18. Apr"/>
          <s v="19. Apr"/>
          <s v="20. Apr"/>
          <s v="21. Apr"/>
          <s v="22. Apr"/>
          <s v="23. Apr"/>
          <s v="24. Apr"/>
          <s v="25. Apr"/>
          <s v="26. Apr"/>
          <s v="27. Apr"/>
          <s v="28. Apr"/>
          <s v="29. Apr"/>
          <s v="30. Apr"/>
          <s v="01. Mai"/>
          <s v="02. Mai"/>
          <s v="03. Mai"/>
          <s v="04. Mai"/>
          <s v="05. Mai"/>
          <s v="06. Mai"/>
          <s v="07. Mai"/>
          <s v="08. Mai"/>
          <s v="09. Mai"/>
          <s v="10. Mai"/>
          <s v="11. Mai"/>
          <s v="12. Mai"/>
          <s v="13. Mai"/>
          <s v="14. Mai"/>
          <s v="15. Mai"/>
          <s v="16. Mai"/>
          <s v="17. Mai"/>
          <s v="18. Mai"/>
          <s v="19. Mai"/>
          <s v="20. Mai"/>
          <s v="21. Mai"/>
          <s v="22. Mai"/>
          <s v="23. Mai"/>
          <s v="24. Mai"/>
          <s v="25. Mai"/>
          <s v="26. Mai"/>
          <s v="27. Mai"/>
          <s v="28. Mai"/>
          <s v="29. Mai"/>
          <s v="30. Mai"/>
          <s v="31. Mai"/>
          <s v="01. Jun"/>
          <s v="02. Jun"/>
          <s v="03. Jun"/>
          <s v="04. Jun"/>
          <s v="05. Jun"/>
          <s v="06. Jun"/>
          <s v="07. Jun"/>
          <s v="08. Jun"/>
          <s v="09. Jun"/>
          <s v="10. Jun"/>
          <s v="11. Jun"/>
          <s v="12. Jun"/>
          <s v="13. Jun"/>
          <s v="14. Jun"/>
          <s v="15. Jun"/>
          <s v="16. Jun"/>
          <s v="17. Jun"/>
          <s v="18. Jun"/>
          <s v="19. Jun"/>
          <s v="20. Jun"/>
          <s v="21. Jun"/>
          <s v="22. Jun"/>
          <s v="23. Jun"/>
          <s v="24. Jun"/>
          <s v="25. Jun"/>
          <s v="26. Jun"/>
          <s v="27. Jun"/>
          <s v="28. Jun"/>
          <s v="29. Jun"/>
          <s v="30. Jun"/>
          <s v="01. Jul"/>
          <s v="02. Jul"/>
          <s v="03. Jul"/>
          <s v="04. Jul"/>
          <s v="05. Jul"/>
          <s v="06. Jul"/>
          <s v="07. Jul"/>
          <s v="08. Jul"/>
          <s v="09. Jul"/>
          <s v="10. Jul"/>
          <s v="11. Jul"/>
          <s v="12. Jul"/>
          <s v="13. Jul"/>
          <s v="14. Jul"/>
          <s v="15. Jul"/>
          <s v="16. Jul"/>
          <s v="17. Jul"/>
          <s v="18. Jul"/>
          <s v="19. Jul"/>
          <s v="20. Jul"/>
          <s v="21. Jul"/>
          <s v="22. Jul"/>
          <s v="23. Jul"/>
          <s v="24. Jul"/>
          <s v="25. Jul"/>
          <s v="26. Jul"/>
          <s v="27. Jul"/>
          <s v="28. Jul"/>
          <s v="29. Jul"/>
          <s v="30. Jul"/>
          <s v="31. Jul"/>
          <s v="01. Aug"/>
          <s v="02. Aug"/>
          <s v="03. Aug"/>
          <s v="04. Aug"/>
          <s v="05. Aug"/>
          <s v="06. Aug"/>
          <s v="07. Aug"/>
          <s v="08. Aug"/>
          <s v="09. Aug"/>
          <s v="10. Aug"/>
          <s v="11. Aug"/>
          <s v="12. Aug"/>
          <s v="13. Aug"/>
          <s v="14. Aug"/>
          <s v="15. Aug"/>
          <s v="16. Aug"/>
          <s v="17. Aug"/>
          <s v="18. Aug"/>
          <s v="19. Aug"/>
          <s v="20. Aug"/>
          <s v="21. Aug"/>
          <s v="22. Aug"/>
          <s v="23. Aug"/>
          <s v="24. Aug"/>
          <s v="25. Aug"/>
          <s v="26. Aug"/>
          <s v="27. Aug"/>
          <s v="28. Aug"/>
          <s v="29. Aug"/>
          <s v="30. Aug"/>
          <s v="31. Aug"/>
          <s v="01. Sep"/>
          <s v="02. Sep"/>
          <s v="03. Sep"/>
          <s v="04. Sep"/>
          <s v="05. Sep"/>
          <s v="06. Sep"/>
          <s v="07. Sep"/>
          <s v="08. Sep"/>
          <s v="09. Sep"/>
          <s v="10. Sep"/>
          <s v="11. Sep"/>
          <s v="12. Sep"/>
          <s v="13. Sep"/>
          <s v="14. Sep"/>
          <s v="15. Sep"/>
          <s v="16. Sep"/>
          <s v="17. Sep"/>
          <s v="18. Sep"/>
          <s v="19. Sep"/>
          <s v="20. Sep"/>
          <s v="21. Sep"/>
          <s v="22. Sep"/>
          <s v="23. Sep"/>
          <s v="24. Sep"/>
          <s v="25. Sep"/>
          <s v="26. Sep"/>
          <s v="27. Sep"/>
          <s v="28. Sep"/>
          <s v="29. Sep"/>
          <s v="30. Sep"/>
          <s v="01. Okt"/>
          <s v="02. Okt"/>
          <s v="03. Okt"/>
          <s v="04. Okt"/>
          <s v="05. Okt"/>
          <s v="06. Okt"/>
          <s v="07. Okt"/>
          <s v="08. Okt"/>
          <s v="09. Okt"/>
          <s v="10. Okt"/>
          <s v="11. Okt"/>
          <s v="12. Okt"/>
          <s v="13. Okt"/>
          <s v="14. Okt"/>
          <s v="15. Okt"/>
          <s v="16. Okt"/>
          <s v="17. Okt"/>
          <s v="18. Okt"/>
          <s v="19. Okt"/>
          <s v="20. Okt"/>
          <s v="21. Okt"/>
          <s v="22. Okt"/>
          <s v="23. Okt"/>
          <s v="24. Okt"/>
          <s v="25. Okt"/>
          <s v="26. Okt"/>
          <s v="27. Okt"/>
          <s v="28. Okt"/>
          <s v="29. Okt"/>
          <s v="30. Okt"/>
          <s v="31. Okt"/>
          <s v="01. Nov"/>
          <s v="02. Nov"/>
          <s v="03. Nov"/>
          <s v="04. Nov"/>
          <s v="05. Nov"/>
          <s v="06. Nov"/>
          <s v="07. Nov"/>
          <s v="08. Nov"/>
          <s v="09. Nov"/>
          <s v="10. Nov"/>
          <s v="11. Nov"/>
          <s v="12. Nov"/>
          <s v="13. Nov"/>
          <s v="14. Nov"/>
          <s v="15. Nov"/>
          <s v="16. Nov"/>
          <s v="17. Nov"/>
          <s v="18. Nov"/>
          <s v="19. Nov"/>
          <s v="20. Nov"/>
          <s v="21. Nov"/>
          <s v="22. Nov"/>
          <s v="23. Nov"/>
          <s v="24. Nov"/>
          <s v="25. Nov"/>
          <s v="26. Nov"/>
          <s v="27. Nov"/>
          <s v="28. Nov"/>
          <s v="29. Nov"/>
          <s v="30. Nov"/>
          <s v="01. Dez"/>
          <s v="02. Dez"/>
          <s v="03. Dez"/>
          <s v="04. Dez"/>
          <s v="05. Dez"/>
          <s v="06. Dez"/>
          <s v="07. Dez"/>
          <s v="08. Dez"/>
          <s v="09. Dez"/>
          <s v="10. Dez"/>
          <s v="11. Dez"/>
          <s v="12. Dez"/>
          <s v="13. Dez"/>
          <s v="14. Dez"/>
          <s v="15. Dez"/>
          <s v="16. Dez"/>
          <s v="17. Dez"/>
          <s v="18. Dez"/>
          <s v="19. Dez"/>
          <s v="20. Dez"/>
          <s v="21. Dez"/>
          <s v="22. Dez"/>
          <s v="23. Dez"/>
          <s v="24. Dez"/>
          <s v="25. Dez"/>
          <s v="26. Dez"/>
          <s v="27. Dez"/>
          <s v="28. Dez"/>
          <s v="29. Dez"/>
          <s v="30. Dez"/>
          <s v="31. Dez"/>
          <s v="&gt;30.12.2022"/>
        </groupItems>
      </fieldGroup>
    </cacheField>
    <cacheField name="Months (Close Date)" numFmtId="0" databaseField="0">
      <fieldGroup base="0">
        <rangePr groupBy="months" startDate="2022-01-13T09:51:00" endDate="2022-12-30T23:59:00"/>
        <groupItems count="14">
          <s v="&lt;13.01.2022"/>
          <s v="Jan"/>
          <s v="Feb"/>
          <s v="Mrz"/>
          <s v="Apr"/>
          <s v="Mai"/>
          <s v="Jun"/>
          <s v="Jul"/>
          <s v="Aug"/>
          <s v="Sep"/>
          <s v="Okt"/>
          <s v="Nov"/>
          <s v="Dez"/>
          <s v="&gt;30.12.2022"/>
        </groupItems>
      </fieldGroup>
    </cacheField>
    <cacheField name="Months (Create Date)" numFmtId="0" databaseField="0">
      <fieldGroup base="1">
        <rangePr groupBy="months" startDate="2021-07-28T10:36:00" endDate="2022-12-30T12:45:00"/>
        <groupItems count="14">
          <s v="&lt;28.07.2021"/>
          <s v="Jan"/>
          <s v="Feb"/>
          <s v="Mrz"/>
          <s v="Apr"/>
          <s v="Mai"/>
          <s v="Jun"/>
          <s v="Jul"/>
          <s v="Aug"/>
          <s v="Sep"/>
          <s v="Okt"/>
          <s v="Nov"/>
          <s v="Dez"/>
          <s v="&gt;30.12.2022"/>
        </groupItems>
      </fieldGroup>
    </cacheField>
    <cacheField name="Quarters (Create Date)" numFmtId="0" databaseField="0">
      <fieldGroup base="1">
        <rangePr groupBy="quarters" startDate="2021-07-28T10:36:00" endDate="2022-12-30T12:45:00"/>
        <groupItems count="6">
          <s v="&lt;28.07.2021"/>
          <s v="Qtr1"/>
          <s v="Qtr2"/>
          <s v="Qtr3"/>
          <s v="Qtr4"/>
          <s v="&gt;30.12.2022"/>
        </groupItems>
      </fieldGroup>
    </cacheField>
    <cacheField name="Years (Create Date)" numFmtId="0" databaseField="0">
      <fieldGroup base="1">
        <rangePr groupBy="years" startDate="2021-07-28T10:36:00" endDate="2022-12-30T12:45:00"/>
        <groupItems count="4">
          <s v="&lt;28.07.2021"/>
          <s v="2021"/>
          <s v="2022"/>
          <s v="&gt;30.12.2022"/>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is lorman" refreshedDate="45238.707895023152" createdVersion="8" refreshedVersion="8" minRefreshableVersion="3" recordCount="263" xr:uid="{C04DD621-7695-4D75-AE35-BAF624CE19B4}">
  <cacheSource type="worksheet">
    <worksheetSource ref="A1:Q1048576" sheet="All deals (2)"/>
  </cacheSource>
  <cacheFields count="17">
    <cacheField name="Amount in Euro" numFmtId="0">
      <sharedItems containsString="0" containsBlank="1" containsNumber="1" minValue="39.380000000000003" maxValue="2459"/>
    </cacheField>
    <cacheField name="Company country name" numFmtId="0">
      <sharedItems containsBlank="1"/>
    </cacheField>
    <cacheField name="Close Date" numFmtId="0">
      <sharedItems containsNonDate="0" containsDate="1" containsString="0" containsBlank="1" minDate="2022-01-13T09:51:00" maxDate="2022-12-30T23:59:00"/>
    </cacheField>
    <cacheField name="Revised number of employees" numFmtId="0">
      <sharedItems containsString="0" containsBlank="1" containsNumber="1" containsInteger="1" minValue="4" maxValue="250"/>
    </cacheField>
    <cacheField name="Account Manger Type" numFmtId="0">
      <sharedItems containsString="0" containsBlank="1" containsNumber="1" containsInteger="1" minValue="1" maxValue="2" count="3">
        <n v="1"/>
        <n v="2"/>
        <m/>
      </sharedItems>
    </cacheField>
    <cacheField name="Deal Provenance" numFmtId="0">
      <sharedItems containsBlank="1"/>
    </cacheField>
    <cacheField name="Deal Origin  " numFmtId="0">
      <sharedItems containsBlank="1"/>
    </cacheField>
    <cacheField name="Create Date" numFmtId="0">
      <sharedItems containsNonDate="0" containsDate="1" containsString="0" containsBlank="1" minDate="2021-07-28T10:36:00" maxDate="2022-12-30T12:45:00"/>
    </cacheField>
    <cacheField name="After Demo date" numFmtId="0">
      <sharedItems containsDate="1" containsBlank="1" containsMixedTypes="1" minDate="2021-08-03T00:00:00" maxDate="2022-12-31T00:00:00"/>
    </cacheField>
    <cacheField name="Primary Closed Won Reason" numFmtId="0">
      <sharedItems containsBlank="1"/>
    </cacheField>
    <cacheField name="Secondary Closed Won Reasons" numFmtId="0">
      <sharedItems containsBlank="1"/>
    </cacheField>
    <cacheField name="Biggest needs " numFmtId="0">
      <sharedItems containsBlank="1"/>
    </cacheField>
    <cacheField name="Champion" numFmtId="0">
      <sharedItems containsBlank="1"/>
    </cacheField>
    <cacheField name="Competitors" numFmtId="0">
      <sharedItems containsBlank="1"/>
    </cacheField>
    <cacheField name="Decision Maker " numFmtId="0">
      <sharedItems containsBlank="1"/>
    </cacheField>
    <cacheField name="Industry" numFmtId="0">
      <sharedItems containsBlank="1"/>
    </cacheField>
    <cacheField name="Detailed Pain"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is lorman" refreshedDate="45238.889715625002" createdVersion="8" refreshedVersion="8" minRefreshableVersion="3" recordCount="262" xr:uid="{A8F8DCE9-9D53-4340-A299-69DFB70AFDFE}">
  <cacheSource type="worksheet">
    <worksheetSource ref="A1:B263" sheet="Days to close"/>
  </cacheSource>
  <cacheFields count="7">
    <cacheField name="Close Date" numFmtId="165">
      <sharedItems containsSemiMixedTypes="0" containsNonDate="0" containsDate="1" containsString="0" minDate="2022-01-13T09:51:00" maxDate="2022-12-30T23:59:00" count="262">
        <d v="2022-12-30T23:59:00"/>
        <d v="2022-12-30T16:14:00"/>
        <d v="2022-12-29T16:26:00"/>
        <d v="2022-12-29T12:45:00"/>
        <d v="2022-12-27T11:45:00"/>
        <d v="2022-12-26T16:20:00"/>
        <d v="2022-12-26T11:28:00"/>
        <d v="2022-12-23T19:11:00"/>
        <d v="2022-12-23T17:11:00"/>
        <d v="2022-12-23T15:41:00"/>
        <d v="2022-12-23T12:28:00"/>
        <d v="2022-12-23T11:59:00"/>
        <d v="2022-12-22T17:54:00"/>
        <d v="2022-12-22T15:52:00"/>
        <d v="2022-12-22T12:19:00"/>
        <d v="2022-12-21T18:19:00"/>
        <d v="2022-12-21T13:12:00"/>
        <d v="2022-12-21T09:25:00"/>
        <d v="2022-12-20T17:56:00"/>
        <d v="2022-12-20T16:14:00"/>
        <d v="2022-12-20T13:00:00"/>
        <d v="2022-12-20T11:57:00"/>
        <d v="2022-12-20T11:41:00"/>
        <d v="2022-12-20T11:27:00"/>
        <d v="2022-12-20T11:20:00"/>
        <d v="2022-12-20T11:16:00"/>
        <d v="2022-12-20T08:51:00"/>
        <d v="2022-12-16T16:57:00"/>
        <d v="2022-12-16T12:10:00"/>
        <d v="2022-12-16T12:04:00"/>
        <d v="2022-12-16T10:21:00"/>
        <d v="2022-12-15T16:11:00"/>
        <d v="2022-12-15T13:40:00"/>
        <d v="2022-12-15T13:07:00"/>
        <d v="2022-12-14T12:23:00"/>
        <d v="2022-12-12T12:17:00"/>
        <d v="2022-12-12T10:07:00"/>
        <d v="2022-12-12T10:05:00"/>
        <d v="2022-12-12T09:54:00"/>
        <d v="2022-12-09T15:15:00"/>
        <d v="2022-12-08T15:14:00"/>
        <d v="2022-12-08T12:28:00"/>
        <d v="2022-12-07T11:36:00"/>
        <d v="2022-12-06T13:22:00"/>
        <d v="2022-12-06T12:02:00"/>
        <d v="2022-12-01T14:49:00"/>
        <d v="2022-11-30T17:37:00"/>
        <d v="2022-11-30T15:12:00"/>
        <d v="2022-11-30T14:43:00"/>
        <d v="2022-11-30T11:07:00"/>
        <d v="2022-11-29T21:17:00"/>
        <d v="2022-11-29T17:52:00"/>
        <d v="2022-11-29T17:39:00"/>
        <d v="2022-11-29T16:23:00"/>
        <d v="2022-11-29T16:18:00"/>
        <d v="2022-11-28T17:00:00"/>
        <d v="2022-11-25T17:09:00"/>
        <d v="2022-11-25T15:43:00"/>
        <d v="2022-11-25T14:45:00"/>
        <d v="2022-11-25T11:54:00"/>
        <d v="2022-11-25T11:20:00"/>
        <d v="2022-11-24T17:12:00"/>
        <d v="2022-11-23T15:03:00"/>
        <d v="2022-11-22T16:21:00"/>
        <d v="2022-11-22T16:19:00"/>
        <d v="2022-11-22T14:35:00"/>
        <d v="2022-11-22T12:39:00"/>
        <d v="2022-11-22T11:23:00"/>
        <d v="2022-11-22T09:17:00"/>
        <d v="2022-11-18T10:31:00"/>
        <d v="2022-11-17T14:19:00"/>
        <d v="2022-11-16T10:08:00"/>
        <d v="2022-11-15T12:29:00"/>
        <d v="2022-11-14T12:37:00"/>
        <d v="2022-11-11T13:19:00"/>
        <d v="2022-11-10T13:04:00"/>
        <d v="2022-11-09T10:59:00"/>
        <d v="2022-11-07T13:43:00"/>
        <d v="2022-10-31T17:02:00"/>
        <d v="2022-10-31T14:36:00"/>
        <d v="2022-10-31T14:09:00"/>
        <d v="2022-10-31T13:05:00"/>
        <d v="2022-10-29T20:06:00"/>
        <d v="2022-10-28T09:36:00"/>
        <d v="2022-10-26T13:53:00"/>
        <d v="2022-10-26T09:31:00"/>
        <d v="2022-10-25T19:01:00"/>
        <d v="2022-10-25T16:13:00"/>
        <d v="2022-10-25T10:52:00"/>
        <d v="2022-10-24T15:54:00"/>
        <d v="2022-10-21T17:31:00"/>
        <d v="2022-10-21T10:16:00"/>
        <d v="2022-10-20T11:39:00"/>
        <d v="2022-10-17T16:32:00"/>
        <d v="2022-10-17T14:06:00"/>
        <d v="2022-10-14T16:20:00"/>
        <d v="2022-10-14T09:47:00"/>
        <d v="2022-10-13T10:29:00"/>
        <d v="2022-10-11T11:00:00"/>
        <d v="2022-10-11T09:10:00"/>
        <d v="2022-10-10T11:12:00"/>
        <d v="2022-10-10T10:13:00"/>
        <d v="2022-10-06T14:04:00"/>
        <d v="2022-10-05T15:51:00"/>
        <d v="2022-10-05T13:04:00"/>
        <d v="2022-10-05T11:10:00"/>
        <d v="2022-09-30T14:36:00"/>
        <d v="2022-09-30T13:49:00"/>
        <d v="2022-09-29T12:14:00"/>
        <d v="2022-09-28T13:13:00"/>
        <d v="2022-09-28T11:58:00"/>
        <d v="2022-09-26T16:19:00"/>
        <d v="2022-09-23T14:29:00"/>
        <d v="2022-09-21T17:42:00"/>
        <d v="2022-09-21T15:02:00"/>
        <d v="2022-09-19T16:30:00"/>
        <d v="2022-09-16T10:39:00"/>
        <d v="2022-09-14T17:39:00"/>
        <d v="2022-09-14T17:36:00"/>
        <d v="2022-09-12T17:13:00"/>
        <d v="2022-09-08T12:36:00"/>
        <d v="2022-09-06T13:37:00"/>
        <d v="2022-09-06T13:33:00"/>
        <d v="2022-09-05T14:23:00"/>
        <d v="2022-08-31T18:42:00"/>
        <d v="2022-08-31T17:55:00"/>
        <d v="2022-08-31T14:26:00"/>
        <d v="2022-08-29T19:14:00"/>
        <d v="2022-08-29T16:02:00"/>
        <d v="2022-08-29T10:35:00"/>
        <d v="2022-08-24T14:44:00"/>
        <d v="2022-08-22T09:47:00"/>
        <d v="2022-08-19T09:54:00"/>
        <d v="2022-08-18T13:18:00"/>
        <d v="2022-08-16T12:51:00"/>
        <d v="2022-08-16T12:29:00"/>
        <d v="2022-08-12T11:21:00"/>
        <d v="2022-08-10T10:39:00"/>
        <d v="2022-08-09T09:39:00"/>
        <d v="2022-08-08T08:42:00"/>
        <d v="2022-08-05T15:09:00"/>
        <d v="2022-08-05T14:25:00"/>
        <d v="2022-08-05T11:30:00"/>
        <d v="2022-08-05T11:27:00"/>
        <d v="2022-08-05T11:22:00"/>
        <d v="2022-08-03T14:45:00"/>
        <d v="2022-08-03T09:54:00"/>
        <d v="2022-08-01T16:42:00"/>
        <d v="2022-07-31T11:44:00"/>
        <d v="2022-07-29T18:43:00"/>
        <d v="2022-07-29T14:57:00"/>
        <d v="2022-07-27T17:12:00"/>
        <d v="2022-07-27T11:11:00"/>
        <d v="2022-07-27T10:55:00"/>
        <d v="2022-07-27T10:49:00"/>
        <d v="2022-07-26T09:44:00"/>
        <d v="2022-07-25T10:59:00"/>
        <d v="2022-07-25T10:06:00"/>
        <d v="2022-07-20T17:03:00"/>
        <d v="2022-07-20T10:06:00"/>
        <d v="2022-07-20T09:01:00"/>
        <d v="2022-07-19T18:46:00"/>
        <d v="2022-07-19T13:35:00"/>
        <d v="2022-07-19T13:31:00"/>
        <d v="2022-07-15T13:34:00"/>
        <d v="2022-07-14T11:40:00"/>
        <d v="2022-07-14T09:00:00"/>
        <d v="2022-07-12T13:48:00"/>
        <d v="2022-07-12T08:37:00"/>
        <d v="2022-07-01T14:09:00"/>
        <d v="2022-07-01T11:35:00"/>
        <d v="2022-07-01T09:20:00"/>
        <d v="2022-06-30T11:07:00"/>
        <d v="2022-06-29T18:19:00"/>
        <d v="2022-06-28T17:54:00"/>
        <d v="2022-06-27T14:01:00"/>
        <d v="2022-06-27T13:01:00"/>
        <d v="2022-06-23T13:39:00"/>
        <d v="2022-06-22T15:30:00"/>
        <d v="2022-06-10T16:26:00"/>
        <d v="2022-05-31T14:03:00"/>
        <d v="2022-05-31T13:46:00"/>
        <d v="2022-05-31T12:41:00"/>
        <d v="2022-05-31T12:33:00"/>
        <d v="2022-05-30T18:12:00"/>
        <d v="2022-05-27T16:20:00"/>
        <d v="2022-05-27T09:54:00"/>
        <d v="2022-05-25T17:49:00"/>
        <d v="2022-05-25T12:10:00"/>
        <d v="2022-05-25T10:33:00"/>
        <d v="2022-05-24T12:08:00"/>
        <d v="2022-05-23T18:11:00"/>
        <d v="2022-05-23T16:54:00"/>
        <d v="2022-05-19T13:27:00"/>
        <d v="2022-05-18T11:37:00"/>
        <d v="2022-05-16T15:44:00"/>
        <d v="2022-05-16T12:14:00"/>
        <d v="2022-05-16T11:00:00"/>
        <d v="2022-05-11T10:19:00"/>
        <d v="2022-05-06T14:41:00"/>
        <d v="2022-05-04T14:07:00"/>
        <d v="2022-05-02T09:22:00"/>
        <d v="2022-04-29T12:37:00"/>
        <d v="2022-04-29T09:40:00"/>
        <d v="2022-04-27T16:50:00"/>
        <d v="2022-04-27T15:51:00"/>
        <d v="2022-04-25T15:42:00"/>
        <d v="2022-04-25T15:38:00"/>
        <d v="2022-04-25T10:11:00"/>
        <d v="2022-04-25T09:49:00"/>
        <d v="2022-04-21T11:50:00"/>
        <d v="2022-04-14T16:12:00"/>
        <d v="2022-04-14T16:09:00"/>
        <d v="2022-04-12T13:55:00"/>
        <d v="2022-04-11T12:19:00"/>
        <d v="2022-04-05T17:37:00"/>
        <d v="2022-04-05T11:15:00"/>
        <d v="2022-03-31T18:06:00"/>
        <d v="2022-03-31T14:05:00"/>
        <d v="2022-03-31T10:36:00"/>
        <d v="2022-03-30T15:14:00"/>
        <d v="2022-03-30T13:24:00"/>
        <d v="2022-03-30T12:22:00"/>
        <d v="2022-03-29T11:11:00"/>
        <d v="2022-03-28T15:44:00"/>
        <d v="2022-03-28T13:00:00"/>
        <d v="2022-03-21T13:24:00"/>
        <d v="2022-03-18T14:52:00"/>
        <d v="2022-03-18T13:29:00"/>
        <d v="2022-03-18T10:33:00"/>
        <d v="2022-03-15T12:45:00"/>
        <d v="2022-03-14T10:08:00"/>
        <d v="2022-03-07T18:05:00"/>
        <d v="2022-03-03T14:52:00"/>
        <d v="2022-03-03T12:56:00"/>
        <d v="2022-02-28T23:01:00"/>
        <d v="2022-02-28T12:06:00"/>
        <d v="2022-02-28T11:51:00"/>
        <d v="2022-02-24T12:21:00"/>
        <d v="2022-02-23T17:58:00"/>
        <d v="2022-02-23T10:05:00"/>
        <d v="2022-02-21T16:34:00"/>
        <d v="2022-02-21T10:32:00"/>
        <d v="2022-02-17T16:37:00"/>
        <d v="2022-02-16T11:33:00"/>
        <d v="2022-02-14T11:02:00"/>
        <d v="2022-02-14T10:30:00"/>
        <d v="2022-02-04T10:27:00"/>
        <d v="2022-01-31T19:52:00"/>
        <d v="2022-01-31T16:45:00"/>
        <d v="2022-01-31T16:26:00"/>
        <d v="2022-01-31T16:15:00"/>
        <d v="2022-01-31T12:46:00"/>
        <d v="2022-01-28T14:19:00"/>
        <d v="2022-01-26T10:15:00"/>
        <d v="2022-01-21T17:10:00"/>
        <d v="2022-01-21T12:48:00"/>
        <d v="2022-01-20T11:45:00"/>
        <d v="2022-01-19T17:58:00"/>
        <d v="2022-01-17T15:02:00"/>
        <d v="2022-01-17T13:56:00"/>
        <d v="2022-01-13T09:51:00"/>
      </sharedItems>
      <fieldGroup par="6"/>
    </cacheField>
    <cacheField name="Create Date" numFmtId="165">
      <sharedItems containsSemiMixedTypes="0" containsNonDate="0" containsDate="1" containsString="0" minDate="2021-07-28T10:36:00" maxDate="2022-12-30T12:45:00" count="262">
        <d v="2022-12-30T12:45:00"/>
        <d v="2022-12-30T12:00:00"/>
        <d v="2022-12-19T14:30:00"/>
        <d v="2022-12-19T16:43:00"/>
        <d v="2022-12-22T16:55:00"/>
        <d v="2022-12-16T16:30:00"/>
        <d v="2022-11-18T15:09:00"/>
        <d v="2022-11-14T15:54:00"/>
        <d v="2022-10-25T17:41:00"/>
        <d v="2022-09-27T12:31:00"/>
        <d v="2022-11-30T14:17:00"/>
        <d v="2022-11-09T11:58:00"/>
        <d v="2022-11-28T17:21:00"/>
        <d v="2022-12-19T11:50:00"/>
        <d v="2022-11-28T12:00:00"/>
        <d v="2022-12-19T14:51:00"/>
        <d v="2022-12-21T11:10:00"/>
        <d v="2022-11-02T18:14:00"/>
        <d v="2022-11-30T17:51:00"/>
        <d v="2022-12-05T14:41:00"/>
        <d v="2022-12-14T11:25:00"/>
        <d v="2022-12-05T14:02:00"/>
        <d v="2022-12-12T16:14:00"/>
        <d v="2022-10-28T10:54:00"/>
        <d v="2022-12-12T18:14:00"/>
        <d v="2022-12-12T18:16:00"/>
        <d v="2022-12-08T16:57:00"/>
        <d v="2022-12-09T15:52:00"/>
        <d v="2022-12-02T14:38:00"/>
        <d v="2022-11-25T12:37:00"/>
        <d v="2022-11-28T10:25:00"/>
        <d v="2022-10-18T17:56:00"/>
        <d v="2022-11-30T10:52:00"/>
        <d v="2022-11-17T14:18:00"/>
        <d v="2022-12-08T11:40:00"/>
        <d v="2022-12-05T14:05:00"/>
        <d v="2022-11-24T13:02:00"/>
        <d v="2022-12-01T12:57:00"/>
        <d v="2022-12-01T13:05:00"/>
        <d v="2022-11-11T10:48:00"/>
        <d v="2022-11-18T12:27:00"/>
        <d v="2022-12-05T16:38:00"/>
        <d v="2022-11-25T11:49:00"/>
        <d v="2022-11-02T18:18:00"/>
        <d v="2022-12-02T13:16:00"/>
        <d v="2022-11-23T12:19:00"/>
        <d v="2022-11-14T16:11:00"/>
        <d v="2022-10-25T17:45:00"/>
        <d v="2022-08-11T15:58:00"/>
        <d v="2022-11-28T11:37:00"/>
        <d v="2022-10-20T10:37:00"/>
        <d v="2022-11-23T12:57:00"/>
        <d v="2022-10-25T12:06:00"/>
        <d v="2022-11-18T14:24:00"/>
        <d v="2022-11-21T18:30:00"/>
        <d v="2022-11-23T12:39:00"/>
        <d v="2022-11-22T10:32:00"/>
        <d v="2021-07-28T10:36:00"/>
        <d v="2022-11-08T10:43:00"/>
        <d v="2022-09-14T15:20:00"/>
        <d v="2022-11-04T15:45:00"/>
        <d v="2022-11-10T18:40:00"/>
        <d v="2022-10-12T18:10:00"/>
        <d v="2022-11-02T12:16:00"/>
        <d v="2022-09-28T15:33:00"/>
        <d v="2022-11-04T11:29:00"/>
        <d v="2022-07-14T10:39:00"/>
        <d v="2022-11-15T09:54:00"/>
        <d v="2022-11-09T16:25:00"/>
        <d v="2022-11-02T11:32:00"/>
        <d v="2022-09-05T09:19:00"/>
        <d v="2022-04-13T11:57:00"/>
        <d v="2022-11-09T14:47:00"/>
        <d v="2022-10-12T19:01:00"/>
        <d v="2022-10-20T16:24:00"/>
        <d v="2022-09-19T14:24:00"/>
        <d v="2022-01-31T13:30:00"/>
        <d v="2022-09-23T12:20:00"/>
        <d v="2022-10-28T15:11:00"/>
        <d v="2022-10-12T14:16:00"/>
        <d v="2022-09-26T12:14:00"/>
        <d v="2022-06-20T11:26:00"/>
        <d v="2022-09-19T11:56:00"/>
        <d v="2022-09-16T11:26:00"/>
        <d v="2022-10-12T16:56:00"/>
        <d v="2022-04-14T09:39:00"/>
        <d v="2022-10-07T10:45:00"/>
        <d v="2022-10-24T16:10:00"/>
        <d v="2022-09-28T14:03:00"/>
        <d v="2022-10-12T12:50:00"/>
        <d v="2021-08-04T17:59:00"/>
        <d v="2022-04-27T09:36:00"/>
        <d v="2022-04-08T14:54:00"/>
        <d v="2022-09-27T16:19:00"/>
        <d v="2022-09-14T12:01:00"/>
        <d v="2022-10-05T14:33:00"/>
        <d v="2022-10-04T11:44:00"/>
        <d v="2022-10-11T14:58:00"/>
        <d v="2022-09-30T10:17:00"/>
        <d v="2022-09-15T11:09:00"/>
        <d v="2022-10-07T10:56:00"/>
        <d v="2022-07-05T08:40:00"/>
        <d v="2022-09-28T15:52:00"/>
        <d v="2022-09-07T10:51:00"/>
        <d v="2022-09-05T11:32:00"/>
        <d v="2022-08-16T13:44:00"/>
        <d v="2022-09-19T18:02:00"/>
        <d v="2022-09-30T10:43:00"/>
        <d v="2022-09-20T14:53:00"/>
        <d v="2022-06-30T14:54:00"/>
        <d v="2022-09-20T14:11:00"/>
        <d v="2022-07-19T17:44:00"/>
        <d v="2022-07-22T16:57:00"/>
        <d v="2022-07-18T17:03:00"/>
        <d v="2022-07-11T14:25:00"/>
        <d v="2022-08-18T15:44:00"/>
        <d v="2022-08-16T11:09:00"/>
        <d v="2022-08-11T13:47:00"/>
        <d v="2022-08-17T15:20:00"/>
        <d v="2022-09-12T15:34:00"/>
        <d v="2022-08-18T10:36:00"/>
        <d v="2022-06-09T11:55:00"/>
        <d v="2022-06-14T11:57:00"/>
        <d v="2022-08-03T10:47:00"/>
        <d v="2022-08-22T16:44:00"/>
        <d v="2022-07-19T11:39:00"/>
        <d v="2022-08-16T10:25:00"/>
        <d v="2022-08-22T15:31:00"/>
        <d v="2022-06-21T13:01:00"/>
        <d v="2022-08-18T11:58:00"/>
        <d v="2022-08-15T08:56:00"/>
        <d v="2022-08-08T14:23:00"/>
        <d v="2022-08-18T17:02:00"/>
        <d v="2022-08-04T16:53:00"/>
        <d v="2022-08-08T13:09:00"/>
        <d v="2022-08-01T16:03:00"/>
        <d v="2022-06-03T16:26:00"/>
        <d v="2022-06-20T12:01:00"/>
        <d v="2022-03-28T11:39:00"/>
        <d v="2022-08-05T11:31:00"/>
        <d v="2022-07-22T14:34:00"/>
        <d v="2022-08-01T14:33:00"/>
        <d v="2021-12-09T10:24:00"/>
        <d v="2022-05-19T12:31:00"/>
        <d v="2022-07-19T10:29:00"/>
        <d v="2022-05-16T13:43:00"/>
        <d v="2022-02-09T14:45:00"/>
        <d v="2022-06-23T15:16:00"/>
        <d v="2022-06-13T17:19:00"/>
        <d v="2022-07-25T09:52:00"/>
        <d v="2022-07-15T09:24:00"/>
        <d v="2022-07-27T15:23:00"/>
        <d v="2022-07-25T15:38:00"/>
        <d v="2022-07-22T12:17:00"/>
        <d v="2022-07-25T15:06:00"/>
        <d v="2022-06-23T14:33:00"/>
        <d v="2022-06-30T17:26:00"/>
        <d v="2022-05-31T12:49:00"/>
        <d v="2022-06-28T11:34:00"/>
        <d v="2022-04-01T15:06:00"/>
        <d v="2022-07-18T14:17:00"/>
        <d v="2022-07-04T17:02:00"/>
        <d v="2022-07-18T14:04:00"/>
        <d v="2022-07-13T13:33:00"/>
        <d v="2022-04-19T14:40:00"/>
        <d v="2022-06-23T13:43:00"/>
        <d v="2022-07-12T11:35:00"/>
        <d v="2021-10-07T12:43:00"/>
        <d v="2022-03-11T12:23:00"/>
        <d v="2022-06-07T14:19:00"/>
        <d v="2022-06-02T10:22:00"/>
        <d v="2022-04-01T14:38:00"/>
        <d v="2022-01-26T12:56:00"/>
        <d v="2022-06-16T14:00:00"/>
        <d v="2022-06-01T12:40:00"/>
        <d v="2022-06-20T11:51:00"/>
        <d v="2022-06-14T11:23:00"/>
        <d v="2022-01-18T14:43:00"/>
        <d v="2022-06-22T11:54:00"/>
        <d v="2022-05-18T14:15:00"/>
        <d v="2022-05-11T11:58:00"/>
        <d v="2022-05-18T13:21:00"/>
        <d v="2022-01-21T10:42:00"/>
        <d v="2022-05-24T10:50:00"/>
        <d v="2022-05-11T15:58:00"/>
        <d v="2022-05-24T14:21:00"/>
        <d v="2022-05-10T13:40:00"/>
        <d v="2022-05-03T18:00:00"/>
        <d v="2022-05-12T10:23:00"/>
        <d v="2022-04-22T10:50:00"/>
        <d v="2022-04-13T12:09:00"/>
        <d v="2022-05-17T16:57:00"/>
        <d v="2022-04-19T11:08:00"/>
        <d v="2022-02-15T15:41:00"/>
        <d v="2022-05-17T17:11:00"/>
        <d v="2022-04-27T17:27:00"/>
        <d v="2022-04-19T11:51:00"/>
        <d v="2022-04-28T12:51:00"/>
        <d v="2022-05-04T16:22:00"/>
        <d v="2022-04-04T12:30:00"/>
        <d v="2022-04-27T10:39:00"/>
        <d v="2022-03-23T14:20:00"/>
        <d v="2022-03-29T10:31:00"/>
        <d v="2022-04-25T11:47:00"/>
        <d v="2022-03-24T10:57:00"/>
        <d v="2022-04-11T12:04:00"/>
        <d v="2022-04-22T17:40:00"/>
        <d v="2022-04-05T11:45:00"/>
        <d v="2022-04-19T10:32:00"/>
        <d v="2022-04-06T11:00:00"/>
        <d v="2022-04-14T11:00:00"/>
        <d v="2022-04-06T14:54:00"/>
        <d v="2022-02-10T17:11:00"/>
        <d v="2021-12-09T15:05:00"/>
        <d v="2022-04-05T10:06:00"/>
        <d v="2022-02-15T15:37:00"/>
        <d v="2022-04-04T17:36:00"/>
        <d v="2022-03-02T14:19:00"/>
        <d v="2022-03-28T11:58:00"/>
        <d v="2022-03-11T12:28:00"/>
        <d v="2022-03-23T12:20:00"/>
        <d v="2022-03-16T14:10:00"/>
        <d v="2022-03-23T12:13:00"/>
        <d v="2022-03-21T11:41:00"/>
        <d v="2022-03-21T11:28:00"/>
        <d v="2022-03-14T14:19:00"/>
        <d v="2022-02-23T10:24:00"/>
        <d v="2022-03-08T18:20:00"/>
        <d v="2022-03-07T14:57:00"/>
        <d v="2022-02-18T15:49:00"/>
        <d v="2022-03-14T12:51:00"/>
        <d v="2022-02-10T13:14:00"/>
        <d v="2022-02-28T13:10:00"/>
        <d v="2022-02-07T10:08:00"/>
        <d v="2022-02-24T09:50:00"/>
        <d v="2021-11-18T12:04:00"/>
        <d v="2022-02-08T10:46:00"/>
        <d v="2022-02-21T12:32:00"/>
        <d v="2022-02-04T15:52:00"/>
        <d v="2022-01-12T15:35:00"/>
        <d v="2022-01-27T11:14:00"/>
        <d v="2022-02-17T09:43:00"/>
        <d v="2022-02-11T15:20:00"/>
        <d v="2022-02-10T14:34:00"/>
        <d v="2022-02-09T11:33:00"/>
        <d v="2022-02-10T10:15:00"/>
        <d v="2022-02-03T17:14:00"/>
        <d v="2021-09-30T17:58:00"/>
        <d v="2022-01-07T15:10:00"/>
        <d v="2022-01-27T10:05:00"/>
        <d v="2021-12-30T14:58:00"/>
        <d v="2021-12-30T11:22:00"/>
        <d v="2021-12-13T10:54:00"/>
        <d v="2022-01-05T18:43:00"/>
        <d v="2022-01-17T15:16:00"/>
        <d v="2022-01-12T08:30:00"/>
        <d v="2021-12-09T17:29:00"/>
        <d v="2022-01-04T18:48:00"/>
        <d v="2022-01-04T18:39:00"/>
        <d v="2022-01-10T09:39:00"/>
        <d v="2022-01-07T15:19:00"/>
        <d v="2022-01-07T14:44:00"/>
      </sharedItems>
      <fieldGroup par="4"/>
    </cacheField>
    <cacheField name="Months (Create Date)" numFmtId="0" databaseField="0">
      <fieldGroup base="1">
        <rangePr groupBy="months" startDate="2021-07-28T10:36:00" endDate="2022-12-30T12:45:00"/>
        <groupItems count="14">
          <s v="&lt;28.07.2021"/>
          <s v="Jan"/>
          <s v="Feb"/>
          <s v="Mrz"/>
          <s v="Apr"/>
          <s v="Mai"/>
          <s v="Jun"/>
          <s v="Jul"/>
          <s v="Aug"/>
          <s v="Sep"/>
          <s v="Okt"/>
          <s v="Nov"/>
          <s v="Dez"/>
          <s v="&gt;30.12.2022"/>
        </groupItems>
      </fieldGroup>
    </cacheField>
    <cacheField name="Quarters (Create Date)" numFmtId="0" databaseField="0">
      <fieldGroup base="1">
        <rangePr groupBy="quarters" startDate="2021-07-28T10:36:00" endDate="2022-12-30T12:45:00"/>
        <groupItems count="6">
          <s v="&lt;28.07.2021"/>
          <s v="Qtr1"/>
          <s v="Qtr2"/>
          <s v="Qtr3"/>
          <s v="Qtr4"/>
          <s v="&gt;30.12.2022"/>
        </groupItems>
      </fieldGroup>
    </cacheField>
    <cacheField name="Years (Create Date)" numFmtId="0" databaseField="0">
      <fieldGroup base="1">
        <rangePr groupBy="years" startDate="2021-07-28T10:36:00" endDate="2022-12-30T12:45:00"/>
        <groupItems count="4">
          <s v="&lt;28.07.2021"/>
          <s v="2021"/>
          <s v="2022"/>
          <s v="&gt;30.12.2022"/>
        </groupItems>
      </fieldGroup>
    </cacheField>
    <cacheField name="Days (Close Date)" numFmtId="0" databaseField="0">
      <fieldGroup base="0">
        <rangePr groupBy="days" startDate="2022-01-13T09:51:00" endDate="2022-12-30T23:59:00"/>
        <groupItems count="368">
          <s v="&lt;13.01.2022"/>
          <s v="01. Jan"/>
          <s v="02. Jan"/>
          <s v="03. Jan"/>
          <s v="04. Jan"/>
          <s v="05. Jan"/>
          <s v="06. Jan"/>
          <s v="07. Jan"/>
          <s v="08. Jan"/>
          <s v="09. Jan"/>
          <s v="10. Jan"/>
          <s v="11. Jan"/>
          <s v="12. Jan"/>
          <s v="13. Jan"/>
          <s v="14. Jan"/>
          <s v="15. Jan"/>
          <s v="16. Jan"/>
          <s v="17. Jan"/>
          <s v="18. Jan"/>
          <s v="19. Jan"/>
          <s v="20. Jan"/>
          <s v="21. Jan"/>
          <s v="22. Jan"/>
          <s v="23. Jan"/>
          <s v="24. Jan"/>
          <s v="25. Jan"/>
          <s v="26. Jan"/>
          <s v="27. Jan"/>
          <s v="28. Jan"/>
          <s v="29. Jan"/>
          <s v="30. Jan"/>
          <s v="31. Jan"/>
          <s v="01. Feb"/>
          <s v="02. Feb"/>
          <s v="03. Feb"/>
          <s v="04. Feb"/>
          <s v="05. Feb"/>
          <s v="06. Feb"/>
          <s v="07. Feb"/>
          <s v="08. Feb"/>
          <s v="09. Feb"/>
          <s v="10. Feb"/>
          <s v="11. Feb"/>
          <s v="12. Feb"/>
          <s v="13. Feb"/>
          <s v="14. Feb"/>
          <s v="15. Feb"/>
          <s v="16. Feb"/>
          <s v="17. Feb"/>
          <s v="18. Feb"/>
          <s v="19. Feb"/>
          <s v="20. Feb"/>
          <s v="21. Feb"/>
          <s v="22. Feb"/>
          <s v="23. Feb"/>
          <s v="24. Feb"/>
          <s v="25. Feb"/>
          <s v="26. Feb"/>
          <s v="27. Feb"/>
          <s v="28. Feb"/>
          <s v="29. Feb"/>
          <s v="01. Mrz"/>
          <s v="02. Mrz"/>
          <s v="03. Mrz"/>
          <s v="04. Mrz"/>
          <s v="05. Mrz"/>
          <s v="06. Mrz"/>
          <s v="07. Mrz"/>
          <s v="08. Mrz"/>
          <s v="09. Mrz"/>
          <s v="10. Mrz"/>
          <s v="11. Mrz"/>
          <s v="12. Mrz"/>
          <s v="13. Mrz"/>
          <s v="14. Mrz"/>
          <s v="15. Mrz"/>
          <s v="16. Mrz"/>
          <s v="17. Mrz"/>
          <s v="18. Mrz"/>
          <s v="19. Mrz"/>
          <s v="20. Mrz"/>
          <s v="21. Mrz"/>
          <s v="22. Mrz"/>
          <s v="23. Mrz"/>
          <s v="24. Mrz"/>
          <s v="25. Mrz"/>
          <s v="26. Mrz"/>
          <s v="27. Mrz"/>
          <s v="28. Mrz"/>
          <s v="29. Mrz"/>
          <s v="30. Mrz"/>
          <s v="31. Mrz"/>
          <s v="01. Apr"/>
          <s v="02. Apr"/>
          <s v="03. Apr"/>
          <s v="04. Apr"/>
          <s v="05. Apr"/>
          <s v="06. Apr"/>
          <s v="07. Apr"/>
          <s v="08. Apr"/>
          <s v="09. Apr"/>
          <s v="10. Apr"/>
          <s v="11. Apr"/>
          <s v="12. Apr"/>
          <s v="13. Apr"/>
          <s v="14. Apr"/>
          <s v="15. Apr"/>
          <s v="16. Apr"/>
          <s v="17. Apr"/>
          <s v="18. Apr"/>
          <s v="19. Apr"/>
          <s v="20. Apr"/>
          <s v="21. Apr"/>
          <s v="22. Apr"/>
          <s v="23. Apr"/>
          <s v="24. Apr"/>
          <s v="25. Apr"/>
          <s v="26. Apr"/>
          <s v="27. Apr"/>
          <s v="28. Apr"/>
          <s v="29. Apr"/>
          <s v="30. Apr"/>
          <s v="01. Mai"/>
          <s v="02. Mai"/>
          <s v="03. Mai"/>
          <s v="04. Mai"/>
          <s v="05. Mai"/>
          <s v="06. Mai"/>
          <s v="07. Mai"/>
          <s v="08. Mai"/>
          <s v="09. Mai"/>
          <s v="10. Mai"/>
          <s v="11. Mai"/>
          <s v="12. Mai"/>
          <s v="13. Mai"/>
          <s v="14. Mai"/>
          <s v="15. Mai"/>
          <s v="16. Mai"/>
          <s v="17. Mai"/>
          <s v="18. Mai"/>
          <s v="19. Mai"/>
          <s v="20. Mai"/>
          <s v="21. Mai"/>
          <s v="22. Mai"/>
          <s v="23. Mai"/>
          <s v="24. Mai"/>
          <s v="25. Mai"/>
          <s v="26. Mai"/>
          <s v="27. Mai"/>
          <s v="28. Mai"/>
          <s v="29. Mai"/>
          <s v="30. Mai"/>
          <s v="31. Mai"/>
          <s v="01. Jun"/>
          <s v="02. Jun"/>
          <s v="03. Jun"/>
          <s v="04. Jun"/>
          <s v="05. Jun"/>
          <s v="06. Jun"/>
          <s v="07. Jun"/>
          <s v="08. Jun"/>
          <s v="09. Jun"/>
          <s v="10. Jun"/>
          <s v="11. Jun"/>
          <s v="12. Jun"/>
          <s v="13. Jun"/>
          <s v="14. Jun"/>
          <s v="15. Jun"/>
          <s v="16. Jun"/>
          <s v="17. Jun"/>
          <s v="18. Jun"/>
          <s v="19. Jun"/>
          <s v="20. Jun"/>
          <s v="21. Jun"/>
          <s v="22. Jun"/>
          <s v="23. Jun"/>
          <s v="24. Jun"/>
          <s v="25. Jun"/>
          <s v="26. Jun"/>
          <s v="27. Jun"/>
          <s v="28. Jun"/>
          <s v="29. Jun"/>
          <s v="30. Jun"/>
          <s v="01. Jul"/>
          <s v="02. Jul"/>
          <s v="03. Jul"/>
          <s v="04. Jul"/>
          <s v="05. Jul"/>
          <s v="06. Jul"/>
          <s v="07. Jul"/>
          <s v="08. Jul"/>
          <s v="09. Jul"/>
          <s v="10. Jul"/>
          <s v="11. Jul"/>
          <s v="12. Jul"/>
          <s v="13. Jul"/>
          <s v="14. Jul"/>
          <s v="15. Jul"/>
          <s v="16. Jul"/>
          <s v="17. Jul"/>
          <s v="18. Jul"/>
          <s v="19. Jul"/>
          <s v="20. Jul"/>
          <s v="21. Jul"/>
          <s v="22. Jul"/>
          <s v="23. Jul"/>
          <s v="24. Jul"/>
          <s v="25. Jul"/>
          <s v="26. Jul"/>
          <s v="27. Jul"/>
          <s v="28. Jul"/>
          <s v="29. Jul"/>
          <s v="30. Jul"/>
          <s v="31. Jul"/>
          <s v="01. Aug"/>
          <s v="02. Aug"/>
          <s v="03. Aug"/>
          <s v="04. Aug"/>
          <s v="05. Aug"/>
          <s v="06. Aug"/>
          <s v="07. Aug"/>
          <s v="08. Aug"/>
          <s v="09. Aug"/>
          <s v="10. Aug"/>
          <s v="11. Aug"/>
          <s v="12. Aug"/>
          <s v="13. Aug"/>
          <s v="14. Aug"/>
          <s v="15. Aug"/>
          <s v="16. Aug"/>
          <s v="17. Aug"/>
          <s v="18. Aug"/>
          <s v="19. Aug"/>
          <s v="20. Aug"/>
          <s v="21. Aug"/>
          <s v="22. Aug"/>
          <s v="23. Aug"/>
          <s v="24. Aug"/>
          <s v="25. Aug"/>
          <s v="26. Aug"/>
          <s v="27. Aug"/>
          <s v="28. Aug"/>
          <s v="29. Aug"/>
          <s v="30. Aug"/>
          <s v="31. Aug"/>
          <s v="01. Sep"/>
          <s v="02. Sep"/>
          <s v="03. Sep"/>
          <s v="04. Sep"/>
          <s v="05. Sep"/>
          <s v="06. Sep"/>
          <s v="07. Sep"/>
          <s v="08. Sep"/>
          <s v="09. Sep"/>
          <s v="10. Sep"/>
          <s v="11. Sep"/>
          <s v="12. Sep"/>
          <s v="13. Sep"/>
          <s v="14. Sep"/>
          <s v="15. Sep"/>
          <s v="16. Sep"/>
          <s v="17. Sep"/>
          <s v="18. Sep"/>
          <s v="19. Sep"/>
          <s v="20. Sep"/>
          <s v="21. Sep"/>
          <s v="22. Sep"/>
          <s v="23. Sep"/>
          <s v="24. Sep"/>
          <s v="25. Sep"/>
          <s v="26. Sep"/>
          <s v="27. Sep"/>
          <s v="28. Sep"/>
          <s v="29. Sep"/>
          <s v="30. Sep"/>
          <s v="01. Okt"/>
          <s v="02. Okt"/>
          <s v="03. Okt"/>
          <s v="04. Okt"/>
          <s v="05. Okt"/>
          <s v="06. Okt"/>
          <s v="07. Okt"/>
          <s v="08. Okt"/>
          <s v="09. Okt"/>
          <s v="10. Okt"/>
          <s v="11. Okt"/>
          <s v="12. Okt"/>
          <s v="13. Okt"/>
          <s v="14. Okt"/>
          <s v="15. Okt"/>
          <s v="16. Okt"/>
          <s v="17. Okt"/>
          <s v="18. Okt"/>
          <s v="19. Okt"/>
          <s v="20. Okt"/>
          <s v="21. Okt"/>
          <s v="22. Okt"/>
          <s v="23. Okt"/>
          <s v="24. Okt"/>
          <s v="25. Okt"/>
          <s v="26. Okt"/>
          <s v="27. Okt"/>
          <s v="28. Okt"/>
          <s v="29. Okt"/>
          <s v="30. Okt"/>
          <s v="31. Okt"/>
          <s v="01. Nov"/>
          <s v="02. Nov"/>
          <s v="03. Nov"/>
          <s v="04. Nov"/>
          <s v="05. Nov"/>
          <s v="06. Nov"/>
          <s v="07. Nov"/>
          <s v="08. Nov"/>
          <s v="09. Nov"/>
          <s v="10. Nov"/>
          <s v="11. Nov"/>
          <s v="12. Nov"/>
          <s v="13. Nov"/>
          <s v="14. Nov"/>
          <s v="15. Nov"/>
          <s v="16. Nov"/>
          <s v="17. Nov"/>
          <s v="18. Nov"/>
          <s v="19. Nov"/>
          <s v="20. Nov"/>
          <s v="21. Nov"/>
          <s v="22. Nov"/>
          <s v="23. Nov"/>
          <s v="24. Nov"/>
          <s v="25. Nov"/>
          <s v="26. Nov"/>
          <s v="27. Nov"/>
          <s v="28. Nov"/>
          <s v="29. Nov"/>
          <s v="30. Nov"/>
          <s v="01. Dez"/>
          <s v="02. Dez"/>
          <s v="03. Dez"/>
          <s v="04. Dez"/>
          <s v="05. Dez"/>
          <s v="06. Dez"/>
          <s v="07. Dez"/>
          <s v="08. Dez"/>
          <s v="09. Dez"/>
          <s v="10. Dez"/>
          <s v="11. Dez"/>
          <s v="12. Dez"/>
          <s v="13. Dez"/>
          <s v="14. Dez"/>
          <s v="15. Dez"/>
          <s v="16. Dez"/>
          <s v="17. Dez"/>
          <s v="18. Dez"/>
          <s v="19. Dez"/>
          <s v="20. Dez"/>
          <s v="21. Dez"/>
          <s v="22. Dez"/>
          <s v="23. Dez"/>
          <s v="24. Dez"/>
          <s v="25. Dez"/>
          <s v="26. Dez"/>
          <s v="27. Dez"/>
          <s v="28. Dez"/>
          <s v="29. Dez"/>
          <s v="30. Dez"/>
          <s v="31. Dez"/>
          <s v="&gt;30.12.2022"/>
        </groupItems>
      </fieldGroup>
    </cacheField>
    <cacheField name="Months (Close Date)" numFmtId="0" databaseField="0">
      <fieldGroup base="0">
        <rangePr groupBy="months" startDate="2022-01-13T09:51:00" endDate="2022-12-30T23:59:00"/>
        <groupItems count="14">
          <s v="&lt;13.01.2022"/>
          <s v="Jan"/>
          <s v="Feb"/>
          <s v="Mrz"/>
          <s v="Apr"/>
          <s v="Mai"/>
          <s v="Jun"/>
          <s v="Jul"/>
          <s v="Aug"/>
          <s v="Sep"/>
          <s v="Okt"/>
          <s v="Nov"/>
          <s v="Dez"/>
          <s v="&gt;30.12.2022"/>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is lorman" refreshedDate="45244.746260763888" createdVersion="8" refreshedVersion="8" minRefreshableVersion="3" recordCount="262" xr:uid="{36926B1A-0995-4DD8-AF43-45FD414F7776}">
  <cacheSource type="worksheet">
    <worksheetSource ref="B1:C263" sheet="All deals (3)"/>
  </cacheSource>
  <cacheFields count="2">
    <cacheField name="Revised number of employees" numFmtId="0">
      <sharedItems containsSemiMixedTypes="0" containsString="0" containsNumber="1" containsInteger="1" minValue="4" maxValue="250"/>
    </cacheField>
    <cacheField name="Industry" numFmtId="0">
      <sharedItems count="20">
        <s v="Other"/>
        <s v="Tourism "/>
        <s v="Consumer staples"/>
        <s v="Health care"/>
        <s v="E-learning "/>
        <s v="Real estate"/>
        <s v="Construction"/>
        <s v="Communication"/>
        <s v="Information technology "/>
        <s v="Transportation"/>
        <s v="Industrials"/>
        <s v="Energy"/>
        <s v="Hospitality"/>
        <s v="Finance"/>
        <s v="Legal services"/>
        <s v="Entertainment"/>
        <s v="Agriculture"/>
        <s v="Consumer discretionary "/>
        <s v="Non-Profit Organization Management"/>
        <s v="Retail"/>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is lorman" refreshedDate="45244.824289699071" createdVersion="8" refreshedVersion="8" minRefreshableVersion="3" recordCount="262" xr:uid="{4ABE34A1-C40A-459D-B25C-20BF39483160}">
  <cacheSource type="worksheet">
    <worksheetSource ref="A1:C263" sheet="All deals (4)"/>
  </cacheSource>
  <cacheFields count="8">
    <cacheField name="Amount in Euro" numFmtId="0">
      <sharedItems containsSemiMixedTypes="0" containsString="0" containsNumber="1" minValue="39.380000000000003" maxValue="2459"/>
    </cacheField>
    <cacheField name="Close Date" numFmtId="165">
      <sharedItems containsSemiMixedTypes="0" containsNonDate="0" containsDate="1" containsString="0" minDate="2022-01-13T09:51:00" maxDate="2022-12-30T23:59:00" count="262">
        <d v="2022-12-30T23:59:00"/>
        <d v="2022-12-30T16:14:00"/>
        <d v="2022-12-27T11:45:00"/>
        <d v="2022-12-21T13:12:00"/>
        <d v="2022-12-29T12:45:00"/>
        <d v="2022-12-21T18:19:00"/>
        <d v="2022-12-29T16:26:00"/>
        <d v="2022-12-22T15:52:00"/>
        <d v="2022-12-26T16:20:00"/>
        <d v="2022-12-20T13:00:00"/>
        <d v="2022-12-20T11:16:00"/>
        <d v="2022-12-20T11:20:00"/>
        <d v="2022-12-20T11:41:00"/>
        <d v="2022-12-16T16:57:00"/>
        <d v="2022-12-20T08:51:00"/>
        <d v="2022-12-14T12:23:00"/>
        <d v="2022-12-08T12:28:00"/>
        <d v="2022-12-20T16:14:00"/>
        <d v="2022-12-12T12:17:00"/>
        <d v="2022-12-20T11:57:00"/>
        <d v="2022-12-16T12:10:00"/>
        <d v="2022-12-06T12:02:00"/>
        <d v="2022-12-12T09:54:00"/>
        <d v="2022-12-12T10:05:00"/>
        <d v="2022-12-20T17:56:00"/>
        <d v="2022-12-23T12:28:00"/>
        <d v="2022-12-15T13:40:00"/>
        <d v="2022-12-22T17:54:00"/>
        <d v="2022-12-22T12:19:00"/>
        <d v="2022-11-30T11:07:00"/>
        <d v="2022-12-16T10:21:00"/>
        <d v="2022-12-16T12:04:00"/>
        <d v="2022-12-07T11:36:00"/>
        <d v="2022-12-12T10:07:00"/>
        <d v="2022-11-29T17:52:00"/>
        <d v="2022-11-28T17:00:00"/>
        <d v="2022-12-01T14:49:00"/>
        <d v="2022-11-25T17:09:00"/>
        <d v="2022-11-29T16:18:00"/>
        <d v="2022-12-26T11:28:00"/>
        <d v="2022-11-29T16:23:00"/>
        <d v="2022-12-08T15:14:00"/>
        <d v="2022-12-15T13:07:00"/>
        <d v="2022-11-22T11:23:00"/>
        <d v="2022-11-30T17:37:00"/>
        <d v="2022-12-23T19:11:00"/>
        <d v="2022-12-09T15:15:00"/>
        <d v="2022-11-24T17:12:00"/>
        <d v="2022-11-22T09:17:00"/>
        <d v="2022-11-15T12:29:00"/>
        <d v="2022-12-23T11:59:00"/>
        <d v="2022-11-25T14:45:00"/>
        <d v="2022-11-25T11:20:00"/>
        <d v="2022-11-22T14:35:00"/>
        <d v="2022-12-06T13:22:00"/>
        <d v="2022-12-21T09:25:00"/>
        <d v="2022-11-22T16:21:00"/>
        <d v="2022-11-18T10:31:00"/>
        <d v="2022-10-31T17:02:00"/>
        <d v="2022-12-20T11:27:00"/>
        <d v="2022-11-30T15:12:00"/>
        <d v="2022-12-23T17:11:00"/>
        <d v="2022-11-29T17:39:00"/>
        <d v="2022-10-25T16:13:00"/>
        <d v="2022-11-11T13:19:00"/>
        <d v="2022-11-29T21:17:00"/>
        <d v="2022-12-15T16:11:00"/>
        <d v="2022-11-14T12:37:00"/>
        <d v="2022-11-23T15:03:00"/>
        <d v="2022-10-26T13:53:00"/>
        <d v="2022-10-31T14:36:00"/>
        <d v="2022-10-24T15:54:00"/>
        <d v="2022-10-13T10:29:00"/>
        <d v="2022-10-10T11:12:00"/>
        <d v="2022-10-25T19:01:00"/>
        <d v="2022-10-14T16:20:00"/>
        <d v="2022-10-14T09:47:00"/>
        <d v="2022-09-30T13:49:00"/>
        <d v="2022-10-11T11:00:00"/>
        <d v="2022-10-06T14:04:00"/>
        <d v="2022-11-22T16:19:00"/>
        <d v="2022-10-25T10:52:00"/>
        <d v="2022-10-17T16:32:00"/>
        <d v="2022-12-23T15:41:00"/>
        <d v="2022-10-31T14:09:00"/>
        <d v="2022-11-07T13:43:00"/>
        <d v="2022-09-29T12:14:00"/>
        <d v="2022-09-28T11:58:00"/>
        <d v="2022-09-30T14:36:00"/>
        <d v="2022-11-10T13:04:00"/>
        <d v="2022-10-29T20:06:00"/>
        <d v="2022-10-28T09:36:00"/>
        <d v="2022-10-11T09:10:00"/>
        <d v="2022-11-25T11:54:00"/>
        <d v="2022-10-17T14:06:00"/>
        <d v="2022-09-12T17:13:00"/>
        <d v="2022-10-05T15:51:00"/>
        <d v="2022-10-05T13:04:00"/>
        <d v="2022-11-17T14:19:00"/>
        <d v="2022-08-31T18:42:00"/>
        <d v="2022-08-29T19:14:00"/>
        <d v="2022-08-19T09:54:00"/>
        <d v="2022-09-19T16:30:00"/>
        <d v="2022-08-29T10:35:00"/>
        <d v="2022-09-08T12:36:00"/>
        <d v="2022-09-14T17:36:00"/>
        <d v="2022-10-05T11:10:00"/>
        <d v="2022-09-16T10:39:00"/>
        <d v="2022-08-31T14:26:00"/>
        <d v="2022-08-24T14:44:00"/>
        <d v="2022-11-30T14:43:00"/>
        <d v="2022-09-14T17:39:00"/>
        <d v="2022-08-22T09:47:00"/>
        <d v="2022-08-16T12:51:00"/>
        <d v="2022-08-08T08:42:00"/>
        <d v="2022-08-18T13:18:00"/>
        <d v="2022-09-05T14:23:00"/>
        <d v="2022-08-16T12:29:00"/>
        <d v="2022-08-05T14:25:00"/>
        <d v="2022-07-27T17:12:00"/>
        <d v="2022-07-27T11:11:00"/>
        <d v="2022-07-27T10:49:00"/>
        <d v="2022-07-29T18:43:00"/>
        <d v="2022-09-23T14:29:00"/>
        <d v="2022-08-05T15:09:00"/>
        <d v="2022-07-27T10:55:00"/>
        <d v="2022-09-26T16:19:00"/>
        <d v="2022-08-31T17:55:00"/>
        <d v="2022-08-05T11:22:00"/>
        <d v="2022-09-21T17:42:00"/>
        <d v="2022-07-20T09:01:00"/>
        <d v="2022-07-19T13:35:00"/>
        <d v="2022-07-29T14:57:00"/>
        <d v="2022-11-22T12:39:00"/>
        <d v="2022-07-19T13:31:00"/>
        <d v="2022-07-14T09:00:00"/>
        <d v="2022-09-21T15:02:00"/>
        <d v="2022-10-10T10:13:00"/>
        <d v="2022-07-19T18:46:00"/>
        <d v="2022-07-25T10:59:00"/>
        <d v="2022-09-28T13:13:00"/>
        <d v="2022-07-20T17:03:00"/>
        <d v="2022-08-01T16:42:00"/>
        <d v="2022-07-26T09:44:00"/>
        <d v="2022-07-14T11:40:00"/>
        <d v="2022-06-22T15:30:00"/>
        <d v="2022-08-29T16:02:00"/>
        <d v="2022-08-10T10:39:00"/>
        <d v="2022-06-27T14:01:00"/>
        <d v="2022-10-31T13:05:00"/>
        <d v="2022-06-29T18:19:00"/>
        <d v="2022-09-06T13:33:00"/>
        <d v="2022-06-27T13:01:00"/>
        <d v="2022-07-31T11:44:00"/>
        <d v="2022-09-06T13:37:00"/>
        <d v="2022-07-01T14:09:00"/>
        <d v="2022-08-12T11:21:00"/>
        <d v="2022-07-01T11:35:00"/>
        <d v="2022-06-28T17:54:00"/>
        <d v="2022-07-25T10:06:00"/>
        <d v="2022-05-27T16:20:00"/>
        <d v="2022-05-31T12:33:00"/>
        <d v="2022-08-05T11:27:00"/>
        <d v="2022-06-10T16:26:00"/>
        <d v="2022-05-31T13:46:00"/>
        <d v="2022-05-18T11:37:00"/>
        <d v="2022-05-23T18:11:00"/>
        <d v="2022-08-03T14:45:00"/>
        <d v="2022-05-25T12:10:00"/>
        <d v="2022-05-30T18:12:00"/>
        <d v="2022-05-31T14:03:00"/>
        <d v="2022-05-27T09:54:00"/>
        <d v="2022-05-11T10:19:00"/>
        <d v="2022-05-25T17:49:00"/>
        <d v="2022-05-16T11:00:00"/>
        <d v="2022-05-16T15:44:00"/>
        <d v="2022-05-04T14:07:00"/>
        <d v="2022-10-21T10:16:00"/>
        <d v="2022-04-29T09:40:00"/>
        <d v="2022-04-25T15:42:00"/>
        <d v="2022-05-25T10:33:00"/>
        <d v="2022-07-15T13:34:00"/>
        <d v="2022-05-16T12:14:00"/>
        <d v="2022-05-23T16:54:00"/>
        <d v="2022-04-25T10:11:00"/>
        <d v="2022-04-21T11:50:00"/>
        <d v="2022-10-26T09:31:00"/>
        <d v="2022-05-24T12:08:00"/>
        <d v="2022-11-16T10:08:00"/>
        <d v="2022-04-27T15:51:00"/>
        <d v="2022-10-20T11:39:00"/>
        <d v="2022-04-14T16:12:00"/>
        <d v="2022-04-25T09:49:00"/>
        <d v="2022-04-25T15:38:00"/>
        <d v="2022-04-11T12:19:00"/>
        <d v="2022-04-05T11:15:00"/>
        <d v="2022-05-06T14:41:00"/>
        <d v="2022-07-20T10:06:00"/>
        <d v="2022-07-01T09:20:00"/>
        <d v="2022-04-29T12:37:00"/>
        <d v="2022-03-31T14:05:00"/>
        <d v="2022-08-09T09:39:00"/>
        <d v="2022-04-27T16:50:00"/>
        <d v="2022-05-02T09:22:00"/>
        <d v="2022-03-30T15:14:00"/>
        <d v="2022-03-30T12:22:00"/>
        <d v="2022-03-29T11:11:00"/>
        <d v="2022-03-28T15:44:00"/>
        <d v="2022-03-30T13:24:00"/>
        <d v="2022-03-28T13:00:00"/>
        <d v="2022-03-15T12:45:00"/>
        <d v="2022-03-31T10:36:00"/>
        <d v="2022-07-12T08:37:00"/>
        <d v="2022-03-18T14:52:00"/>
        <d v="2022-03-18T13:29:00"/>
        <d v="2022-03-31T18:06:00"/>
        <d v="2022-03-07T18:05:00"/>
        <d v="2022-03-03T12:56:00"/>
        <d v="2022-03-21T13:24:00"/>
        <d v="2022-02-28T11:51:00"/>
        <d v="2022-03-18T10:33:00"/>
        <d v="2022-02-21T16:34:00"/>
        <d v="2022-05-19T13:27:00"/>
        <d v="2022-04-05T17:37:00"/>
        <d v="2022-02-21T10:32:00"/>
        <d v="2022-04-14T16:09:00"/>
        <d v="2022-02-17T16:37:00"/>
        <d v="2022-03-14T10:08:00"/>
        <d v="2022-02-14T11:02:00"/>
        <d v="2022-08-03T09:54:00"/>
        <d v="2022-02-16T11:33:00"/>
        <d v="2022-02-28T12:06:00"/>
        <d v="2022-03-03T14:52:00"/>
        <d v="2022-02-24T12:21:00"/>
        <d v="2022-02-14T10:30:00"/>
        <d v="2022-11-09T10:59:00"/>
        <d v="2022-02-23T10:05:00"/>
        <d v="2022-01-31T16:45:00"/>
        <d v="2022-06-30T11:07:00"/>
        <d v="2022-05-31T12:41:00"/>
        <d v="2022-06-23T13:39:00"/>
        <d v="2022-01-26T10:15:00"/>
        <d v="2022-02-23T17:58:00"/>
        <d v="2022-01-21T17:10:00"/>
        <d v="2022-01-17T15:02:00"/>
        <d v="2022-01-17T13:56:00"/>
        <d v="2022-01-31T19:52:00"/>
        <d v="2022-01-13T09:51:00"/>
        <d v="2022-01-28T14:19:00"/>
        <d v="2022-01-20T11:45:00"/>
        <d v="2022-01-19T17:58:00"/>
        <d v="2022-01-31T16:26:00"/>
        <d v="2022-01-31T16:15:00"/>
        <d v="2022-01-31T12:46:00"/>
        <d v="2022-01-21T12:48:00"/>
        <d v="2022-04-12T13:55:00"/>
        <d v="2022-08-05T11:30:00"/>
        <d v="2022-02-28T23:01:00"/>
        <d v="2022-07-12T13:48:00"/>
        <d v="2022-02-04T10:27:00"/>
        <d v="2022-10-21T17:31:00"/>
        <d v="2022-11-25T15:43:00"/>
      </sharedItems>
      <fieldGroup par="7"/>
    </cacheField>
    <cacheField name="Create Date" numFmtId="165">
      <sharedItems containsSemiMixedTypes="0" containsNonDate="0" containsDate="1" containsString="0" minDate="2021-07-28T10:36:00" maxDate="2022-12-30T12:45:00" count="262">
        <d v="2022-12-30T12:45:00"/>
        <d v="2022-12-30T12:00:00"/>
        <d v="2022-12-22T16:55:00"/>
        <d v="2022-12-21T11:10:00"/>
        <d v="2022-12-19T16:43:00"/>
        <d v="2022-12-19T14:51:00"/>
        <d v="2022-12-19T14:30:00"/>
        <d v="2022-12-19T11:50:00"/>
        <d v="2022-12-16T16:30:00"/>
        <d v="2022-12-14T11:25:00"/>
        <d v="2022-12-12T18:16:00"/>
        <d v="2022-12-12T18:14:00"/>
        <d v="2022-12-12T16:14:00"/>
        <d v="2022-12-09T15:52:00"/>
        <d v="2022-12-08T16:57:00"/>
        <d v="2022-12-08T11:40:00"/>
        <d v="2022-12-05T16:38:00"/>
        <d v="2022-12-05T14:41:00"/>
        <d v="2022-12-05T14:05:00"/>
        <d v="2022-12-05T14:02:00"/>
        <d v="2022-12-02T14:38:00"/>
        <d v="2022-12-02T13:16:00"/>
        <d v="2022-12-01T13:05:00"/>
        <d v="2022-12-01T12:57:00"/>
        <d v="2022-11-30T17:51:00"/>
        <d v="2022-11-30T14:17:00"/>
        <d v="2022-11-30T10:52:00"/>
        <d v="2022-11-28T17:21:00"/>
        <d v="2022-11-28T12:00:00"/>
        <d v="2022-11-28T11:37:00"/>
        <d v="2022-11-28T10:25:00"/>
        <d v="2022-11-25T12:37:00"/>
        <d v="2022-11-25T11:49:00"/>
        <d v="2022-11-24T13:02:00"/>
        <d v="2022-11-23T12:57:00"/>
        <d v="2022-11-23T12:39:00"/>
        <d v="2022-11-23T12:19:00"/>
        <d v="2022-11-22T10:32:00"/>
        <d v="2022-11-21T18:30:00"/>
        <d v="2022-11-18T15:09:00"/>
        <d v="2022-11-18T14:24:00"/>
        <d v="2022-11-18T12:27:00"/>
        <d v="2022-11-17T14:18:00"/>
        <d v="2022-11-15T09:54:00"/>
        <d v="2022-11-14T16:11:00"/>
        <d v="2022-11-14T15:54:00"/>
        <d v="2022-11-11T10:48:00"/>
        <d v="2022-11-10T18:40:00"/>
        <d v="2022-11-09T16:25:00"/>
        <d v="2022-11-09T14:47:00"/>
        <d v="2022-11-09T11:58:00"/>
        <d v="2022-11-08T10:43:00"/>
        <d v="2022-11-04T15:45:00"/>
        <d v="2022-11-04T11:29:00"/>
        <d v="2022-11-02T18:18:00"/>
        <d v="2022-11-02T18:14:00"/>
        <d v="2022-11-02T12:16:00"/>
        <d v="2022-11-02T11:32:00"/>
        <d v="2022-10-28T15:11:00"/>
        <d v="2022-10-28T10:54:00"/>
        <d v="2022-10-25T17:45:00"/>
        <d v="2022-10-25T17:41:00"/>
        <d v="2022-10-25T12:06:00"/>
        <d v="2022-10-24T16:10:00"/>
        <d v="2022-10-20T16:24:00"/>
        <d v="2022-10-20T10:37:00"/>
        <d v="2022-10-18T17:56:00"/>
        <d v="2022-10-12T19:01:00"/>
        <d v="2022-10-12T18:10:00"/>
        <d v="2022-10-12T16:56:00"/>
        <d v="2022-10-12T14:16:00"/>
        <d v="2022-10-12T12:50:00"/>
        <d v="2022-10-11T14:58:00"/>
        <d v="2022-10-07T10:56:00"/>
        <d v="2022-10-07T10:45:00"/>
        <d v="2022-10-05T14:33:00"/>
        <d v="2022-10-04T11:44:00"/>
        <d v="2022-09-30T10:43:00"/>
        <d v="2022-09-30T10:17:00"/>
        <d v="2022-09-28T15:52:00"/>
        <d v="2022-09-28T15:33:00"/>
        <d v="2022-09-28T14:03:00"/>
        <d v="2022-09-27T16:19:00"/>
        <d v="2022-09-27T12:31:00"/>
        <d v="2022-09-26T12:14:00"/>
        <d v="2022-09-23T12:20:00"/>
        <d v="2022-09-20T14:53:00"/>
        <d v="2022-09-20T14:11:00"/>
        <d v="2022-09-19T18:02:00"/>
        <d v="2022-09-19T14:24:00"/>
        <d v="2022-09-19T11:56:00"/>
        <d v="2022-09-16T11:26:00"/>
        <d v="2022-09-15T11:09:00"/>
        <d v="2022-09-14T15:20:00"/>
        <d v="2022-09-14T12:01:00"/>
        <d v="2022-09-12T15:34:00"/>
        <d v="2022-09-07T10:51:00"/>
        <d v="2022-09-05T11:32:00"/>
        <d v="2022-09-05T09:19:00"/>
        <d v="2022-08-22T16:44:00"/>
        <d v="2022-08-22T15:31:00"/>
        <d v="2022-08-18T17:02:00"/>
        <d v="2022-08-18T15:44:00"/>
        <d v="2022-08-18T11:58:00"/>
        <d v="2022-08-18T10:36:00"/>
        <d v="2022-08-17T15:20:00"/>
        <d v="2022-08-16T13:44:00"/>
        <d v="2022-08-16T11:09:00"/>
        <d v="2022-08-16T10:25:00"/>
        <d v="2022-08-15T08:56:00"/>
        <d v="2022-08-11T15:58:00"/>
        <d v="2022-08-11T13:47:00"/>
        <d v="2022-08-08T14:23:00"/>
        <d v="2022-08-08T13:09:00"/>
        <d v="2022-08-05T11:31:00"/>
        <d v="2022-08-04T16:53:00"/>
        <d v="2022-08-03T10:47:00"/>
        <d v="2022-08-01T16:03:00"/>
        <d v="2022-08-01T14:33:00"/>
        <d v="2022-07-27T15:23:00"/>
        <d v="2022-07-25T15:38:00"/>
        <d v="2022-07-25T15:06:00"/>
        <d v="2022-07-25T09:52:00"/>
        <d v="2022-07-22T16:57:00"/>
        <d v="2022-07-22T14:34:00"/>
        <d v="2022-07-22T12:17:00"/>
        <d v="2022-07-19T17:44:00"/>
        <d v="2022-07-19T11:39:00"/>
        <d v="2022-07-19T10:29:00"/>
        <d v="2022-07-18T17:03:00"/>
        <d v="2022-07-18T14:17:00"/>
        <d v="2022-07-18T14:04:00"/>
        <d v="2022-07-15T09:24:00"/>
        <d v="2022-07-14T10:39:00"/>
        <d v="2022-07-13T13:33:00"/>
        <d v="2022-07-12T11:35:00"/>
        <d v="2022-07-11T14:25:00"/>
        <d v="2022-07-05T08:40:00"/>
        <d v="2022-07-04T17:02:00"/>
        <d v="2022-06-30T17:26:00"/>
        <d v="2022-06-30T14:54:00"/>
        <d v="2022-06-28T11:34:00"/>
        <d v="2022-06-23T15:16:00"/>
        <d v="2022-06-23T14:33:00"/>
        <d v="2022-06-23T13:43:00"/>
        <d v="2022-06-22T11:54:00"/>
        <d v="2022-06-21T13:01:00"/>
        <d v="2022-06-20T12:01:00"/>
        <d v="2022-06-20T11:51:00"/>
        <d v="2022-06-20T11:26:00"/>
        <d v="2022-06-16T14:00:00"/>
        <d v="2022-06-14T11:57:00"/>
        <d v="2022-06-14T11:23:00"/>
        <d v="2022-06-13T17:19:00"/>
        <d v="2022-06-09T11:55:00"/>
        <d v="2022-06-07T14:19:00"/>
        <d v="2022-06-03T16:26:00"/>
        <d v="2022-06-02T10:22:00"/>
        <d v="2022-06-01T12:40:00"/>
        <d v="2022-05-31T12:49:00"/>
        <d v="2022-05-24T14:21:00"/>
        <d v="2022-05-24T10:50:00"/>
        <d v="2022-05-19T12:31:00"/>
        <d v="2022-05-18T14:15:00"/>
        <d v="2022-05-18T13:21:00"/>
        <d v="2022-05-17T17:11:00"/>
        <d v="2022-05-17T16:57:00"/>
        <d v="2022-05-16T13:43:00"/>
        <d v="2022-05-12T10:23:00"/>
        <d v="2022-05-11T15:58:00"/>
        <d v="2022-05-11T11:58:00"/>
        <d v="2022-05-10T13:40:00"/>
        <d v="2022-05-04T16:22:00"/>
        <d v="2022-05-03T18:00:00"/>
        <d v="2022-04-28T12:51:00"/>
        <d v="2022-04-27T17:27:00"/>
        <d v="2022-04-27T10:39:00"/>
        <d v="2022-04-27T09:36:00"/>
        <d v="2022-04-25T11:47:00"/>
        <d v="2022-04-22T17:40:00"/>
        <d v="2022-04-22T10:50:00"/>
        <d v="2022-04-19T14:40:00"/>
        <d v="2022-04-19T11:51:00"/>
        <d v="2022-04-19T11:08:00"/>
        <d v="2022-04-19T10:32:00"/>
        <d v="2022-04-14T11:00:00"/>
        <d v="2022-04-14T09:39:00"/>
        <d v="2022-04-13T12:09:00"/>
        <d v="2022-04-13T11:57:00"/>
        <d v="2022-04-11T12:04:00"/>
        <d v="2022-04-08T14:54:00"/>
        <d v="2022-04-06T14:54:00"/>
        <d v="2022-04-06T11:00:00"/>
        <d v="2022-04-05T11:45:00"/>
        <d v="2022-04-05T10:06:00"/>
        <d v="2022-04-04T17:36:00"/>
        <d v="2022-04-04T12:30:00"/>
        <d v="2022-04-01T15:06:00"/>
        <d v="2022-04-01T14:38:00"/>
        <d v="2022-03-29T10:31:00"/>
        <d v="2022-03-28T11:58:00"/>
        <d v="2022-03-28T11:39:00"/>
        <d v="2022-03-24T10:57:00"/>
        <d v="2022-03-23T14:20:00"/>
        <d v="2022-03-23T12:20:00"/>
        <d v="2022-03-23T12:13:00"/>
        <d v="2022-03-21T11:41:00"/>
        <d v="2022-03-21T11:28:00"/>
        <d v="2022-03-16T14:10:00"/>
        <d v="2022-03-14T14:19:00"/>
        <d v="2022-03-14T12:51:00"/>
        <d v="2022-03-11T12:28:00"/>
        <d v="2022-03-11T12:23:00"/>
        <d v="2022-03-08T18:20:00"/>
        <d v="2022-03-07T14:57:00"/>
        <d v="2022-03-02T14:19:00"/>
        <d v="2022-02-28T13:10:00"/>
        <d v="2022-02-24T09:50:00"/>
        <d v="2022-02-23T10:24:00"/>
        <d v="2022-02-21T12:32:00"/>
        <d v="2022-02-18T15:49:00"/>
        <d v="2022-02-17T09:43:00"/>
        <d v="2022-02-15T15:41:00"/>
        <d v="2022-02-15T15:37:00"/>
        <d v="2022-02-11T15:20:00"/>
        <d v="2022-02-10T17:11:00"/>
        <d v="2022-02-10T14:34:00"/>
        <d v="2022-02-10T13:14:00"/>
        <d v="2022-02-10T10:15:00"/>
        <d v="2022-02-09T14:45:00"/>
        <d v="2022-02-09T11:33:00"/>
        <d v="2022-02-08T10:46:00"/>
        <d v="2022-02-07T10:08:00"/>
        <d v="2022-02-04T15:52:00"/>
        <d v="2022-02-03T17:14:00"/>
        <d v="2022-01-31T13:30:00"/>
        <d v="2022-01-27T11:14:00"/>
        <d v="2022-01-27T10:05:00"/>
        <d v="2022-01-26T12:56:00"/>
        <d v="2022-01-21T10:42:00"/>
        <d v="2022-01-18T14:43:00"/>
        <d v="2022-01-17T15:16:00"/>
        <d v="2022-01-12T15:35:00"/>
        <d v="2022-01-12T08:30:00"/>
        <d v="2022-01-10T09:39:00"/>
        <d v="2022-01-07T15:19:00"/>
        <d v="2022-01-07T15:10:00"/>
        <d v="2022-01-07T14:44:00"/>
        <d v="2022-01-05T18:43:00"/>
        <d v="2022-01-04T18:48:00"/>
        <d v="2022-01-04T18:39:00"/>
        <d v="2021-12-30T14:58:00"/>
        <d v="2021-12-30T11:22:00"/>
        <d v="2021-12-13T10:54:00"/>
        <d v="2021-12-09T17:29:00"/>
        <d v="2021-12-09T15:05:00"/>
        <d v="2021-12-09T10:24:00"/>
        <d v="2021-11-18T12:04:00"/>
        <d v="2021-10-07T12:43:00"/>
        <d v="2021-09-30T17:58:00"/>
        <d v="2021-08-04T17:59:00"/>
        <d v="2021-07-28T10:36:00"/>
      </sharedItems>
      <fieldGroup par="5"/>
    </cacheField>
    <cacheField name="Months (Create Date)" numFmtId="0" databaseField="0">
      <fieldGroup base="2">
        <rangePr groupBy="months" startDate="2021-07-28T10:36:00" endDate="2022-12-30T12:45:00"/>
        <groupItems count="14">
          <s v="&lt;28.07.2021"/>
          <s v="Jan"/>
          <s v="Feb"/>
          <s v="Mrz"/>
          <s v="Apr"/>
          <s v="Mai"/>
          <s v="Jun"/>
          <s v="Jul"/>
          <s v="Aug"/>
          <s v="Sep"/>
          <s v="Okt"/>
          <s v="Nov"/>
          <s v="Dez"/>
          <s v="&gt;30.12.2022"/>
        </groupItems>
      </fieldGroup>
    </cacheField>
    <cacheField name="Quarters (Create Date)" numFmtId="0" databaseField="0">
      <fieldGroup base="2">
        <rangePr groupBy="quarters" startDate="2021-07-28T10:36:00" endDate="2022-12-30T12:45:00"/>
        <groupItems count="6">
          <s v="&lt;28.07.2021"/>
          <s v="Qtr1"/>
          <s v="Qtr2"/>
          <s v="Qtr3"/>
          <s v="Qtr4"/>
          <s v="&gt;30.12.2022"/>
        </groupItems>
      </fieldGroup>
    </cacheField>
    <cacheField name="Years (Create Date)" numFmtId="0" databaseField="0">
      <fieldGroup base="2">
        <rangePr groupBy="years" startDate="2021-07-28T10:36:00" endDate="2022-12-30T12:45:00"/>
        <groupItems count="4">
          <s v="&lt;28.07.2021"/>
          <s v="2021"/>
          <s v="2022"/>
          <s v="&gt;30.12.2022"/>
        </groupItems>
      </fieldGroup>
    </cacheField>
    <cacheField name="Days (Close Date)" numFmtId="0" databaseField="0">
      <fieldGroup base="1">
        <rangePr groupBy="days" startDate="2022-01-13T09:51:00" endDate="2022-12-30T23:59:00"/>
        <groupItems count="368">
          <s v="&lt;13.01.2022"/>
          <s v="01. Jan"/>
          <s v="02. Jan"/>
          <s v="03. Jan"/>
          <s v="04. Jan"/>
          <s v="05. Jan"/>
          <s v="06. Jan"/>
          <s v="07. Jan"/>
          <s v="08. Jan"/>
          <s v="09. Jan"/>
          <s v="10. Jan"/>
          <s v="11. Jan"/>
          <s v="12. Jan"/>
          <s v="13. Jan"/>
          <s v="14. Jan"/>
          <s v="15. Jan"/>
          <s v="16. Jan"/>
          <s v="17. Jan"/>
          <s v="18. Jan"/>
          <s v="19. Jan"/>
          <s v="20. Jan"/>
          <s v="21. Jan"/>
          <s v="22. Jan"/>
          <s v="23. Jan"/>
          <s v="24. Jan"/>
          <s v="25. Jan"/>
          <s v="26. Jan"/>
          <s v="27. Jan"/>
          <s v="28. Jan"/>
          <s v="29. Jan"/>
          <s v="30. Jan"/>
          <s v="31. Jan"/>
          <s v="01. Feb"/>
          <s v="02. Feb"/>
          <s v="03. Feb"/>
          <s v="04. Feb"/>
          <s v="05. Feb"/>
          <s v="06. Feb"/>
          <s v="07. Feb"/>
          <s v="08. Feb"/>
          <s v="09. Feb"/>
          <s v="10. Feb"/>
          <s v="11. Feb"/>
          <s v="12. Feb"/>
          <s v="13. Feb"/>
          <s v="14. Feb"/>
          <s v="15. Feb"/>
          <s v="16. Feb"/>
          <s v="17. Feb"/>
          <s v="18. Feb"/>
          <s v="19. Feb"/>
          <s v="20. Feb"/>
          <s v="21. Feb"/>
          <s v="22. Feb"/>
          <s v="23. Feb"/>
          <s v="24. Feb"/>
          <s v="25. Feb"/>
          <s v="26. Feb"/>
          <s v="27. Feb"/>
          <s v="28. Feb"/>
          <s v="29. Feb"/>
          <s v="01. Mrz"/>
          <s v="02. Mrz"/>
          <s v="03. Mrz"/>
          <s v="04. Mrz"/>
          <s v="05. Mrz"/>
          <s v="06. Mrz"/>
          <s v="07. Mrz"/>
          <s v="08. Mrz"/>
          <s v="09. Mrz"/>
          <s v="10. Mrz"/>
          <s v="11. Mrz"/>
          <s v="12. Mrz"/>
          <s v="13. Mrz"/>
          <s v="14. Mrz"/>
          <s v="15. Mrz"/>
          <s v="16. Mrz"/>
          <s v="17. Mrz"/>
          <s v="18. Mrz"/>
          <s v="19. Mrz"/>
          <s v="20. Mrz"/>
          <s v="21. Mrz"/>
          <s v="22. Mrz"/>
          <s v="23. Mrz"/>
          <s v="24. Mrz"/>
          <s v="25. Mrz"/>
          <s v="26. Mrz"/>
          <s v="27. Mrz"/>
          <s v="28. Mrz"/>
          <s v="29. Mrz"/>
          <s v="30. Mrz"/>
          <s v="31. Mrz"/>
          <s v="01. Apr"/>
          <s v="02. Apr"/>
          <s v="03. Apr"/>
          <s v="04. Apr"/>
          <s v="05. Apr"/>
          <s v="06. Apr"/>
          <s v="07. Apr"/>
          <s v="08. Apr"/>
          <s v="09. Apr"/>
          <s v="10. Apr"/>
          <s v="11. Apr"/>
          <s v="12. Apr"/>
          <s v="13. Apr"/>
          <s v="14. Apr"/>
          <s v="15. Apr"/>
          <s v="16. Apr"/>
          <s v="17. Apr"/>
          <s v="18. Apr"/>
          <s v="19. Apr"/>
          <s v="20. Apr"/>
          <s v="21. Apr"/>
          <s v="22. Apr"/>
          <s v="23. Apr"/>
          <s v="24. Apr"/>
          <s v="25. Apr"/>
          <s v="26. Apr"/>
          <s v="27. Apr"/>
          <s v="28. Apr"/>
          <s v="29. Apr"/>
          <s v="30. Apr"/>
          <s v="01. Mai"/>
          <s v="02. Mai"/>
          <s v="03. Mai"/>
          <s v="04. Mai"/>
          <s v="05. Mai"/>
          <s v="06. Mai"/>
          <s v="07. Mai"/>
          <s v="08. Mai"/>
          <s v="09. Mai"/>
          <s v="10. Mai"/>
          <s v="11. Mai"/>
          <s v="12. Mai"/>
          <s v="13. Mai"/>
          <s v="14. Mai"/>
          <s v="15. Mai"/>
          <s v="16. Mai"/>
          <s v="17. Mai"/>
          <s v="18. Mai"/>
          <s v="19. Mai"/>
          <s v="20. Mai"/>
          <s v="21. Mai"/>
          <s v="22. Mai"/>
          <s v="23. Mai"/>
          <s v="24. Mai"/>
          <s v="25. Mai"/>
          <s v="26. Mai"/>
          <s v="27. Mai"/>
          <s v="28. Mai"/>
          <s v="29. Mai"/>
          <s v="30. Mai"/>
          <s v="31. Mai"/>
          <s v="01. Jun"/>
          <s v="02. Jun"/>
          <s v="03. Jun"/>
          <s v="04. Jun"/>
          <s v="05. Jun"/>
          <s v="06. Jun"/>
          <s v="07. Jun"/>
          <s v="08. Jun"/>
          <s v="09. Jun"/>
          <s v="10. Jun"/>
          <s v="11. Jun"/>
          <s v="12. Jun"/>
          <s v="13. Jun"/>
          <s v="14. Jun"/>
          <s v="15. Jun"/>
          <s v="16. Jun"/>
          <s v="17. Jun"/>
          <s v="18. Jun"/>
          <s v="19. Jun"/>
          <s v="20. Jun"/>
          <s v="21. Jun"/>
          <s v="22. Jun"/>
          <s v="23. Jun"/>
          <s v="24. Jun"/>
          <s v="25. Jun"/>
          <s v="26. Jun"/>
          <s v="27. Jun"/>
          <s v="28. Jun"/>
          <s v="29. Jun"/>
          <s v="30. Jun"/>
          <s v="01. Jul"/>
          <s v="02. Jul"/>
          <s v="03. Jul"/>
          <s v="04. Jul"/>
          <s v="05. Jul"/>
          <s v="06. Jul"/>
          <s v="07. Jul"/>
          <s v="08. Jul"/>
          <s v="09. Jul"/>
          <s v="10. Jul"/>
          <s v="11. Jul"/>
          <s v="12. Jul"/>
          <s v="13. Jul"/>
          <s v="14. Jul"/>
          <s v="15. Jul"/>
          <s v="16. Jul"/>
          <s v="17. Jul"/>
          <s v="18. Jul"/>
          <s v="19. Jul"/>
          <s v="20. Jul"/>
          <s v="21. Jul"/>
          <s v="22. Jul"/>
          <s v="23. Jul"/>
          <s v="24. Jul"/>
          <s v="25. Jul"/>
          <s v="26. Jul"/>
          <s v="27. Jul"/>
          <s v="28. Jul"/>
          <s v="29. Jul"/>
          <s v="30. Jul"/>
          <s v="31. Jul"/>
          <s v="01. Aug"/>
          <s v="02. Aug"/>
          <s v="03. Aug"/>
          <s v="04. Aug"/>
          <s v="05. Aug"/>
          <s v="06. Aug"/>
          <s v="07. Aug"/>
          <s v="08. Aug"/>
          <s v="09. Aug"/>
          <s v="10. Aug"/>
          <s v="11. Aug"/>
          <s v="12. Aug"/>
          <s v="13. Aug"/>
          <s v="14. Aug"/>
          <s v="15. Aug"/>
          <s v="16. Aug"/>
          <s v="17. Aug"/>
          <s v="18. Aug"/>
          <s v="19. Aug"/>
          <s v="20. Aug"/>
          <s v="21. Aug"/>
          <s v="22. Aug"/>
          <s v="23. Aug"/>
          <s v="24. Aug"/>
          <s v="25. Aug"/>
          <s v="26. Aug"/>
          <s v="27. Aug"/>
          <s v="28. Aug"/>
          <s v="29. Aug"/>
          <s v="30. Aug"/>
          <s v="31. Aug"/>
          <s v="01. Sep"/>
          <s v="02. Sep"/>
          <s v="03. Sep"/>
          <s v="04. Sep"/>
          <s v="05. Sep"/>
          <s v="06. Sep"/>
          <s v="07. Sep"/>
          <s v="08. Sep"/>
          <s v="09. Sep"/>
          <s v="10. Sep"/>
          <s v="11. Sep"/>
          <s v="12. Sep"/>
          <s v="13. Sep"/>
          <s v="14. Sep"/>
          <s v="15. Sep"/>
          <s v="16. Sep"/>
          <s v="17. Sep"/>
          <s v="18. Sep"/>
          <s v="19. Sep"/>
          <s v="20. Sep"/>
          <s v="21. Sep"/>
          <s v="22. Sep"/>
          <s v="23. Sep"/>
          <s v="24. Sep"/>
          <s v="25. Sep"/>
          <s v="26. Sep"/>
          <s v="27. Sep"/>
          <s v="28. Sep"/>
          <s v="29. Sep"/>
          <s v="30. Sep"/>
          <s v="01. Okt"/>
          <s v="02. Okt"/>
          <s v="03. Okt"/>
          <s v="04. Okt"/>
          <s v="05. Okt"/>
          <s v="06. Okt"/>
          <s v="07. Okt"/>
          <s v="08. Okt"/>
          <s v="09. Okt"/>
          <s v="10. Okt"/>
          <s v="11. Okt"/>
          <s v="12. Okt"/>
          <s v="13. Okt"/>
          <s v="14. Okt"/>
          <s v="15. Okt"/>
          <s v="16. Okt"/>
          <s v="17. Okt"/>
          <s v="18. Okt"/>
          <s v="19. Okt"/>
          <s v="20. Okt"/>
          <s v="21. Okt"/>
          <s v="22. Okt"/>
          <s v="23. Okt"/>
          <s v="24. Okt"/>
          <s v="25. Okt"/>
          <s v="26. Okt"/>
          <s v="27. Okt"/>
          <s v="28. Okt"/>
          <s v="29. Okt"/>
          <s v="30. Okt"/>
          <s v="31. Okt"/>
          <s v="01. Nov"/>
          <s v="02. Nov"/>
          <s v="03. Nov"/>
          <s v="04. Nov"/>
          <s v="05. Nov"/>
          <s v="06. Nov"/>
          <s v="07. Nov"/>
          <s v="08. Nov"/>
          <s v="09. Nov"/>
          <s v="10. Nov"/>
          <s v="11. Nov"/>
          <s v="12. Nov"/>
          <s v="13. Nov"/>
          <s v="14. Nov"/>
          <s v="15. Nov"/>
          <s v="16. Nov"/>
          <s v="17. Nov"/>
          <s v="18. Nov"/>
          <s v="19. Nov"/>
          <s v="20. Nov"/>
          <s v="21. Nov"/>
          <s v="22. Nov"/>
          <s v="23. Nov"/>
          <s v="24. Nov"/>
          <s v="25. Nov"/>
          <s v="26. Nov"/>
          <s v="27. Nov"/>
          <s v="28. Nov"/>
          <s v="29. Nov"/>
          <s v="30. Nov"/>
          <s v="01. Dez"/>
          <s v="02. Dez"/>
          <s v="03. Dez"/>
          <s v="04. Dez"/>
          <s v="05. Dez"/>
          <s v="06. Dez"/>
          <s v="07. Dez"/>
          <s v="08. Dez"/>
          <s v="09. Dez"/>
          <s v="10. Dez"/>
          <s v="11. Dez"/>
          <s v="12. Dez"/>
          <s v="13. Dez"/>
          <s v="14. Dez"/>
          <s v="15. Dez"/>
          <s v="16. Dez"/>
          <s v="17. Dez"/>
          <s v="18. Dez"/>
          <s v="19. Dez"/>
          <s v="20. Dez"/>
          <s v="21. Dez"/>
          <s v="22. Dez"/>
          <s v="23. Dez"/>
          <s v="24. Dez"/>
          <s v="25. Dez"/>
          <s v="26. Dez"/>
          <s v="27. Dez"/>
          <s v="28. Dez"/>
          <s v="29. Dez"/>
          <s v="30. Dez"/>
          <s v="31. Dez"/>
          <s v="&gt;30.12.2022"/>
        </groupItems>
      </fieldGroup>
    </cacheField>
    <cacheField name="Months (Close Date)" numFmtId="0" databaseField="0">
      <fieldGroup base="1">
        <rangePr groupBy="months" startDate="2022-01-13T09:51:00" endDate="2022-12-30T23:59:00"/>
        <groupItems count="14">
          <s v="&lt;13.01.2022"/>
          <s v="Jan"/>
          <s v="Feb"/>
          <s v="Mrz"/>
          <s v="Apr"/>
          <s v="Mai"/>
          <s v="Jun"/>
          <s v="Jul"/>
          <s v="Aug"/>
          <s v="Sep"/>
          <s v="Okt"/>
          <s v="Nov"/>
          <s v="Dez"/>
          <s v="&gt;30.12.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3">
  <r>
    <x v="0"/>
    <x v="0"/>
    <x v="0"/>
    <x v="0"/>
    <x v="0"/>
    <x v="0"/>
    <x v="0"/>
    <d v="2022-12-30T00:00:00"/>
    <x v="0"/>
    <x v="0"/>
    <x v="0"/>
    <x v="0"/>
    <x v="0"/>
    <x v="0"/>
    <x v="0"/>
    <s v="sucht ein system"/>
  </r>
  <r>
    <x v="1"/>
    <x v="0"/>
    <x v="1"/>
    <x v="1"/>
    <x v="0"/>
    <x v="0"/>
    <x v="1"/>
    <d v="2022-12-30T00:00:00"/>
    <x v="1"/>
    <x v="0"/>
    <x v="0"/>
    <x v="1"/>
    <x v="1"/>
    <x v="0"/>
    <x v="1"/>
    <s v="Hat getestet und moechte kaufen"/>
  </r>
  <r>
    <x v="2"/>
    <x v="0"/>
    <x v="2"/>
    <x v="0"/>
    <x v="0"/>
    <x v="1"/>
    <x v="2"/>
    <d v="2022-12-22T00:00:00"/>
    <x v="0"/>
    <x v="0"/>
    <x v="1"/>
    <x v="0"/>
    <x v="1"/>
    <x v="1"/>
    <x v="2"/>
    <s v="no tool"/>
  </r>
  <r>
    <x v="3"/>
    <x v="0"/>
    <x v="3"/>
    <x v="0"/>
    <x v="0"/>
    <x v="0"/>
    <x v="3"/>
    <d v="2022-12-21T00:00:00"/>
    <x v="2"/>
    <x v="0"/>
    <x v="2"/>
    <x v="1"/>
    <x v="1"/>
    <x v="0"/>
    <x v="0"/>
    <s v="Sucht ein tool"/>
  </r>
  <r>
    <x v="4"/>
    <x v="0"/>
    <x v="4"/>
    <x v="0"/>
    <x v="1"/>
    <x v="0"/>
    <x v="4"/>
    <d v="2022-12-19T00:00:00"/>
    <x v="0"/>
    <x v="0"/>
    <x v="2"/>
    <x v="0"/>
    <x v="1"/>
    <x v="0"/>
    <x v="0"/>
    <s v="Neues Gesetz und er will es so einfach wie möglich haben"/>
  </r>
  <r>
    <x v="5"/>
    <x v="0"/>
    <x v="5"/>
    <x v="0"/>
    <x v="0"/>
    <x v="2"/>
    <x v="5"/>
    <d v="2022-12-19T00:00:00"/>
    <x v="3"/>
    <x v="0"/>
    <x v="3"/>
    <x v="1"/>
    <x v="1"/>
    <x v="0"/>
    <x v="0"/>
    <s v="need system"/>
  </r>
  <r>
    <x v="6"/>
    <x v="0"/>
    <x v="6"/>
    <x v="2"/>
    <x v="0"/>
    <x v="2"/>
    <x v="6"/>
    <d v="2022-12-20T00:00:00"/>
    <x v="0"/>
    <x v="0"/>
    <x v="4"/>
    <x v="1"/>
    <x v="1"/>
    <x v="0"/>
    <x v="3"/>
    <s v="not clear honestly"/>
  </r>
  <r>
    <x v="2"/>
    <x v="0"/>
    <x v="7"/>
    <x v="0"/>
    <x v="0"/>
    <x v="3"/>
    <x v="7"/>
    <d v="2022-12-22T00:00:00"/>
    <x v="0"/>
    <x v="0"/>
    <x v="3"/>
    <x v="2"/>
    <x v="1"/>
    <x v="0"/>
    <x v="4"/>
    <s v="bsiher alles mit excel und wollen einen besseren Überblick"/>
  </r>
  <r>
    <x v="0"/>
    <x v="0"/>
    <x v="8"/>
    <x v="0"/>
    <x v="1"/>
    <x v="4"/>
    <x v="8"/>
    <d v="2022-12-21T00:00:00"/>
    <x v="0"/>
    <x v="0"/>
    <x v="2"/>
    <x v="3"/>
    <x v="1"/>
    <x v="0"/>
    <x v="5"/>
    <s v="Zeiterfassung nicht merh in excel sammeln und dann einzelt absenden"/>
  </r>
  <r>
    <x v="4"/>
    <x v="0"/>
    <x v="9"/>
    <x v="3"/>
    <x v="1"/>
    <x v="3"/>
    <x v="9"/>
    <d v="2022-12-19T00:00:00"/>
    <x v="0"/>
    <x v="0"/>
    <x v="3"/>
    <x v="0"/>
    <x v="1"/>
    <x v="0"/>
    <x v="6"/>
    <s v="brauchen system"/>
  </r>
  <r>
    <x v="7"/>
    <x v="0"/>
    <x v="10"/>
    <x v="4"/>
    <x v="0"/>
    <x v="5"/>
    <x v="10"/>
    <s v=""/>
    <x v="0"/>
    <x v="0"/>
    <x v="2"/>
    <x v="0"/>
    <x v="1"/>
    <x v="1"/>
    <x v="7"/>
    <s v="time tracking"/>
  </r>
  <r>
    <x v="8"/>
    <x v="0"/>
    <x v="11"/>
    <x v="5"/>
    <x v="0"/>
    <x v="5"/>
    <x v="11"/>
    <s v=""/>
    <x v="0"/>
    <x v="0"/>
    <x v="2"/>
    <x v="0"/>
    <x v="1"/>
    <x v="1"/>
    <x v="7"/>
    <s v="time tracking"/>
  </r>
  <r>
    <x v="9"/>
    <x v="0"/>
    <x v="12"/>
    <x v="3"/>
    <x v="1"/>
    <x v="3"/>
    <x v="12"/>
    <d v="2022-12-15T00:00:00"/>
    <x v="4"/>
    <x v="0"/>
    <x v="3"/>
    <x v="1"/>
    <x v="1"/>
    <x v="0"/>
    <x v="0"/>
    <s v="need system"/>
  </r>
  <r>
    <x v="10"/>
    <x v="0"/>
    <x v="13"/>
    <x v="6"/>
    <x v="0"/>
    <x v="3"/>
    <x v="13"/>
    <d v="2022-12-13T00:00:00"/>
    <x v="1"/>
    <x v="0"/>
    <x v="3"/>
    <x v="3"/>
    <x v="1"/>
    <x v="0"/>
    <x v="0"/>
    <s v="brauchen system"/>
  </r>
  <r>
    <x v="2"/>
    <x v="0"/>
    <x v="14"/>
    <x v="0"/>
    <x v="1"/>
    <x v="0"/>
    <x v="14"/>
    <d v="2022-12-16T00:00:00"/>
    <x v="0"/>
    <x v="0"/>
    <x v="0"/>
    <x v="1"/>
    <x v="2"/>
    <x v="0"/>
    <x v="3"/>
    <s v="time tracking"/>
  </r>
  <r>
    <x v="3"/>
    <x v="0"/>
    <x v="15"/>
    <x v="7"/>
    <x v="1"/>
    <x v="3"/>
    <x v="15"/>
    <d v="2022-12-14T00:00:00"/>
    <x v="0"/>
    <x v="0"/>
    <x v="0"/>
    <x v="0"/>
    <x v="1"/>
    <x v="0"/>
    <x v="0"/>
    <s v="braucht digitales system"/>
  </r>
  <r>
    <x v="0"/>
    <x v="0"/>
    <x v="16"/>
    <x v="0"/>
    <x v="1"/>
    <x v="3"/>
    <x v="16"/>
    <d v="2022-12-07T00:00:00"/>
    <x v="0"/>
    <x v="0"/>
    <x v="2"/>
    <x v="1"/>
    <x v="1"/>
    <x v="0"/>
    <x v="0"/>
    <s v="Zettelwirtschaft"/>
  </r>
  <r>
    <x v="0"/>
    <x v="0"/>
    <x v="17"/>
    <x v="0"/>
    <x v="1"/>
    <x v="3"/>
    <x v="17"/>
    <d v="2022-12-15T00:00:00"/>
    <x v="0"/>
    <x v="0"/>
    <x v="2"/>
    <x v="1"/>
    <x v="1"/>
    <x v="0"/>
    <x v="0"/>
    <s v="Zeiterfassung"/>
  </r>
  <r>
    <x v="0"/>
    <x v="0"/>
    <x v="18"/>
    <x v="0"/>
    <x v="1"/>
    <x v="3"/>
    <x v="18"/>
    <d v="2022-12-07T00:00:00"/>
    <x v="0"/>
    <x v="0"/>
    <x v="3"/>
    <x v="1"/>
    <x v="1"/>
    <x v="0"/>
    <x v="8"/>
    <s v="tba"/>
  </r>
  <r>
    <x v="11"/>
    <x v="0"/>
    <x v="19"/>
    <x v="8"/>
    <x v="1"/>
    <x v="3"/>
    <x v="19"/>
    <d v="2022-12-05T00:00:00"/>
    <x v="4"/>
    <x v="0"/>
    <x v="2"/>
    <x v="1"/>
    <x v="1"/>
    <x v="0"/>
    <x v="9"/>
    <s v="Zeiterfassung"/>
  </r>
  <r>
    <x v="12"/>
    <x v="0"/>
    <x v="20"/>
    <x v="0"/>
    <x v="0"/>
    <x v="6"/>
    <x v="20"/>
    <d v="2022-12-13T00:00:00"/>
    <x v="5"/>
    <x v="0"/>
    <x v="5"/>
    <x v="1"/>
    <x v="1"/>
    <x v="0"/>
    <x v="0"/>
    <s v="partnerschaft"/>
  </r>
  <r>
    <x v="13"/>
    <x v="0"/>
    <x v="21"/>
    <x v="9"/>
    <x v="0"/>
    <x v="0"/>
    <x v="21"/>
    <d v="2022-12-06T00:00:00"/>
    <x v="0"/>
    <x v="0"/>
    <x v="2"/>
    <x v="1"/>
    <x v="1"/>
    <x v="0"/>
    <x v="7"/>
    <s v="Zeiterfassung"/>
  </r>
  <r>
    <x v="2"/>
    <x v="0"/>
    <x v="22"/>
    <x v="0"/>
    <x v="0"/>
    <x v="4"/>
    <x v="22"/>
    <d v="2022-12-06T00:00:00"/>
    <x v="4"/>
    <x v="0"/>
    <x v="6"/>
    <x v="1"/>
    <x v="1"/>
    <x v="0"/>
    <x v="0"/>
    <s v="haben keine Zeiterfasung und brauchen das wegen dem gesetz"/>
  </r>
  <r>
    <x v="3"/>
    <x v="0"/>
    <x v="23"/>
    <x v="10"/>
    <x v="1"/>
    <x v="3"/>
    <x v="23"/>
    <d v="2022-12-09T00:00:00"/>
    <x v="0"/>
    <x v="0"/>
    <x v="2"/>
    <x v="1"/>
    <x v="1"/>
    <x v="0"/>
    <x v="0"/>
    <s v="Sucht was einfaches, weil sie alles bisher auf Papier machen für 30 Mitarbeiter"/>
  </r>
  <r>
    <x v="12"/>
    <x v="0"/>
    <x v="24"/>
    <x v="0"/>
    <x v="1"/>
    <x v="3"/>
    <x v="24"/>
    <d v="2022-12-02T00:00:00"/>
    <x v="6"/>
    <x v="0"/>
    <x v="7"/>
    <x v="1"/>
    <x v="1"/>
    <x v="0"/>
    <x v="7"/>
    <s v="Projektzuweisung"/>
  </r>
  <r>
    <x v="14"/>
    <x v="0"/>
    <x v="25"/>
    <x v="11"/>
    <x v="2"/>
    <x v="7"/>
    <x v="25"/>
    <d v="2022-12-01T00:00:00"/>
    <x v="7"/>
    <x v="0"/>
    <x v="8"/>
    <x v="0"/>
    <x v="1"/>
    <x v="0"/>
    <x v="0"/>
    <s v="need all in one, looking for it "/>
  </r>
  <r>
    <x v="15"/>
    <x v="0"/>
    <x v="26"/>
    <x v="12"/>
    <x v="0"/>
    <x v="3"/>
    <x v="26"/>
    <d v="2022-12-06T00:00:00"/>
    <x v="4"/>
    <x v="0"/>
    <x v="9"/>
    <x v="1"/>
    <x v="1"/>
    <x v="0"/>
    <x v="0"/>
    <s v="Zeiterfassung und Schichtplanung, er ist es leid excel zu führen"/>
  </r>
  <r>
    <x v="16"/>
    <x v="0"/>
    <x v="27"/>
    <x v="13"/>
    <x v="2"/>
    <x v="8"/>
    <x v="27"/>
    <d v="2022-11-30T00:00:00"/>
    <x v="8"/>
    <x v="0"/>
    <x v="10"/>
    <x v="4"/>
    <x v="1"/>
    <x v="0"/>
    <x v="10"/>
    <s v="recruitment + Timetracking"/>
  </r>
  <r>
    <x v="0"/>
    <x v="0"/>
    <x v="28"/>
    <x v="0"/>
    <x v="1"/>
    <x v="3"/>
    <x v="28"/>
    <d v="2022-12-20T00:00:00"/>
    <x v="0"/>
    <x v="0"/>
    <x v="3"/>
    <x v="1"/>
    <x v="1"/>
    <x v="0"/>
    <x v="3"/>
    <s v="Wollen die Zeiten überblicken und den Soll ist Vergleich der STunden ansehen"/>
  </r>
  <r>
    <x v="0"/>
    <x v="0"/>
    <x v="29"/>
    <x v="0"/>
    <x v="2"/>
    <x v="0"/>
    <x v="29"/>
    <d v="2022-11-29T00:00:00"/>
    <x v="9"/>
    <x v="0"/>
    <x v="11"/>
    <x v="1"/>
    <x v="0"/>
    <x v="0"/>
    <x v="8"/>
    <s v="comparing with personio"/>
  </r>
  <r>
    <x v="3"/>
    <x v="0"/>
    <x v="30"/>
    <x v="7"/>
    <x v="1"/>
    <x v="3"/>
    <x v="30"/>
    <d v="2022-12-14T00:00:00"/>
    <x v="0"/>
    <x v="0"/>
    <x v="2"/>
    <x v="1"/>
    <x v="1"/>
    <x v="0"/>
    <x v="11"/>
    <s v="Möchte Prozesse sparen und Zeit optimaler und digitale nutzem.Keine Lust auf ein Terminal, weil er glaubt e sind hohe kosten mit der installation"/>
  </r>
  <r>
    <x v="0"/>
    <x v="0"/>
    <x v="31"/>
    <x v="0"/>
    <x v="0"/>
    <x v="0"/>
    <x v="31"/>
    <d v="2022-11-30T00:00:00"/>
    <x v="0"/>
    <x v="0"/>
    <x v="1"/>
    <x v="0"/>
    <x v="1"/>
    <x v="1"/>
    <x v="0"/>
    <s v="need timetracking"/>
  </r>
  <r>
    <x v="2"/>
    <x v="0"/>
    <x v="32"/>
    <x v="0"/>
    <x v="0"/>
    <x v="0"/>
    <x v="32"/>
    <d v="2022-11-28T00:00:00"/>
    <x v="0"/>
    <x v="0"/>
    <x v="1"/>
    <x v="0"/>
    <x v="1"/>
    <x v="1"/>
    <x v="8"/>
    <s v="need time tracking"/>
  </r>
  <r>
    <x v="17"/>
    <x v="0"/>
    <x v="33"/>
    <x v="7"/>
    <x v="0"/>
    <x v="3"/>
    <x v="33"/>
    <d v="2022-11-28T00:00:00"/>
    <x v="5"/>
    <x v="0"/>
    <x v="12"/>
    <x v="0"/>
    <x v="1"/>
    <x v="0"/>
    <x v="12"/>
    <s v="ATS ist nicht gut abgebildet und sehr komplex"/>
  </r>
  <r>
    <x v="18"/>
    <x v="0"/>
    <x v="34"/>
    <x v="0"/>
    <x v="0"/>
    <x v="4"/>
    <x v="34"/>
    <d v="2022-11-24T00:00:00"/>
    <x v="10"/>
    <x v="0"/>
    <x v="13"/>
    <x v="1"/>
    <x v="1"/>
    <x v="0"/>
    <x v="0"/>
    <s v="ZEiterfassung übersichtlich, möchte sheen wie die Arbeitszeit von Zuhause für die Vorbereitung ist und in der Schule"/>
  </r>
  <r>
    <x v="0"/>
    <x v="0"/>
    <x v="35"/>
    <x v="0"/>
    <x v="0"/>
    <x v="4"/>
    <x v="35"/>
    <d v="2022-11-23T00:00:00"/>
    <x v="0"/>
    <x v="0"/>
    <x v="14"/>
    <x v="1"/>
    <x v="0"/>
    <x v="0"/>
    <x v="3"/>
    <s v="Da viel manuell geamcht wird haben sie keinen Überblick"/>
  </r>
  <r>
    <x v="19"/>
    <x v="0"/>
    <x v="36"/>
    <x v="10"/>
    <x v="0"/>
    <x v="2"/>
    <x v="36"/>
    <d v="2022-11-25T00:00:00"/>
    <x v="0"/>
    <x v="0"/>
    <x v="3"/>
    <x v="0"/>
    <x v="1"/>
    <x v="1"/>
    <x v="11"/>
    <s v="manual processes"/>
  </r>
  <r>
    <x v="3"/>
    <x v="0"/>
    <x v="37"/>
    <x v="7"/>
    <x v="1"/>
    <x v="3"/>
    <x v="37"/>
    <d v="2022-11-24T00:00:00"/>
    <x v="0"/>
    <x v="0"/>
    <x v="15"/>
    <x v="1"/>
    <x v="1"/>
    <x v="0"/>
    <x v="0"/>
    <s v="alles in excel - unübersichtlich, und keine Zeiterfassung- brauchen es wegen dem Gesetz"/>
  </r>
  <r>
    <x v="20"/>
    <x v="0"/>
    <x v="38"/>
    <x v="14"/>
    <x v="0"/>
    <x v="0"/>
    <x v="38"/>
    <d v="2022-11-25T00:00:00"/>
    <x v="11"/>
    <x v="0"/>
    <x v="16"/>
    <x v="0"/>
    <x v="0"/>
    <x v="0"/>
    <x v="7"/>
    <s v="unzufreiden mit Personio"/>
  </r>
  <r>
    <x v="21"/>
    <x v="0"/>
    <x v="39"/>
    <x v="15"/>
    <x v="1"/>
    <x v="0"/>
    <x v="39"/>
    <d v="2022-11-18T00:00:00"/>
    <x v="0"/>
    <x v="0"/>
    <x v="17"/>
    <x v="1"/>
    <x v="1"/>
    <x v="0"/>
    <x v="0"/>
    <s v="Zeiterfassung und Urlaube"/>
  </r>
  <r>
    <x v="0"/>
    <x v="0"/>
    <x v="40"/>
    <x v="0"/>
    <x v="1"/>
    <x v="3"/>
    <x v="40"/>
    <d v="2022-11-24T00:00:00"/>
    <x v="4"/>
    <x v="0"/>
    <x v="2"/>
    <x v="1"/>
    <x v="1"/>
    <x v="0"/>
    <x v="13"/>
    <s v="Zeiterfassung, weil Ihre Koellegin gerne mal weniger zeit arbeiten und sie will das alles geregelt haben mit der Pausenzeit."/>
  </r>
  <r>
    <x v="22"/>
    <x v="0"/>
    <x v="41"/>
    <x v="16"/>
    <x v="1"/>
    <x v="0"/>
    <x v="41"/>
    <d v="2022-11-21T00:00:00"/>
    <x v="4"/>
    <x v="0"/>
    <x v="18"/>
    <x v="0"/>
    <x v="1"/>
    <x v="0"/>
    <x v="8"/>
    <s v="Wachsen schnell und wollen ein tool"/>
  </r>
  <r>
    <x v="23"/>
    <x v="0"/>
    <x v="42"/>
    <x v="0"/>
    <x v="1"/>
    <x v="3"/>
    <x v="42"/>
    <d v="2022-11-23T00:00:00"/>
    <x v="0"/>
    <x v="0"/>
    <x v="3"/>
    <x v="1"/>
    <x v="0"/>
    <x v="0"/>
    <x v="0"/>
    <s v="Aufwand"/>
  </r>
  <r>
    <x v="0"/>
    <x v="0"/>
    <x v="43"/>
    <x v="0"/>
    <x v="1"/>
    <x v="0"/>
    <x v="43"/>
    <d v="2022-11-17T00:00:00"/>
    <x v="0"/>
    <x v="0"/>
    <x v="19"/>
    <x v="1"/>
    <x v="1"/>
    <x v="0"/>
    <x v="0"/>
    <s v="Im Mai gestartet und will von anfang an alles richtig haben, weil sie noch weiter wachsen will und sie ist kein Büro Mensch. Ihre Aussage!"/>
  </r>
  <r>
    <x v="24"/>
    <x v="0"/>
    <x v="44"/>
    <x v="0"/>
    <x v="0"/>
    <x v="0"/>
    <x v="44"/>
    <d v="2022-11-16T00:00:00"/>
    <x v="0"/>
    <x v="0"/>
    <x v="20"/>
    <x v="0"/>
    <x v="1"/>
    <x v="0"/>
    <x v="8"/>
    <s v="Haben Kein tool und keinen Hr manager direkt. daher suchen sie eine Vereinfachung."/>
  </r>
  <r>
    <x v="25"/>
    <x v="0"/>
    <x v="45"/>
    <x v="7"/>
    <x v="1"/>
    <x v="3"/>
    <x v="45"/>
    <d v="2022-11-16T00:00:00"/>
    <x v="12"/>
    <x v="0"/>
    <x v="20"/>
    <x v="3"/>
    <x v="1"/>
    <x v="0"/>
    <x v="8"/>
    <s v="Viel arbeit, wenn jemand krank ist oder urlaub, umständlich mit excel, unübersichtlich, händisch mit gehaltsabrechnungen"/>
  </r>
  <r>
    <x v="26"/>
    <x v="0"/>
    <x v="46"/>
    <x v="17"/>
    <x v="1"/>
    <x v="0"/>
    <x v="46"/>
    <d v="2022-11-14T00:00:00"/>
    <x v="0"/>
    <x v="0"/>
    <x v="21"/>
    <x v="1"/>
    <x v="1"/>
    <x v="0"/>
    <x v="0"/>
    <s v="EIn system, Automatisierungen, und ZEiterfasung"/>
  </r>
  <r>
    <x v="0"/>
    <x v="0"/>
    <x v="47"/>
    <x v="0"/>
    <x v="0"/>
    <x v="0"/>
    <x v="47"/>
    <d v="2022-11-15T00:00:00"/>
    <x v="0"/>
    <x v="0"/>
    <x v="22"/>
    <x v="1"/>
    <x v="1"/>
    <x v="0"/>
    <x v="3"/>
    <s v="PAPIERKRAM, Überarbeitung, wenn sie noch den ganzen HR-Kram übernehmen muss"/>
  </r>
  <r>
    <x v="27"/>
    <x v="0"/>
    <x v="48"/>
    <x v="8"/>
    <x v="0"/>
    <x v="3"/>
    <x v="48"/>
    <d v="2022-11-14T00:00:00"/>
    <x v="5"/>
    <x v="1"/>
    <x v="23"/>
    <x v="3"/>
    <x v="1"/>
    <x v="0"/>
    <x v="3"/>
    <s v="schlechte übersicht über abwesenheiten, dezentral (software, excel, papier)"/>
  </r>
  <r>
    <x v="2"/>
    <x v="0"/>
    <x v="49"/>
    <x v="0"/>
    <x v="1"/>
    <x v="2"/>
    <x v="49"/>
    <d v="2022-11-10T00:00:00"/>
    <x v="4"/>
    <x v="0"/>
    <x v="3"/>
    <x v="3"/>
    <x v="1"/>
    <x v="0"/>
    <x v="14"/>
    <s v="Urlaubsbasis auf Stunden basis"/>
  </r>
  <r>
    <x v="28"/>
    <x v="0"/>
    <x v="50"/>
    <x v="13"/>
    <x v="0"/>
    <x v="0"/>
    <x v="50"/>
    <d v="2022-11-15T00:00:00"/>
    <x v="3"/>
    <x v="0"/>
    <x v="17"/>
    <x v="2"/>
    <x v="1"/>
    <x v="0"/>
    <x v="7"/>
    <s v="zu viel Arbeit - zeiterfassung, recruiting, spesen"/>
  </r>
  <r>
    <x v="17"/>
    <x v="0"/>
    <x v="51"/>
    <x v="10"/>
    <x v="1"/>
    <x v="3"/>
    <x v="51"/>
    <d v="2022-11-15T00:00:00"/>
    <x v="0"/>
    <x v="0"/>
    <x v="6"/>
    <x v="1"/>
    <x v="1"/>
    <x v="0"/>
    <x v="5"/>
    <s v="Sucht ein tool"/>
  </r>
  <r>
    <x v="29"/>
    <x v="0"/>
    <x v="52"/>
    <x v="0"/>
    <x v="3"/>
    <x v="8"/>
    <x v="52"/>
    <d v="2022-11-04T00:00:00"/>
    <x v="0"/>
    <x v="0"/>
    <x v="24"/>
    <x v="1"/>
    <x v="1"/>
    <x v="0"/>
    <x v="0"/>
    <s v="no digital process"/>
  </r>
  <r>
    <x v="24"/>
    <x v="0"/>
    <x v="53"/>
    <x v="0"/>
    <x v="2"/>
    <x v="8"/>
    <x v="53"/>
    <d v="2022-11-16T00:00:00"/>
    <x v="13"/>
    <x v="0"/>
    <x v="22"/>
    <x v="1"/>
    <x v="1"/>
    <x v="0"/>
    <x v="7"/>
    <s v="having everything but HR software"/>
  </r>
  <r>
    <x v="30"/>
    <x v="0"/>
    <x v="54"/>
    <x v="18"/>
    <x v="1"/>
    <x v="3"/>
    <x v="54"/>
    <d v="2022-11-03T00:00:00"/>
    <x v="14"/>
    <x v="0"/>
    <x v="25"/>
    <x v="0"/>
    <x v="1"/>
    <x v="0"/>
    <x v="10"/>
    <s v="zu viele tools die nicht miteinader kommunizieren, dezentral"/>
  </r>
  <r>
    <x v="31"/>
    <x v="0"/>
    <x v="55"/>
    <x v="14"/>
    <x v="1"/>
    <x v="3"/>
    <x v="55"/>
    <d v="2022-11-08T00:00:00"/>
    <x v="15"/>
    <x v="0"/>
    <x v="26"/>
    <x v="0"/>
    <x v="0"/>
    <x v="0"/>
    <x v="8"/>
    <s v="All in one"/>
  </r>
  <r>
    <x v="18"/>
    <x v="0"/>
    <x v="56"/>
    <x v="0"/>
    <x v="1"/>
    <x v="3"/>
    <x v="56"/>
    <d v="2022-11-16T00:00:00"/>
    <x v="0"/>
    <x v="0"/>
    <x v="3"/>
    <x v="1"/>
    <x v="1"/>
    <x v="0"/>
    <x v="0"/>
    <s v="neues Gesetz"/>
  </r>
  <r>
    <x v="32"/>
    <x v="0"/>
    <x v="57"/>
    <x v="19"/>
    <x v="0"/>
    <x v="3"/>
    <x v="57"/>
    <d v="2022-11-03T00:00:00"/>
    <x v="9"/>
    <x v="0"/>
    <x v="27"/>
    <x v="3"/>
    <x v="1"/>
    <x v="2"/>
    <x v="8"/>
    <s v="stress, Fehler die vermieden werden können"/>
  </r>
  <r>
    <x v="2"/>
    <x v="0"/>
    <x v="58"/>
    <x v="0"/>
    <x v="0"/>
    <x v="9"/>
    <x v="58"/>
    <d v="2022-10-28T00:00:00"/>
    <x v="4"/>
    <x v="0"/>
    <x v="0"/>
    <x v="1"/>
    <x v="1"/>
    <x v="0"/>
    <x v="8"/>
    <s v="Demo getestet und will jetzt upgarden"/>
  </r>
  <r>
    <x v="17"/>
    <x v="0"/>
    <x v="59"/>
    <x v="10"/>
    <x v="2"/>
    <x v="7"/>
    <x v="59"/>
    <d v="2022-11-08T00:00:00"/>
    <x v="16"/>
    <x v="2"/>
    <x v="28"/>
    <x v="4"/>
    <x v="1"/>
    <x v="3"/>
    <x v="0"/>
    <s v="they dont have a software"/>
  </r>
  <r>
    <x v="33"/>
    <x v="0"/>
    <x v="60"/>
    <x v="20"/>
    <x v="1"/>
    <x v="0"/>
    <x v="60"/>
    <d v="2022-10-27T00:00:00"/>
    <x v="0"/>
    <x v="0"/>
    <x v="1"/>
    <x v="0"/>
    <x v="1"/>
    <x v="0"/>
    <x v="10"/>
    <s v="wollen einen Überblick haben, neues GEsetz und vereinfachungen"/>
  </r>
  <r>
    <x v="34"/>
    <x v="0"/>
    <x v="61"/>
    <x v="21"/>
    <x v="2"/>
    <x v="8"/>
    <x v="61"/>
    <d v="2022-10-28T00:00:00"/>
    <x v="17"/>
    <x v="0"/>
    <x v="29"/>
    <x v="4"/>
    <x v="1"/>
    <x v="1"/>
    <x v="3"/>
    <s v="need reports and kips"/>
  </r>
  <r>
    <x v="35"/>
    <x v="0"/>
    <x v="62"/>
    <x v="22"/>
    <x v="1"/>
    <x v="3"/>
    <x v="62"/>
    <d v="2022-10-25T00:00:00"/>
    <x v="4"/>
    <x v="0"/>
    <x v="3"/>
    <x v="0"/>
    <x v="1"/>
    <x v="1"/>
    <x v="15"/>
    <s v="viele tools, aber sucht eine Einfache ansammlung aller Daten"/>
  </r>
  <r>
    <x v="29"/>
    <x v="0"/>
    <x v="63"/>
    <x v="0"/>
    <x v="3"/>
    <x v="8"/>
    <x v="63"/>
    <d v="2022-10-24T00:00:00"/>
    <x v="0"/>
    <x v="0"/>
    <x v="30"/>
    <x v="1"/>
    <x v="1"/>
    <x v="0"/>
    <x v="0"/>
    <s v="no solution yet"/>
  </r>
  <r>
    <x v="36"/>
    <x v="0"/>
    <x v="64"/>
    <x v="15"/>
    <x v="1"/>
    <x v="3"/>
    <x v="64"/>
    <d v="2022-10-24T00:00:00"/>
    <x v="18"/>
    <x v="3"/>
    <x v="31"/>
    <x v="3"/>
    <x v="0"/>
    <x v="0"/>
    <x v="0"/>
    <s v="viele excellisten - altmodisch und viel manueller Aufwand"/>
  </r>
  <r>
    <x v="37"/>
    <x v="0"/>
    <x v="65"/>
    <x v="13"/>
    <x v="1"/>
    <x v="0"/>
    <x v="65"/>
    <d v="2022-10-26T00:00:00"/>
    <x v="2"/>
    <x v="0"/>
    <x v="32"/>
    <x v="0"/>
    <x v="1"/>
    <x v="0"/>
    <x v="10"/>
    <s v="Nues Gesetz der Zeiterfassung, alles manuel"/>
  </r>
  <r>
    <x v="38"/>
    <x v="0"/>
    <x v="66"/>
    <x v="23"/>
    <x v="1"/>
    <x v="0"/>
    <x v="66"/>
    <d v="2022-10-24T00:00:00"/>
    <x v="1"/>
    <x v="0"/>
    <x v="33"/>
    <x v="1"/>
    <x v="1"/>
    <x v="0"/>
    <x v="10"/>
    <s v="schlechte Übersicht für timeoff- manchmal unklar wo die excellisten abliegen"/>
  </r>
  <r>
    <x v="0"/>
    <x v="0"/>
    <x v="67"/>
    <x v="0"/>
    <x v="1"/>
    <x v="3"/>
    <x v="67"/>
    <d v="2022-10-13T00:00:00"/>
    <x v="18"/>
    <x v="1"/>
    <x v="23"/>
    <x v="1"/>
    <x v="1"/>
    <x v="0"/>
    <x v="0"/>
    <s v="zu höndisch timeoff und timetracking"/>
  </r>
  <r>
    <x v="37"/>
    <x v="0"/>
    <x v="68"/>
    <x v="24"/>
    <x v="2"/>
    <x v="10"/>
    <x v="68"/>
    <d v="2022-10-24T00:00:00"/>
    <x v="19"/>
    <x v="0"/>
    <x v="34"/>
    <x v="4"/>
    <x v="1"/>
    <x v="1"/>
    <x v="10"/>
    <s v="using personio - not that convinced and happy"/>
  </r>
  <r>
    <x v="0"/>
    <x v="0"/>
    <x v="69"/>
    <x v="0"/>
    <x v="0"/>
    <x v="0"/>
    <x v="69"/>
    <d v="2022-10-13T00:00:00"/>
    <x v="0"/>
    <x v="0"/>
    <x v="35"/>
    <x v="1"/>
    <x v="1"/>
    <x v="0"/>
    <x v="8"/>
    <s v="Urlaubsanträge"/>
  </r>
  <r>
    <x v="39"/>
    <x v="0"/>
    <x v="70"/>
    <x v="25"/>
    <x v="0"/>
    <x v="0"/>
    <x v="70"/>
    <d v="2022-10-13T00:00:00"/>
    <x v="20"/>
    <x v="0"/>
    <x v="36"/>
    <x v="1"/>
    <x v="1"/>
    <x v="0"/>
    <x v="8"/>
    <s v="Timeoff erfolgt händisch und ist unübersichtlich,"/>
  </r>
  <r>
    <x v="0"/>
    <x v="0"/>
    <x v="71"/>
    <x v="26"/>
    <x v="1"/>
    <x v="3"/>
    <x v="71"/>
    <d v="2022-10-18T00:00:00"/>
    <x v="0"/>
    <x v="4"/>
    <x v="2"/>
    <x v="1"/>
    <x v="1"/>
    <x v="0"/>
    <x v="9"/>
    <s v="Neues gesetz"/>
  </r>
  <r>
    <x v="0"/>
    <x v="0"/>
    <x v="72"/>
    <x v="0"/>
    <x v="0"/>
    <x v="2"/>
    <x v="72"/>
    <d v="2022-10-12T00:00:00"/>
    <x v="0"/>
    <x v="0"/>
    <x v="37"/>
    <x v="1"/>
    <x v="1"/>
    <x v="0"/>
    <x v="0"/>
    <s v="haben verscheidene tools- dezentral"/>
  </r>
  <r>
    <x v="40"/>
    <x v="0"/>
    <x v="73"/>
    <x v="27"/>
    <x v="1"/>
    <x v="0"/>
    <x v="73"/>
    <d v="2022-10-07T00:00:00"/>
    <x v="0"/>
    <x v="4"/>
    <x v="38"/>
    <x v="1"/>
    <x v="1"/>
    <x v="0"/>
    <x v="10"/>
    <s v="Zeiterfassung"/>
  </r>
  <r>
    <x v="41"/>
    <x v="0"/>
    <x v="74"/>
    <x v="28"/>
    <x v="3"/>
    <x v="8"/>
    <x v="74"/>
    <d v="2022-10-07T00:00:00"/>
    <x v="21"/>
    <x v="0"/>
    <x v="30"/>
    <x v="0"/>
    <x v="1"/>
    <x v="1"/>
    <x v="11"/>
    <s v="there is no solution yet"/>
  </r>
  <r>
    <x v="42"/>
    <x v="0"/>
    <x v="75"/>
    <x v="7"/>
    <x v="0"/>
    <x v="3"/>
    <x v="75"/>
    <d v="2022-10-07T00:00:00"/>
    <x v="0"/>
    <x v="5"/>
    <x v="17"/>
    <x v="3"/>
    <x v="1"/>
    <x v="0"/>
    <x v="7"/>
    <s v="viel händisch - zeiterfassung in excel auch timeoff - altmodisch"/>
  </r>
  <r>
    <x v="0"/>
    <x v="0"/>
    <x v="76"/>
    <x v="0"/>
    <x v="1"/>
    <x v="3"/>
    <x v="76"/>
    <d v="2022-10-04T00:00:00"/>
    <x v="0"/>
    <x v="4"/>
    <x v="6"/>
    <x v="1"/>
    <x v="1"/>
    <x v="0"/>
    <x v="16"/>
    <s v="zeiterfassung erfolgt händisch in papierform - keine gute übersicht"/>
  </r>
  <r>
    <x v="2"/>
    <x v="0"/>
    <x v="77"/>
    <x v="0"/>
    <x v="0"/>
    <x v="0"/>
    <x v="77"/>
    <d v="2022-09-30T00:00:00"/>
    <x v="0"/>
    <x v="6"/>
    <x v="39"/>
    <x v="1"/>
    <x v="1"/>
    <x v="0"/>
    <x v="12"/>
    <s v="manuelle Zeiterfassung"/>
  </r>
  <r>
    <x v="0"/>
    <x v="0"/>
    <x v="78"/>
    <x v="7"/>
    <x v="1"/>
    <x v="3"/>
    <x v="78"/>
    <d v="2022-10-05T00:00:00"/>
    <x v="4"/>
    <x v="0"/>
    <x v="40"/>
    <x v="1"/>
    <x v="1"/>
    <x v="0"/>
    <x v="15"/>
    <s v="hohe Mitrabeiter Fluktuation und aufwand , Zeiterfassung einfach,"/>
  </r>
  <r>
    <x v="3"/>
    <x v="0"/>
    <x v="79"/>
    <x v="7"/>
    <x v="1"/>
    <x v="2"/>
    <x v="79"/>
    <d v="2022-10-06T00:00:00"/>
    <x v="0"/>
    <x v="0"/>
    <x v="41"/>
    <x v="1"/>
    <x v="1"/>
    <x v="0"/>
    <x v="3"/>
    <s v="Zeiterfassungssstem funktioniert nicht richtig, viel manueller aufwand mit dem nachtragen"/>
  </r>
  <r>
    <x v="43"/>
    <x v="0"/>
    <x v="80"/>
    <x v="21"/>
    <x v="2"/>
    <x v="7"/>
    <x v="80"/>
    <d v="2022-10-06T00:00:00"/>
    <x v="22"/>
    <x v="0"/>
    <x v="42"/>
    <x v="1"/>
    <x v="3"/>
    <x v="0"/>
    <x v="10"/>
    <s v="using different tools - looking for all-in-one"/>
  </r>
  <r>
    <x v="44"/>
    <x v="0"/>
    <x v="81"/>
    <x v="9"/>
    <x v="0"/>
    <x v="3"/>
    <x v="81"/>
    <d v="2022-10-10T00:00:00"/>
    <x v="23"/>
    <x v="0"/>
    <x v="43"/>
    <x v="1"/>
    <x v="1"/>
    <x v="0"/>
    <x v="7"/>
    <s v="Recruiting zu manuell und nicht gut getracked, zu viel excel für Timeoff und MA daten"/>
  </r>
  <r>
    <x v="0"/>
    <x v="0"/>
    <x v="82"/>
    <x v="0"/>
    <x v="1"/>
    <x v="3"/>
    <x v="82"/>
    <d v="2022-09-30T00:00:00"/>
    <x v="0"/>
    <x v="0"/>
    <x v="6"/>
    <x v="1"/>
    <x v="1"/>
    <x v="0"/>
    <x v="13"/>
    <s v="Tool funktuioniert nicht gut für urlaubspflegen- viel manueller aufwand noch"/>
  </r>
  <r>
    <x v="45"/>
    <x v="0"/>
    <x v="83"/>
    <x v="29"/>
    <x v="1"/>
    <x v="3"/>
    <x v="83"/>
    <d v="2022-09-30T00:00:00"/>
    <x v="24"/>
    <x v="0"/>
    <x v="44"/>
    <x v="3"/>
    <x v="1"/>
    <x v="0"/>
    <x v="10"/>
    <s v="viele tools, viel extern und dezentral"/>
  </r>
  <r>
    <x v="0"/>
    <x v="0"/>
    <x v="84"/>
    <x v="0"/>
    <x v="0"/>
    <x v="3"/>
    <x v="84"/>
    <d v="2022-09-27T00:00:00"/>
    <x v="0"/>
    <x v="0"/>
    <x v="45"/>
    <x v="1"/>
    <x v="1"/>
    <x v="0"/>
    <x v="7"/>
    <s v="Timetracking , Timeoff in Papierform viel zu umständlich und manuell"/>
  </r>
  <r>
    <x v="46"/>
    <x v="0"/>
    <x v="85"/>
    <x v="30"/>
    <x v="2"/>
    <x v="7"/>
    <x v="85"/>
    <d v="2022-10-04T00:00:00"/>
    <x v="25"/>
    <x v="7"/>
    <x v="46"/>
    <x v="4"/>
    <x v="1"/>
    <x v="1"/>
    <x v="10"/>
    <s v="no real hr software / missing centralization of processes"/>
  </r>
  <r>
    <x v="0"/>
    <x v="0"/>
    <x v="86"/>
    <x v="0"/>
    <x v="0"/>
    <x v="0"/>
    <x v="86"/>
    <d v="2022-09-22T00:00:00"/>
    <x v="0"/>
    <x v="0"/>
    <x v="6"/>
    <x v="0"/>
    <x v="1"/>
    <x v="0"/>
    <x v="3"/>
    <s v="haben keine zeiterfassung, und urlaubsplannung unseriös im lkalender, kann jeder ändern"/>
  </r>
  <r>
    <x v="47"/>
    <x v="0"/>
    <x v="87"/>
    <x v="31"/>
    <x v="1"/>
    <x v="3"/>
    <x v="87"/>
    <d v="2022-09-23T00:00:00"/>
    <x v="4"/>
    <x v="8"/>
    <x v="3"/>
    <x v="1"/>
    <x v="1"/>
    <x v="0"/>
    <x v="10"/>
    <s v="haben keine Zeiterfassung und kein Überblick wie viel auf welches Projekt gearbeitet wurde"/>
  </r>
  <r>
    <x v="0"/>
    <x v="0"/>
    <x v="88"/>
    <x v="0"/>
    <x v="1"/>
    <x v="2"/>
    <x v="88"/>
    <d v="2022-09-20T00:00:00"/>
    <x v="0"/>
    <x v="0"/>
    <x v="3"/>
    <x v="1"/>
    <x v="1"/>
    <x v="0"/>
    <x v="9"/>
    <s v="keine digitale Zeiterfassung"/>
  </r>
  <r>
    <x v="48"/>
    <x v="0"/>
    <x v="89"/>
    <x v="32"/>
    <x v="0"/>
    <x v="0"/>
    <x v="89"/>
    <d v="2022-09-21T00:00:00"/>
    <x v="26"/>
    <x v="1"/>
    <x v="6"/>
    <x v="3"/>
    <x v="1"/>
    <x v="0"/>
    <x v="8"/>
    <s v="sind unzufreiden mit dem system was gerade im einsatz ist"/>
  </r>
  <r>
    <x v="49"/>
    <x v="0"/>
    <x v="90"/>
    <x v="2"/>
    <x v="1"/>
    <x v="3"/>
    <x v="90"/>
    <d v="2022-09-19T00:00:00"/>
    <x v="4"/>
    <x v="0"/>
    <x v="1"/>
    <x v="1"/>
    <x v="1"/>
    <x v="0"/>
    <x v="2"/>
    <s v="möchten von Gatromatics weg"/>
  </r>
  <r>
    <x v="36"/>
    <x v="0"/>
    <x v="91"/>
    <x v="15"/>
    <x v="1"/>
    <x v="3"/>
    <x v="91"/>
    <d v="2022-09-20T00:00:00"/>
    <x v="0"/>
    <x v="0"/>
    <x v="47"/>
    <x v="0"/>
    <x v="1"/>
    <x v="0"/>
    <x v="10"/>
    <s v="zu viele Excel Tabellen, was ihr sehr viel Zeit kostet und alles kommt durcheinander"/>
  </r>
  <r>
    <x v="24"/>
    <x v="0"/>
    <x v="92"/>
    <x v="0"/>
    <x v="1"/>
    <x v="0"/>
    <x v="92"/>
    <d v="2022-09-16T00:00:00"/>
    <x v="0"/>
    <x v="0"/>
    <x v="48"/>
    <x v="1"/>
    <x v="1"/>
    <x v="0"/>
    <x v="11"/>
    <s v="keine Tools, Excel, Papier - dezentral , aufwendig"/>
  </r>
  <r>
    <x v="0"/>
    <x v="0"/>
    <x v="93"/>
    <x v="0"/>
    <x v="2"/>
    <x v="7"/>
    <x v="93"/>
    <d v="2022-09-21T00:00:00"/>
    <x v="27"/>
    <x v="0"/>
    <x v="6"/>
    <x v="4"/>
    <x v="1"/>
    <x v="2"/>
    <x v="0"/>
    <s v="Time off management with excel sheets"/>
  </r>
  <r>
    <x v="0"/>
    <x v="0"/>
    <x v="94"/>
    <x v="0"/>
    <x v="3"/>
    <x v="8"/>
    <x v="94"/>
    <s v=""/>
    <x v="18"/>
    <x v="9"/>
    <x v="2"/>
    <x v="1"/>
    <x v="1"/>
    <x v="0"/>
    <x v="3"/>
    <s v="Time Tracking"/>
  </r>
  <r>
    <x v="3"/>
    <x v="0"/>
    <x v="95"/>
    <x v="33"/>
    <x v="0"/>
    <x v="2"/>
    <x v="95"/>
    <d v="2022-09-12T00:00:00"/>
    <x v="28"/>
    <x v="0"/>
    <x v="49"/>
    <x v="1"/>
    <x v="1"/>
    <x v="0"/>
    <x v="8"/>
    <s v="wilde dokumente sammlung in google docs"/>
  </r>
  <r>
    <x v="38"/>
    <x v="0"/>
    <x v="96"/>
    <x v="23"/>
    <x v="2"/>
    <x v="11"/>
    <x v="96"/>
    <d v="2022-09-20T00:00:00"/>
    <x v="29"/>
    <x v="0"/>
    <x v="50"/>
    <x v="4"/>
    <x v="1"/>
    <x v="1"/>
    <x v="16"/>
    <s v="no software - using excel for holiday planning &amp; employee data"/>
  </r>
  <r>
    <x v="17"/>
    <x v="0"/>
    <x v="97"/>
    <x v="10"/>
    <x v="1"/>
    <x v="3"/>
    <x v="97"/>
    <d v="2022-09-06T00:00:00"/>
    <x v="30"/>
    <x v="0"/>
    <x v="51"/>
    <x v="0"/>
    <x v="1"/>
    <x v="0"/>
    <x v="8"/>
    <s v="haben mehrere tools- ist dezentral und nervig immer hin und her zu switchen"/>
  </r>
  <r>
    <x v="24"/>
    <x v="0"/>
    <x v="98"/>
    <x v="0"/>
    <x v="1"/>
    <x v="0"/>
    <x v="98"/>
    <d v="2022-11-17T00:00:00"/>
    <x v="31"/>
    <x v="5"/>
    <x v="15"/>
    <x v="1"/>
    <x v="1"/>
    <x v="0"/>
    <x v="10"/>
    <s v="alles in word- umständlich, aufwendig"/>
  </r>
  <r>
    <x v="0"/>
    <x v="0"/>
    <x v="99"/>
    <x v="34"/>
    <x v="0"/>
    <x v="6"/>
    <x v="99"/>
    <d v="2022-08-23T00:00:00"/>
    <x v="4"/>
    <x v="0"/>
    <x v="2"/>
    <x v="0"/>
    <x v="1"/>
    <x v="0"/>
    <x v="15"/>
    <s v="haben kein Tool im Einsatz für die Zeiterfassung und möchte es alles digital haben, damit es nicht zu Fehlern kommt"/>
  </r>
  <r>
    <x v="50"/>
    <x v="0"/>
    <x v="100"/>
    <x v="20"/>
    <x v="0"/>
    <x v="0"/>
    <x v="100"/>
    <d v="2022-08-22T00:00:00"/>
    <x v="32"/>
    <x v="0"/>
    <x v="52"/>
    <x v="5"/>
    <x v="1"/>
    <x v="0"/>
    <x v="10"/>
    <s v="kein Tool im Einsatz"/>
  </r>
  <r>
    <x v="12"/>
    <x v="0"/>
    <x v="101"/>
    <x v="35"/>
    <x v="0"/>
    <x v="6"/>
    <x v="101"/>
    <d v="2022-08-18T00:00:00"/>
    <x v="4"/>
    <x v="0"/>
    <x v="6"/>
    <x v="3"/>
    <x v="0"/>
    <x v="0"/>
    <x v="8"/>
    <s v="tba"/>
  </r>
  <r>
    <x v="36"/>
    <x v="0"/>
    <x v="102"/>
    <x v="24"/>
    <x v="0"/>
    <x v="9"/>
    <x v="102"/>
    <d v="2022-08-24T00:00:00"/>
    <x v="33"/>
    <x v="0"/>
    <x v="53"/>
    <x v="0"/>
    <x v="1"/>
    <x v="0"/>
    <x v="14"/>
    <s v="sind unzufrieden mit der aktuellen software, und nutzen trz noch viele excellisten = dezentral und umständlich"/>
  </r>
  <r>
    <x v="42"/>
    <x v="0"/>
    <x v="103"/>
    <x v="0"/>
    <x v="0"/>
    <x v="0"/>
    <x v="103"/>
    <d v="2022-08-22T00:00:00"/>
    <x v="34"/>
    <x v="0"/>
    <x v="37"/>
    <x v="1"/>
    <x v="1"/>
    <x v="0"/>
    <x v="11"/>
    <s v="keine tools - wachsen- brauchen ein all in one"/>
  </r>
  <r>
    <x v="0"/>
    <x v="0"/>
    <x v="104"/>
    <x v="0"/>
    <x v="1"/>
    <x v="3"/>
    <x v="104"/>
    <d v="2022-08-18T00:00:00"/>
    <x v="4"/>
    <x v="0"/>
    <x v="17"/>
    <x v="1"/>
    <x v="1"/>
    <x v="0"/>
    <x v="0"/>
    <s v="Zeiterfassung auf Stundezettel alles händisch und es kommt zu Fehlern"/>
  </r>
  <r>
    <x v="51"/>
    <x v="0"/>
    <x v="105"/>
    <x v="36"/>
    <x v="2"/>
    <x v="10"/>
    <x v="105"/>
    <d v="2022-08-22T00:00:00"/>
    <x v="35"/>
    <x v="7"/>
    <x v="54"/>
    <x v="3"/>
    <x v="1"/>
    <x v="1"/>
    <x v="15"/>
    <s v="manuelle Arbeit, noch nicht das richtige gefunden"/>
  </r>
  <r>
    <x v="0"/>
    <x v="0"/>
    <x v="106"/>
    <x v="35"/>
    <x v="1"/>
    <x v="3"/>
    <x v="106"/>
    <d v="2022-08-17T00:00:00"/>
    <x v="4"/>
    <x v="0"/>
    <x v="1"/>
    <x v="0"/>
    <x v="1"/>
    <x v="0"/>
    <x v="10"/>
    <s v="Zeiterfassung händisch und über Excel anstrenge für sie"/>
  </r>
  <r>
    <x v="9"/>
    <x v="0"/>
    <x v="107"/>
    <x v="3"/>
    <x v="0"/>
    <x v="0"/>
    <x v="107"/>
    <d v="2022-08-16T00:00:00"/>
    <x v="9"/>
    <x v="0"/>
    <x v="55"/>
    <x v="1"/>
    <x v="1"/>
    <x v="0"/>
    <x v="8"/>
    <s v="kein System im Einsatz und wollen er jetzt organisierter haben"/>
  </r>
  <r>
    <x v="52"/>
    <x v="0"/>
    <x v="108"/>
    <x v="28"/>
    <x v="1"/>
    <x v="3"/>
    <x v="108"/>
    <d v="2022-08-17T00:00:00"/>
    <x v="36"/>
    <x v="0"/>
    <x v="56"/>
    <x v="5"/>
    <x v="1"/>
    <x v="0"/>
    <x v="10"/>
    <s v="haben kein Tool im Einsatz, alles in Excel und Ordnern und ist sehr chaotisch"/>
  </r>
  <r>
    <x v="2"/>
    <x v="0"/>
    <x v="109"/>
    <x v="0"/>
    <x v="3"/>
    <x v="12"/>
    <x v="109"/>
    <d v="2022-08-16T00:00:00"/>
    <x v="0"/>
    <x v="0"/>
    <x v="30"/>
    <x v="1"/>
    <x v="1"/>
    <x v="0"/>
    <x v="0"/>
    <s v="time tracking &amp; shift management"/>
  </r>
  <r>
    <x v="13"/>
    <x v="0"/>
    <x v="110"/>
    <x v="9"/>
    <x v="1"/>
    <x v="3"/>
    <x v="110"/>
    <d v="2022-08-12T00:00:00"/>
    <x v="0"/>
    <x v="0"/>
    <x v="3"/>
    <x v="1"/>
    <x v="1"/>
    <x v="0"/>
    <x v="10"/>
    <s v="total umständlcih mit der urlaubsplannung - per excel- hin und her schicken- MA haben keine Einsicht"/>
  </r>
  <r>
    <x v="2"/>
    <x v="0"/>
    <x v="111"/>
    <x v="0"/>
    <x v="0"/>
    <x v="3"/>
    <x v="111"/>
    <d v="2022-08-11T00:00:00"/>
    <x v="4"/>
    <x v="0"/>
    <x v="6"/>
    <x v="1"/>
    <x v="1"/>
    <x v="0"/>
    <x v="8"/>
    <s v="haben keine tools und über herkömmliche mittelln alles zu managen ist zu lästig"/>
  </r>
  <r>
    <x v="42"/>
    <x v="0"/>
    <x v="112"/>
    <x v="0"/>
    <x v="0"/>
    <x v="0"/>
    <x v="112"/>
    <d v="2022-08-09T00:00:00"/>
    <x v="37"/>
    <x v="5"/>
    <x v="57"/>
    <x v="3"/>
    <x v="1"/>
    <x v="0"/>
    <x v="0"/>
    <s v="Zeiterfassungs system ist fehleranfällig- man muss manuell nachtragen alles- sehr aufwendig und keine Möglichkeit für Timeoff, muss auch manuell pflegen"/>
  </r>
  <r>
    <x v="2"/>
    <x v="0"/>
    <x v="113"/>
    <x v="26"/>
    <x v="1"/>
    <x v="4"/>
    <x v="113"/>
    <d v="2022-08-08T00:00:00"/>
    <x v="4"/>
    <x v="0"/>
    <x v="58"/>
    <x v="1"/>
    <x v="1"/>
    <x v="0"/>
    <x v="3"/>
    <s v="keine digitale Lösung, wo sie die Arbeitszeiten kontrollieren kann"/>
  </r>
  <r>
    <x v="2"/>
    <x v="0"/>
    <x v="114"/>
    <x v="0"/>
    <x v="3"/>
    <x v="12"/>
    <x v="114"/>
    <d v="2022-08-05T00:00:00"/>
    <x v="0"/>
    <x v="0"/>
    <x v="9"/>
    <x v="1"/>
    <x v="1"/>
    <x v="0"/>
    <x v="0"/>
    <s v="time tracking and shift management"/>
  </r>
  <r>
    <x v="0"/>
    <x v="0"/>
    <x v="115"/>
    <x v="26"/>
    <x v="1"/>
    <x v="3"/>
    <x v="115"/>
    <d v="2022-08-10T00:00:00"/>
    <x v="38"/>
    <x v="0"/>
    <x v="59"/>
    <x v="1"/>
    <x v="1"/>
    <x v="0"/>
    <x v="8"/>
    <s v="alles läuft manuell ab und möchte sich Zeit ersparen"/>
  </r>
  <r>
    <x v="37"/>
    <x v="0"/>
    <x v="116"/>
    <x v="24"/>
    <x v="1"/>
    <x v="3"/>
    <x v="116"/>
    <d v="2022-08-04T00:00:00"/>
    <x v="39"/>
    <x v="10"/>
    <x v="60"/>
    <x v="3"/>
    <x v="1"/>
    <x v="0"/>
    <x v="8"/>
    <s v="unzufrieden mit aktuellen Tool und es wird auch nicht alles abgwdeckt, zu viele Programme- dezentral"/>
  </r>
  <r>
    <x v="53"/>
    <x v="0"/>
    <x v="117"/>
    <x v="0"/>
    <x v="1"/>
    <x v="0"/>
    <x v="117"/>
    <d v="2022-08-02T00:00:00"/>
    <x v="0"/>
    <x v="0"/>
    <x v="61"/>
    <x v="6"/>
    <x v="1"/>
    <x v="0"/>
    <x v="10"/>
    <s v="Spesenmanagement, Reports"/>
  </r>
  <r>
    <x v="9"/>
    <x v="0"/>
    <x v="118"/>
    <x v="7"/>
    <x v="0"/>
    <x v="0"/>
    <x v="118"/>
    <d v="2022-08-02T00:00:00"/>
    <x v="18"/>
    <x v="0"/>
    <x v="2"/>
    <x v="1"/>
    <x v="1"/>
    <x v="0"/>
    <x v="0"/>
    <s v="haben bisher keine digitale Lösung, will aber, dass nicht jeder ein Handy haben muss fürs Einstempeln"/>
  </r>
  <r>
    <x v="50"/>
    <x v="0"/>
    <x v="119"/>
    <x v="37"/>
    <x v="0"/>
    <x v="13"/>
    <x v="119"/>
    <d v="2022-07-27T00:00:00"/>
    <x v="40"/>
    <x v="0"/>
    <x v="3"/>
    <x v="1"/>
    <x v="1"/>
    <x v="0"/>
    <x v="0"/>
    <s v=" -"/>
  </r>
  <r>
    <x v="2"/>
    <x v="0"/>
    <x v="120"/>
    <x v="0"/>
    <x v="3"/>
    <x v="12"/>
    <x v="120"/>
    <d v="2022-07-25T00:00:00"/>
    <x v="21"/>
    <x v="0"/>
    <x v="9"/>
    <x v="1"/>
    <x v="1"/>
    <x v="0"/>
    <x v="0"/>
    <s v="time tracking, shift management"/>
  </r>
  <r>
    <x v="24"/>
    <x v="0"/>
    <x v="121"/>
    <x v="26"/>
    <x v="0"/>
    <x v="4"/>
    <x v="121"/>
    <d v="2022-07-26T00:00:00"/>
    <x v="41"/>
    <x v="0"/>
    <x v="17"/>
    <x v="1"/>
    <x v="1"/>
    <x v="0"/>
    <x v="8"/>
    <s v="kein Tool im Einsatz bisher"/>
  </r>
  <r>
    <x v="54"/>
    <x v="0"/>
    <x v="122"/>
    <x v="38"/>
    <x v="0"/>
    <x v="0"/>
    <x v="122"/>
    <d v="2022-07-25T00:00:00"/>
    <x v="42"/>
    <x v="0"/>
    <x v="62"/>
    <x v="3"/>
    <x v="1"/>
    <x v="0"/>
    <x v="10"/>
    <s v="kein system im einsatz .."/>
  </r>
  <r>
    <x v="24"/>
    <x v="0"/>
    <x v="123"/>
    <x v="0"/>
    <x v="2"/>
    <x v="10"/>
    <x v="123"/>
    <d v="2022-07-26T00:00:00"/>
    <x v="43"/>
    <x v="11"/>
    <x v="63"/>
    <x v="1"/>
    <x v="1"/>
    <x v="0"/>
    <x v="9"/>
    <s v="haben noch keine Software, fast alles manuell, sind auf der Suche"/>
  </r>
  <r>
    <x v="2"/>
    <x v="0"/>
    <x v="124"/>
    <x v="0"/>
    <x v="0"/>
    <x v="4"/>
    <x v="124"/>
    <d v="2022-07-25T00:00:00"/>
    <x v="0"/>
    <x v="0"/>
    <x v="64"/>
    <x v="0"/>
    <x v="1"/>
    <x v="0"/>
    <x v="8"/>
    <s v="sind ein Start up und haben kein Tool für die Verwaltung der Prozesse; Dokumente in papierform"/>
  </r>
  <r>
    <x v="55"/>
    <x v="0"/>
    <x v="125"/>
    <x v="32"/>
    <x v="1"/>
    <x v="3"/>
    <x v="125"/>
    <d v="2022-07-26T00:00:00"/>
    <x v="4"/>
    <x v="0"/>
    <x v="2"/>
    <x v="1"/>
    <x v="1"/>
    <x v="0"/>
    <x v="13"/>
    <s v="hat keine Kontrolle über die Mitarbeiter, wann sie wirklich anfangen zu arbeiten"/>
  </r>
  <r>
    <x v="32"/>
    <x v="0"/>
    <x v="126"/>
    <x v="19"/>
    <x v="1"/>
    <x v="3"/>
    <x v="126"/>
    <d v="2022-07-21T00:00:00"/>
    <x v="4"/>
    <x v="0"/>
    <x v="65"/>
    <x v="0"/>
    <x v="1"/>
    <x v="0"/>
    <x v="3"/>
    <s v="haben mehrere Tools, die zu kompliziert sind für sie und möchte jetzt alles in einem haben"/>
  </r>
  <r>
    <x v="56"/>
    <x v="0"/>
    <x v="127"/>
    <x v="39"/>
    <x v="1"/>
    <x v="3"/>
    <x v="127"/>
    <d v="2022-07-26T00:00:00"/>
    <x v="44"/>
    <x v="0"/>
    <x v="66"/>
    <x v="1"/>
    <x v="1"/>
    <x v="0"/>
    <x v="15"/>
    <s v="Excel wird zu aufwändig. Keine Plattform, um mit den Mitarbeitern zu kommunizieren. Kann keinen Einsatzplan erstellen bzw. hat noch nicht das Tool dafür"/>
  </r>
  <r>
    <x v="0"/>
    <x v="0"/>
    <x v="128"/>
    <x v="26"/>
    <x v="1"/>
    <x v="3"/>
    <x v="128"/>
    <d v="2022-08-03T00:00:00"/>
    <x v="45"/>
    <x v="0"/>
    <x v="67"/>
    <x v="1"/>
    <x v="1"/>
    <x v="0"/>
    <x v="14"/>
    <s v=" -"/>
  </r>
  <r>
    <x v="24"/>
    <x v="0"/>
    <x v="129"/>
    <x v="4"/>
    <x v="0"/>
    <x v="0"/>
    <x v="129"/>
    <d v="2022-09-19T00:00:00"/>
    <x v="0"/>
    <x v="0"/>
    <x v="68"/>
    <x v="1"/>
    <x v="1"/>
    <x v="0"/>
    <x v="3"/>
    <s v="haben kein Tool im Einsatz für die Zeiterfassung und die manuelle Eingsabe nimmt ihm viel Zeit"/>
  </r>
  <r>
    <x v="57"/>
    <x v="0"/>
    <x v="130"/>
    <x v="40"/>
    <x v="0"/>
    <x v="3"/>
    <x v="130"/>
    <d v="2022-07-19T00:00:00"/>
    <x v="5"/>
    <x v="0"/>
    <x v="69"/>
    <x v="7"/>
    <x v="1"/>
    <x v="4"/>
    <x v="8"/>
    <s v="möchte sich besser/ zentraler organisieren, ein zufriedenes Team -"/>
  </r>
  <r>
    <x v="2"/>
    <x v="0"/>
    <x v="131"/>
    <x v="0"/>
    <x v="3"/>
    <x v="14"/>
    <x v="131"/>
    <d v="2022-07-18T00:00:00"/>
    <x v="21"/>
    <x v="0"/>
    <x v="9"/>
    <x v="1"/>
    <x v="1"/>
    <x v="0"/>
    <x v="0"/>
    <s v="time tracking, shifts"/>
  </r>
  <r>
    <x v="2"/>
    <x v="0"/>
    <x v="132"/>
    <x v="0"/>
    <x v="1"/>
    <x v="3"/>
    <x v="132"/>
    <d v="2022-07-15T00:00:00"/>
    <x v="4"/>
    <x v="0"/>
    <x v="3"/>
    <x v="1"/>
    <x v="1"/>
    <x v="0"/>
    <x v="10"/>
    <s v="Überstunden und generelle Überschaubarkeit schlecht"/>
  </r>
  <r>
    <x v="58"/>
    <x v="0"/>
    <x v="133"/>
    <x v="10"/>
    <x v="0"/>
    <x v="6"/>
    <x v="133"/>
    <d v="2022-07-18T00:00:00"/>
    <x v="0"/>
    <x v="0"/>
    <x v="49"/>
    <x v="0"/>
    <x v="1"/>
    <x v="0"/>
    <x v="3"/>
    <s v="hätte gerne alles zentral organisiert, bzw. alles etwas einfacher"/>
  </r>
  <r>
    <x v="24"/>
    <x v="0"/>
    <x v="134"/>
    <x v="0"/>
    <x v="0"/>
    <x v="3"/>
    <x v="134"/>
    <d v="2022-07-14T00:00:00"/>
    <x v="35"/>
    <x v="0"/>
    <x v="70"/>
    <x v="0"/>
    <x v="1"/>
    <x v="1"/>
    <x v="7"/>
    <s v="zu viele Programme im einsatz - möchte alles zentralisieren"/>
  </r>
  <r>
    <x v="8"/>
    <x v="0"/>
    <x v="135"/>
    <x v="0"/>
    <x v="1"/>
    <x v="4"/>
    <x v="135"/>
    <d v="2022-07-12T00:00:00"/>
    <x v="5"/>
    <x v="0"/>
    <x v="23"/>
    <x v="1"/>
    <x v="1"/>
    <x v="0"/>
    <x v="14"/>
    <s v="keine tools -"/>
  </r>
  <r>
    <x v="55"/>
    <x v="0"/>
    <x v="136"/>
    <x v="32"/>
    <x v="1"/>
    <x v="3"/>
    <x v="136"/>
    <d v="2022-07-13T00:00:00"/>
    <x v="0"/>
    <x v="0"/>
    <x v="6"/>
    <x v="1"/>
    <x v="1"/>
    <x v="0"/>
    <x v="12"/>
    <s v="aufwendige Zeiterfassung in Papierform und Übertragung ins Excel"/>
  </r>
  <r>
    <x v="59"/>
    <x v="0"/>
    <x v="137"/>
    <x v="7"/>
    <x v="2"/>
    <x v="11"/>
    <x v="137"/>
    <d v="2022-07-11T00:00:00"/>
    <x v="46"/>
    <x v="0"/>
    <x v="71"/>
    <x v="0"/>
    <x v="1"/>
    <x v="0"/>
    <x v="11"/>
    <s v="ist sehr unzufrieden mit dem Support/Funktion/Kosten von aktuellem System"/>
  </r>
  <r>
    <x v="60"/>
    <x v="0"/>
    <x v="138"/>
    <x v="40"/>
    <x v="1"/>
    <x v="3"/>
    <x v="138"/>
    <d v="2022-07-08T00:00:00"/>
    <x v="47"/>
    <x v="0"/>
    <x v="72"/>
    <x v="1"/>
    <x v="1"/>
    <x v="0"/>
    <x v="8"/>
    <s v="viele Excellisten - unübersichtlich und hat Datenschutzbedenken"/>
  </r>
  <r>
    <x v="61"/>
    <x v="0"/>
    <x v="139"/>
    <x v="7"/>
    <x v="0"/>
    <x v="4"/>
    <x v="139"/>
    <d v="2022-07-01T00:00:00"/>
    <x v="48"/>
    <x v="0"/>
    <x v="73"/>
    <x v="1"/>
    <x v="1"/>
    <x v="0"/>
    <x v="5"/>
    <s v=" -"/>
  </r>
  <r>
    <x v="42"/>
    <x v="0"/>
    <x v="140"/>
    <x v="24"/>
    <x v="1"/>
    <x v="3"/>
    <x v="140"/>
    <d v="2022-07-07T00:00:00"/>
    <x v="49"/>
    <x v="12"/>
    <x v="74"/>
    <x v="0"/>
    <x v="4"/>
    <x v="0"/>
    <x v="0"/>
    <s v="sie haben kein zentrales tool, und einiges muss auch in excel erledigt werden- dezentral , unübersichtlich"/>
  </r>
  <r>
    <x v="0"/>
    <x v="0"/>
    <x v="141"/>
    <x v="0"/>
    <x v="2"/>
    <x v="14"/>
    <x v="141"/>
    <d v="2022-07-06T00:00:00"/>
    <x v="2"/>
    <x v="0"/>
    <x v="75"/>
    <x v="1"/>
    <x v="1"/>
    <x v="0"/>
    <x v="8"/>
    <s v="Support, Basics, Flexibility"/>
  </r>
  <r>
    <x v="0"/>
    <x v="0"/>
    <x v="142"/>
    <x v="0"/>
    <x v="0"/>
    <x v="3"/>
    <x v="142"/>
    <d v="2022-06-28T00:00:00"/>
    <x v="2"/>
    <x v="0"/>
    <x v="76"/>
    <x v="1"/>
    <x v="1"/>
    <x v="0"/>
    <x v="13"/>
    <s v="GF kümmert sich selber darum und bald stellen sie eine MA ein fürs Personal und möchte, dass sie schon ein Tool hat, weil es sonst zu viel ist bei 13 MA"/>
  </r>
  <r>
    <x v="47"/>
    <x v="0"/>
    <x v="143"/>
    <x v="41"/>
    <x v="1"/>
    <x v="3"/>
    <x v="143"/>
    <d v="2022-06-27T00:00:00"/>
    <x v="0"/>
    <x v="0"/>
    <x v="77"/>
    <x v="1"/>
    <x v="1"/>
    <x v="0"/>
    <x v="5"/>
    <s v="aktuell läuft alles von Hand"/>
  </r>
  <r>
    <x v="8"/>
    <x v="0"/>
    <x v="144"/>
    <x v="4"/>
    <x v="1"/>
    <x v="3"/>
    <x v="144"/>
    <d v="2022-06-28T00:00:00"/>
    <x v="50"/>
    <x v="0"/>
    <x v="78"/>
    <x v="1"/>
    <x v="1"/>
    <x v="0"/>
    <x v="8"/>
    <s v="möchte effektiver arbeiten, aktuell alles per google docs und excel"/>
  </r>
  <r>
    <x v="2"/>
    <x v="0"/>
    <x v="145"/>
    <x v="0"/>
    <x v="3"/>
    <x v="12"/>
    <x v="145"/>
    <d v="2022-06-22T00:00:00"/>
    <x v="21"/>
    <x v="0"/>
    <x v="9"/>
    <x v="1"/>
    <x v="1"/>
    <x v="0"/>
    <x v="0"/>
    <s v="time + shift"/>
  </r>
  <r>
    <x v="0"/>
    <x v="0"/>
    <x v="146"/>
    <x v="0"/>
    <x v="1"/>
    <x v="0"/>
    <x v="146"/>
    <d v="2022-06-29T00:00:00"/>
    <x v="0"/>
    <x v="0"/>
    <x v="6"/>
    <x v="1"/>
    <x v="1"/>
    <x v="0"/>
    <x v="10"/>
    <s v="müssen arbeitszeiten nachpflegen, wegen HO"/>
  </r>
  <r>
    <x v="16"/>
    <x v="0"/>
    <x v="147"/>
    <x v="13"/>
    <x v="2"/>
    <x v="11"/>
    <x v="147"/>
    <d v="2022-06-22T00:00:00"/>
    <x v="51"/>
    <x v="0"/>
    <x v="79"/>
    <x v="0"/>
    <x v="1"/>
    <x v="1"/>
    <x v="8"/>
    <s v="the are using a HR software, it does not cover all their needs, so they use microsoft sharepoint as well &amp; ATS is not in the current software"/>
  </r>
  <r>
    <x v="62"/>
    <x v="0"/>
    <x v="148"/>
    <x v="6"/>
    <x v="1"/>
    <x v="3"/>
    <x v="148"/>
    <d v="2022-06-21T00:00:00"/>
    <x v="0"/>
    <x v="0"/>
    <x v="6"/>
    <x v="1"/>
    <x v="1"/>
    <x v="0"/>
    <x v="17"/>
    <s v="haben einm Zeiterfassungssystem mit Chip, und im HO funktioniert das nicht, muss excelpflegen genau so wie für Timeoff - total unüberrsichtlich"/>
  </r>
  <r>
    <x v="3"/>
    <x v="0"/>
    <x v="149"/>
    <x v="7"/>
    <x v="2"/>
    <x v="11"/>
    <x v="149"/>
    <d v="2022-06-23T00:00:00"/>
    <x v="4"/>
    <x v="0"/>
    <x v="80"/>
    <x v="5"/>
    <x v="1"/>
    <x v="0"/>
    <x v="5"/>
    <s v="no system in use"/>
  </r>
  <r>
    <x v="63"/>
    <x v="0"/>
    <x v="150"/>
    <x v="27"/>
    <x v="1"/>
    <x v="4"/>
    <x v="150"/>
    <d v="2022-06-17T00:00:00"/>
    <x v="0"/>
    <x v="0"/>
    <x v="17"/>
    <x v="1"/>
    <x v="1"/>
    <x v="0"/>
    <x v="8"/>
    <s v="nicht digitalisiert"/>
  </r>
  <r>
    <x v="64"/>
    <x v="0"/>
    <x v="151"/>
    <x v="41"/>
    <x v="0"/>
    <x v="0"/>
    <x v="151"/>
    <d v="2022-06-22T00:00:00"/>
    <x v="4"/>
    <x v="0"/>
    <x v="6"/>
    <x v="0"/>
    <x v="1"/>
    <x v="0"/>
    <x v="3"/>
    <s v="sie haben keine Tools und es ist umständlich und ziemlich aufwendig jedes jahr eine neue Excelliste zu erstellen für die Urlaubsübersicht"/>
  </r>
  <r>
    <x v="2"/>
    <x v="0"/>
    <x v="152"/>
    <x v="27"/>
    <x v="0"/>
    <x v="3"/>
    <x v="152"/>
    <d v="2022-06-14T00:00:00"/>
    <x v="0"/>
    <x v="0"/>
    <x v="81"/>
    <x v="3"/>
    <x v="1"/>
    <x v="0"/>
    <x v="8"/>
    <s v="Zeiterfassung über Excel und ist schwierig alles einzutragen, weil einige flexible Arbeitszeiten haben"/>
  </r>
  <r>
    <x v="65"/>
    <x v="0"/>
    <x v="153"/>
    <x v="42"/>
    <x v="2"/>
    <x v="10"/>
    <x v="153"/>
    <d v="2022-06-14T00:00:00"/>
    <x v="52"/>
    <x v="0"/>
    <x v="82"/>
    <x v="1"/>
    <x v="1"/>
    <x v="0"/>
    <x v="0"/>
    <s v="haben noch kein Tool außer für TimeTracking/Abwesenheit"/>
  </r>
  <r>
    <x v="0"/>
    <x v="0"/>
    <x v="154"/>
    <x v="43"/>
    <x v="0"/>
    <x v="0"/>
    <x v="154"/>
    <d v="2022-06-15T00:00:00"/>
    <x v="4"/>
    <x v="0"/>
    <x v="31"/>
    <x v="1"/>
    <x v="0"/>
    <x v="0"/>
    <x v="10"/>
    <s v="Schichtplannung ist nicht ideal , da die Überstunden nicht erfasst werden und e ginbt keine Auswertungsmöglichkeiten."/>
  </r>
  <r>
    <x v="0"/>
    <x v="0"/>
    <x v="155"/>
    <x v="0"/>
    <x v="0"/>
    <x v="0"/>
    <x v="155"/>
    <d v="2022-06-13T00:00:00"/>
    <x v="0"/>
    <x v="0"/>
    <x v="83"/>
    <x v="3"/>
    <x v="1"/>
    <x v="0"/>
    <x v="10"/>
    <s v="sie haben noch keine Tools und sind am wachsen- alles nur in excel und PDF"/>
  </r>
  <r>
    <x v="47"/>
    <x v="0"/>
    <x v="156"/>
    <x v="7"/>
    <x v="1"/>
    <x v="3"/>
    <x v="156"/>
    <d v="2022-06-13T00:00:00"/>
    <x v="53"/>
    <x v="0"/>
    <x v="84"/>
    <x v="1"/>
    <x v="1"/>
    <x v="0"/>
    <x v="8"/>
    <s v="personalakte in papier und haben keinen regelmäßigen Prozess für Performance/Feedback"/>
  </r>
  <r>
    <x v="2"/>
    <x v="0"/>
    <x v="157"/>
    <x v="0"/>
    <x v="0"/>
    <x v="6"/>
    <x v="157"/>
    <d v="2022-06-07T00:00:00"/>
    <x v="0"/>
    <x v="13"/>
    <x v="3"/>
    <x v="1"/>
    <x v="1"/>
    <x v="0"/>
    <x v="10"/>
    <s v="aktuelles Tool funktioniert nicht"/>
  </r>
  <r>
    <x v="66"/>
    <x v="0"/>
    <x v="158"/>
    <x v="44"/>
    <x v="1"/>
    <x v="3"/>
    <x v="158"/>
    <d v="2022-06-03T00:00:00"/>
    <x v="54"/>
    <x v="0"/>
    <x v="85"/>
    <x v="0"/>
    <x v="1"/>
    <x v="0"/>
    <x v="17"/>
    <s v="haben zwar papershift im einsatz aber kan nur timemanagement und es ist ihnen nicht genug -"/>
  </r>
  <r>
    <x v="67"/>
    <x v="0"/>
    <x v="159"/>
    <x v="6"/>
    <x v="1"/>
    <x v="4"/>
    <x v="159"/>
    <d v="2022-06-09T00:00:00"/>
    <x v="5"/>
    <x v="0"/>
    <x v="86"/>
    <x v="1"/>
    <x v="1"/>
    <x v="2"/>
    <x v="7"/>
    <s v="keine Software im Einsatz, alles etwas unorganisiert"/>
  </r>
  <r>
    <x v="2"/>
    <x v="0"/>
    <x v="160"/>
    <x v="43"/>
    <x v="0"/>
    <x v="0"/>
    <x v="160"/>
    <d v="2022-05-27T00:00:00"/>
    <x v="4"/>
    <x v="0"/>
    <x v="87"/>
    <x v="1"/>
    <x v="1"/>
    <x v="0"/>
    <x v="14"/>
    <s v="noch keine hr software im einsatz"/>
  </r>
  <r>
    <x v="2"/>
    <x v="0"/>
    <x v="161"/>
    <x v="0"/>
    <x v="1"/>
    <x v="3"/>
    <x v="161"/>
    <d v="2022-05-30T00:00:00"/>
    <x v="0"/>
    <x v="0"/>
    <x v="2"/>
    <x v="1"/>
    <x v="1"/>
    <x v="0"/>
    <x v="10"/>
    <s v="Zeiterfassung sehr unübersichtlich und alles wird per Sms, Whatsapp usw. verschickt"/>
  </r>
  <r>
    <x v="3"/>
    <x v="0"/>
    <x v="162"/>
    <x v="2"/>
    <x v="2"/>
    <x v="11"/>
    <x v="162"/>
    <d v="2022-05-19T00:00:00"/>
    <x v="55"/>
    <x v="0"/>
    <x v="88"/>
    <x v="0"/>
    <x v="0"/>
    <x v="1"/>
    <x v="10"/>
    <s v="No system in use  - großer Zeitaufwand für Urlaubsanträge, Dokumente zuschicken da MA keine Zugriff und Onboarding"/>
  </r>
  <r>
    <x v="68"/>
    <x v="0"/>
    <x v="163"/>
    <x v="42"/>
    <x v="1"/>
    <x v="3"/>
    <x v="163"/>
    <d v="2022-05-18T00:00:00"/>
    <x v="56"/>
    <x v="0"/>
    <x v="89"/>
    <x v="0"/>
    <x v="1"/>
    <x v="0"/>
    <x v="7"/>
    <s v="die meisten Prozesse laufen manuell ab und da sie am wachsen sind, ist es für sie zu viel Arbeit und Aufwand"/>
  </r>
  <r>
    <x v="3"/>
    <x v="0"/>
    <x v="164"/>
    <x v="7"/>
    <x v="0"/>
    <x v="0"/>
    <x v="164"/>
    <d v="2022-05-19T00:00:00"/>
    <x v="0"/>
    <x v="0"/>
    <x v="90"/>
    <x v="1"/>
    <x v="1"/>
    <x v="0"/>
    <x v="0"/>
    <s v="aktuelles Tool bildet nicht alles ab und müssen zusätzlich excellisten geführt werden, damit man übersicht über die überstunden hat"/>
  </r>
  <r>
    <x v="2"/>
    <x v="0"/>
    <x v="165"/>
    <x v="0"/>
    <x v="3"/>
    <x v="12"/>
    <x v="165"/>
    <d v="2022-05-17T00:00:00"/>
    <x v="21"/>
    <x v="0"/>
    <x v="9"/>
    <x v="1"/>
    <x v="1"/>
    <x v="0"/>
    <x v="0"/>
    <s v="shift + time tracking"/>
  </r>
  <r>
    <x v="40"/>
    <x v="0"/>
    <x v="166"/>
    <x v="45"/>
    <x v="3"/>
    <x v="12"/>
    <x v="166"/>
    <d v="2022-05-17T00:00:00"/>
    <x v="57"/>
    <x v="0"/>
    <x v="9"/>
    <x v="1"/>
    <x v="1"/>
    <x v="0"/>
    <x v="0"/>
    <s v="Time tracking, shift management"/>
  </r>
  <r>
    <x v="69"/>
    <x v="0"/>
    <x v="167"/>
    <x v="10"/>
    <x v="1"/>
    <x v="4"/>
    <x v="167"/>
    <d v="2022-05-19T00:00:00"/>
    <x v="0"/>
    <x v="0"/>
    <x v="91"/>
    <x v="1"/>
    <x v="1"/>
    <x v="0"/>
    <x v="10"/>
    <s v="stundenzettel nerven, keine toollösung vorhanden &gt; aufwendig, MA sind schwer kontrollierbar"/>
  </r>
  <r>
    <x v="50"/>
    <x v="0"/>
    <x v="168"/>
    <x v="20"/>
    <x v="1"/>
    <x v="3"/>
    <x v="168"/>
    <d v="2022-05-24T00:00:00"/>
    <x v="0"/>
    <x v="0"/>
    <x v="7"/>
    <x v="1"/>
    <x v="1"/>
    <x v="0"/>
    <x v="10"/>
    <s v="aktuelle zeiterfassungssoftware macht probleme, urlaubsexcel kann umständlich sein"/>
  </r>
  <r>
    <x v="70"/>
    <x v="0"/>
    <x v="169"/>
    <x v="19"/>
    <x v="1"/>
    <x v="0"/>
    <x v="169"/>
    <d v="2022-05-17T00:00:00"/>
    <x v="2"/>
    <x v="0"/>
    <x v="92"/>
    <x v="3"/>
    <x v="1"/>
    <x v="0"/>
    <x v="7"/>
    <s v="da si egerade am wachsen sind ist das Recruting zu umständlich weil vieles sehr händisch löuft und viel Zeit in Anspruch nimmt"/>
  </r>
  <r>
    <x v="2"/>
    <x v="0"/>
    <x v="170"/>
    <x v="46"/>
    <x v="1"/>
    <x v="3"/>
    <x v="170"/>
    <d v="2022-05-19T00:00:00"/>
    <x v="0"/>
    <x v="0"/>
    <x v="93"/>
    <x v="1"/>
    <x v="1"/>
    <x v="0"/>
    <x v="5"/>
    <s v="bisher noch kein HR-Tool im Einsatz &gt; langfristig muss digitalisiert werden"/>
  </r>
  <r>
    <x v="42"/>
    <x v="0"/>
    <x v="171"/>
    <x v="26"/>
    <x v="0"/>
    <x v="6"/>
    <x v="171"/>
    <d v="2022-05-16T00:00:00"/>
    <x v="58"/>
    <x v="14"/>
    <x v="0"/>
    <x v="3"/>
    <x v="1"/>
    <x v="2"/>
    <x v="15"/>
    <s v="mein lieber Niklas, an dieser Stelle nochmal Vielen Dank. Nächstes Bier im Chino auf mich"/>
  </r>
  <r>
    <x v="0"/>
    <x v="0"/>
    <x v="172"/>
    <x v="0"/>
    <x v="2"/>
    <x v="11"/>
    <x v="172"/>
    <d v="2022-05-05T00:00:00"/>
    <x v="59"/>
    <x v="0"/>
    <x v="94"/>
    <x v="0"/>
    <x v="1"/>
    <x v="0"/>
    <x v="5"/>
    <s v="no system in place"/>
  </r>
  <r>
    <x v="71"/>
    <x v="0"/>
    <x v="173"/>
    <x v="13"/>
    <x v="1"/>
    <x v="12"/>
    <x v="173"/>
    <d v="2022-05-06T00:00:00"/>
    <x v="60"/>
    <x v="0"/>
    <x v="95"/>
    <x v="0"/>
    <x v="0"/>
    <x v="0"/>
    <x v="10"/>
    <s v="keine HR Software vorhanden &gt; megs viele manuelle prozesse im einsatz &gt; chaos"/>
  </r>
  <r>
    <x v="4"/>
    <x v="0"/>
    <x v="174"/>
    <x v="35"/>
    <x v="1"/>
    <x v="0"/>
    <x v="174"/>
    <d v="2022-05-04T00:00:00"/>
    <x v="21"/>
    <x v="0"/>
    <x v="96"/>
    <x v="1"/>
    <x v="1"/>
    <x v="0"/>
    <x v="10"/>
    <s v="Zeiterfassunf und timeoff in excel aber gefällt die übersicht nicht und ist umständlich, schichtplannung über outlook mag auch nicht"/>
  </r>
  <r>
    <x v="72"/>
    <x v="0"/>
    <x v="175"/>
    <x v="47"/>
    <x v="2"/>
    <x v="11"/>
    <x v="175"/>
    <d v="2022-04-28T00:00:00"/>
    <x v="61"/>
    <x v="10"/>
    <x v="97"/>
    <x v="0"/>
    <x v="1"/>
    <x v="1"/>
    <x v="18"/>
    <s v="Verwaltungschaos bei wachsender Mitarbeiterzahl vorallem bei der Zeiterfassung und dem Urlaubswesen"/>
  </r>
  <r>
    <x v="2"/>
    <x v="0"/>
    <x v="176"/>
    <x v="0"/>
    <x v="1"/>
    <x v="0"/>
    <x v="176"/>
    <d v="2022-05-04T00:00:00"/>
    <x v="62"/>
    <x v="0"/>
    <x v="98"/>
    <x v="1"/>
    <x v="1"/>
    <x v="0"/>
    <x v="10"/>
    <s v="kein Tool vorhanden, unorganisiert"/>
  </r>
  <r>
    <x v="73"/>
    <x v="0"/>
    <x v="177"/>
    <x v="48"/>
    <x v="2"/>
    <x v="10"/>
    <x v="177"/>
    <d v="2022-05-11T00:00:00"/>
    <x v="4"/>
    <x v="15"/>
    <x v="99"/>
    <x v="1"/>
    <x v="1"/>
    <x v="0"/>
    <x v="15"/>
    <s v="&quot;Die Hütte brennt&quot; - Organisation / Zentralisierung / Aufgabenverteilung / Effizienz - Optimierung der administrativen Prozesse"/>
  </r>
  <r>
    <x v="12"/>
    <x v="0"/>
    <x v="178"/>
    <x v="0"/>
    <x v="0"/>
    <x v="14"/>
    <x v="178"/>
    <d v="2022-04-26T00:00:00"/>
    <x v="56"/>
    <x v="0"/>
    <x v="100"/>
    <x v="1"/>
    <x v="1"/>
    <x v="0"/>
    <x v="14"/>
    <s v="baut unternehmen auf welches sehr schnell wächst &gt;  will vorbereitet sein auf das wachstum und direkt mit einem guten programm starten"/>
  </r>
  <r>
    <x v="2"/>
    <x v="0"/>
    <x v="179"/>
    <x v="0"/>
    <x v="3"/>
    <x v="12"/>
    <x v="179"/>
    <d v="2022-04-22T00:00:00"/>
    <x v="57"/>
    <x v="0"/>
    <x v="101"/>
    <x v="1"/>
    <x v="1"/>
    <x v="0"/>
    <x v="0"/>
    <s v="Time-off, time tracking, shifts"/>
  </r>
  <r>
    <x v="74"/>
    <x v="0"/>
    <x v="180"/>
    <x v="14"/>
    <x v="0"/>
    <x v="3"/>
    <x v="180"/>
    <d v="2022-04-22T00:00:00"/>
    <x v="63"/>
    <x v="0"/>
    <x v="102"/>
    <x v="0"/>
    <x v="1"/>
    <x v="0"/>
    <x v="7"/>
    <s v="haben keine Tools, und alles ist unstrukturiert - teilweise analog, tw abgespeichert auf dem server"/>
  </r>
  <r>
    <x v="75"/>
    <x v="0"/>
    <x v="181"/>
    <x v="49"/>
    <x v="2"/>
    <x v="11"/>
    <x v="181"/>
    <d v="2022-04-25T00:00:00"/>
    <x v="64"/>
    <x v="0"/>
    <x v="103"/>
    <x v="0"/>
    <x v="1"/>
    <x v="1"/>
    <x v="10"/>
    <s v="Projektbezogenes Erfassen (Urlaub/Zeit) - Unübersichtlichkeit / Dezentrale Organisation"/>
  </r>
  <r>
    <x v="34"/>
    <x v="0"/>
    <x v="182"/>
    <x v="50"/>
    <x v="2"/>
    <x v="3"/>
    <x v="182"/>
    <d v="2022-04-25T00:00:00"/>
    <x v="4"/>
    <x v="16"/>
    <x v="104"/>
    <x v="1"/>
    <x v="1"/>
    <x v="0"/>
    <x v="0"/>
    <s v="Seasonal workers start adhoc sometimes the next day and if they have not signed their contract the company could get in legal trouble."/>
  </r>
  <r>
    <x v="76"/>
    <x v="0"/>
    <x v="183"/>
    <x v="0"/>
    <x v="1"/>
    <x v="3"/>
    <x v="183"/>
    <d v="2022-04-20T00:00:00"/>
    <x v="65"/>
    <x v="17"/>
    <x v="6"/>
    <x v="1"/>
    <x v="1"/>
    <x v="0"/>
    <x v="12"/>
    <s v="stundenzettel werden falsch ausgefüllt, viel manuelle arbeit allgemein &gt; hoher zeitaufwand, hohe fehlerquote"/>
  </r>
  <r>
    <x v="2"/>
    <x v="0"/>
    <x v="184"/>
    <x v="0"/>
    <x v="1"/>
    <x v="3"/>
    <x v="184"/>
    <d v="2022-04-19T00:00:00"/>
    <x v="0"/>
    <x v="18"/>
    <x v="23"/>
    <x v="1"/>
    <x v="1"/>
    <x v="0"/>
    <x v="10"/>
    <s v="Strafe wegen Zeiterfassung bekommen, weil die MA Arbeitsstunden nicht eintragen; Urlaub mündlich"/>
  </r>
  <r>
    <x v="77"/>
    <x v="0"/>
    <x v="185"/>
    <x v="19"/>
    <x v="0"/>
    <x v="0"/>
    <x v="185"/>
    <d v="2022-04-20T00:00:00"/>
    <x v="4"/>
    <x v="0"/>
    <x v="105"/>
    <x v="3"/>
    <x v="1"/>
    <x v="0"/>
    <x v="5"/>
    <s v="haben keine tools- alles komplett in einer großen Excelliste, wachsen und deshalb wird es umständlicher und unübersichtlicher"/>
  </r>
  <r>
    <x v="78"/>
    <x v="0"/>
    <x v="186"/>
    <x v="24"/>
    <x v="1"/>
    <x v="0"/>
    <x v="186"/>
    <d v="2022-04-20T00:00:00"/>
    <x v="66"/>
    <x v="0"/>
    <x v="106"/>
    <x v="3"/>
    <x v="1"/>
    <x v="0"/>
    <x v="10"/>
    <s v="nutzen heavenHR - unzufrieden, schlechte Übersichten, keine gute Kalenderübersicht"/>
  </r>
  <r>
    <x v="79"/>
    <x v="0"/>
    <x v="187"/>
    <x v="51"/>
    <x v="2"/>
    <x v="10"/>
    <x v="187"/>
    <d v="2022-04-27T00:00:00"/>
    <x v="67"/>
    <x v="0"/>
    <x v="107"/>
    <x v="0"/>
    <x v="1"/>
    <x v="0"/>
    <x v="0"/>
    <s v="Macht fast alles händisch und schwer Überblick zu behalten"/>
  </r>
  <r>
    <x v="80"/>
    <x v="0"/>
    <x v="188"/>
    <x v="52"/>
    <x v="0"/>
    <x v="0"/>
    <x v="188"/>
    <d v="2022-04-26T00:00:00"/>
    <x v="40"/>
    <x v="5"/>
    <x v="108"/>
    <x v="3"/>
    <x v="1"/>
    <x v="2"/>
    <x v="10"/>
    <s v="Check notes"/>
  </r>
  <r>
    <x v="81"/>
    <x v="0"/>
    <x v="189"/>
    <x v="53"/>
    <x v="1"/>
    <x v="3"/>
    <x v="189"/>
    <d v="2022-04-25T00:00:00"/>
    <x v="68"/>
    <x v="0"/>
    <x v="109"/>
    <x v="1"/>
    <x v="1"/>
    <x v="0"/>
    <x v="5"/>
    <s v="aktuell noch kein System implementiert, Organisatorisch schwach aufgestellt"/>
  </r>
  <r>
    <x v="82"/>
    <x v="0"/>
    <x v="190"/>
    <x v="24"/>
    <x v="2"/>
    <x v="11"/>
    <x v="190"/>
    <d v="2022-04-12T00:00:00"/>
    <x v="0"/>
    <x v="19"/>
    <x v="2"/>
    <x v="1"/>
    <x v="5"/>
    <x v="0"/>
    <x v="7"/>
    <s v="Zeiterfassung für Lagermitarbeiter"/>
  </r>
  <r>
    <x v="35"/>
    <x v="0"/>
    <x v="191"/>
    <x v="28"/>
    <x v="0"/>
    <x v="3"/>
    <x v="191"/>
    <d v="2022-04-08T00:00:00"/>
    <x v="69"/>
    <x v="0"/>
    <x v="110"/>
    <x v="1"/>
    <x v="1"/>
    <x v="0"/>
    <x v="10"/>
    <s v="Benutzen ein Tool für Zeiterfassung, aber unzufrieden; Lohnabrechnungen manuell in Excel für/vom Steuerberater; Urlaub; Recruiting"/>
  </r>
  <r>
    <x v="83"/>
    <x v="0"/>
    <x v="192"/>
    <x v="18"/>
    <x v="2"/>
    <x v="14"/>
    <x v="192"/>
    <d v="2022-04-07T00:00:00"/>
    <x v="4"/>
    <x v="11"/>
    <x v="5"/>
    <x v="3"/>
    <x v="6"/>
    <x v="0"/>
    <x v="8"/>
    <s v="Absences of employees are tracked and put in the bill for customers &gt; Customers paying for hours of an employee that did not work on this day"/>
  </r>
  <r>
    <x v="2"/>
    <x v="0"/>
    <x v="193"/>
    <x v="0"/>
    <x v="0"/>
    <x v="2"/>
    <x v="193"/>
    <d v="2022-04-05T00:00:00"/>
    <x v="57"/>
    <x v="0"/>
    <x v="101"/>
    <x v="1"/>
    <x v="1"/>
    <x v="0"/>
    <x v="0"/>
    <s v="Zietefassung, Abwesenheiten und Shcithmanagement"/>
  </r>
  <r>
    <x v="2"/>
    <x v="0"/>
    <x v="194"/>
    <x v="0"/>
    <x v="1"/>
    <x v="3"/>
    <x v="194"/>
    <d v="2022-04-06T00:00:00"/>
    <x v="70"/>
    <x v="0"/>
    <x v="111"/>
    <x v="1"/>
    <x v="1"/>
    <x v="0"/>
    <x v="10"/>
    <s v="kein HR system vorhanden &gt; mittlerweile wächst ihm die manuelle arbeit über den kopf &gt; zeiteinsparungspotenzial"/>
  </r>
  <r>
    <x v="2"/>
    <x v="0"/>
    <x v="195"/>
    <x v="0"/>
    <x v="3"/>
    <x v="12"/>
    <x v="195"/>
    <d v="2022-04-04T00:00:00"/>
    <x v="57"/>
    <x v="0"/>
    <x v="5"/>
    <x v="1"/>
    <x v="1"/>
    <x v="0"/>
    <x v="0"/>
    <s v="Zeiterfassung, Abwesenheiten, Schichten"/>
  </r>
  <r>
    <x v="0"/>
    <x v="0"/>
    <x v="196"/>
    <x v="0"/>
    <x v="0"/>
    <x v="0"/>
    <x v="196"/>
    <d v="2022-04-12T00:00:00"/>
    <x v="0"/>
    <x v="0"/>
    <x v="112"/>
    <x v="1"/>
    <x v="1"/>
    <x v="0"/>
    <x v="17"/>
    <s v="aktuelles zeiterfassungssystem macht probleme &gt; verursacht hohen zeitaufwand"/>
  </r>
  <r>
    <x v="16"/>
    <x v="0"/>
    <x v="197"/>
    <x v="15"/>
    <x v="1"/>
    <x v="11"/>
    <x v="197"/>
    <d v="2022-04-05T00:00:00"/>
    <x v="71"/>
    <x v="0"/>
    <x v="113"/>
    <x v="0"/>
    <x v="1"/>
    <x v="0"/>
    <x v="8"/>
    <s v="kein HR system vorhanden (?) -&gt; bedarf an zahlreichen tools für performance, bewerbermanagement, digitale personalakte....."/>
  </r>
  <r>
    <x v="50"/>
    <x v="0"/>
    <x v="198"/>
    <x v="37"/>
    <x v="0"/>
    <x v="3"/>
    <x v="198"/>
    <d v="2022-04-06T00:00:00"/>
    <x v="0"/>
    <x v="0"/>
    <x v="23"/>
    <x v="3"/>
    <x v="1"/>
    <x v="0"/>
    <x v="17"/>
    <s v="Zeiterfassungtool reicht nicht mehr für die Unt.größe, Schichtplanung bei verschiedenen Projekte, Übertragung der Arbeitsstunden auf anderem Tool"/>
  </r>
  <r>
    <x v="77"/>
    <x v="0"/>
    <x v="199"/>
    <x v="19"/>
    <x v="1"/>
    <x v="3"/>
    <x v="199"/>
    <d v="2022-03-29T00:00:00"/>
    <x v="0"/>
    <x v="0"/>
    <x v="114"/>
    <x v="0"/>
    <x v="7"/>
    <x v="0"/>
    <x v="10"/>
    <s v="kein HR tool, Urlaub wird in papierform beantrageg und in ein Teamkalender eingetragen, aber die Übersicht fehlt komplett"/>
  </r>
  <r>
    <x v="84"/>
    <x v="0"/>
    <x v="200"/>
    <x v="54"/>
    <x v="1"/>
    <x v="4"/>
    <x v="200"/>
    <d v="2022-03-30T00:00:00"/>
    <x v="72"/>
    <x v="0"/>
    <x v="23"/>
    <x v="6"/>
    <x v="1"/>
    <x v="0"/>
    <x v="17"/>
    <s v="haben keine tools,  nutzen Excel und viele manuelle anträge, zeitfreseenund nicht optimal"/>
  </r>
  <r>
    <x v="85"/>
    <x v="0"/>
    <x v="201"/>
    <x v="55"/>
    <x v="0"/>
    <x v="3"/>
    <x v="201"/>
    <d v="2022-04-06T00:00:00"/>
    <x v="2"/>
    <x v="0"/>
    <x v="115"/>
    <x v="0"/>
    <x v="0"/>
    <x v="0"/>
    <x v="10"/>
    <s v="keine personalsoftware vorhanden &gt; mega viel manuelle arbeit und excel im einsatz, viel papier &gt; zeitverschwendung,komplizierte prozesse"/>
  </r>
  <r>
    <x v="86"/>
    <x v="0"/>
    <x v="202"/>
    <x v="56"/>
    <x v="0"/>
    <x v="0"/>
    <x v="202"/>
    <d v="2022-03-24T00:00:00"/>
    <x v="0"/>
    <x v="0"/>
    <x v="116"/>
    <x v="1"/>
    <x v="1"/>
    <x v="0"/>
    <x v="5"/>
    <s v="aktuelle software ist nicht veraltet &gt; mega viel excel aufwand &gt; das nervt ihn sehr"/>
  </r>
  <r>
    <x v="87"/>
    <x v="0"/>
    <x v="203"/>
    <x v="6"/>
    <x v="0"/>
    <x v="0"/>
    <x v="203"/>
    <d v="2022-03-24T00:00:00"/>
    <x v="0"/>
    <x v="0"/>
    <x v="117"/>
    <x v="3"/>
    <x v="1"/>
    <x v="2"/>
    <x v="14"/>
    <s v="kein geeignetes tool für performanceauswertung vorhanden &gt; suchen schon 2 jahre, wollen nun endlich implementieren"/>
  </r>
  <r>
    <x v="88"/>
    <x v="0"/>
    <x v="204"/>
    <x v="57"/>
    <x v="0"/>
    <x v="2"/>
    <x v="204"/>
    <d v="2022-03-23T00:00:00"/>
    <x v="73"/>
    <x v="0"/>
    <x v="101"/>
    <x v="1"/>
    <x v="1"/>
    <x v="0"/>
    <x v="0"/>
    <s v="Schichtpläne, An/Abwesenheiten ein und auschecken"/>
  </r>
  <r>
    <x v="2"/>
    <x v="0"/>
    <x v="205"/>
    <x v="0"/>
    <x v="3"/>
    <x v="12"/>
    <x v="205"/>
    <d v="2022-03-23T00:00:00"/>
    <x v="57"/>
    <x v="0"/>
    <x v="101"/>
    <x v="1"/>
    <x v="1"/>
    <x v="0"/>
    <x v="0"/>
    <s v="Schichtpläne, An/Abwesenheiten ein und auschecken"/>
  </r>
  <r>
    <x v="2"/>
    <x v="0"/>
    <x v="206"/>
    <x v="0"/>
    <x v="0"/>
    <x v="0"/>
    <x v="206"/>
    <d v="2022-03-21T00:00:00"/>
    <x v="2"/>
    <x v="0"/>
    <x v="116"/>
    <x v="1"/>
    <x v="1"/>
    <x v="0"/>
    <x v="8"/>
    <s v="noch keine HR-Software vorhanden &gt; zeiterfassung mit aktuellem tool ist schlecht, nicht vorbereitet für wachstum in der zukunft"/>
  </r>
  <r>
    <x v="89"/>
    <x v="0"/>
    <x v="207"/>
    <x v="27"/>
    <x v="0"/>
    <x v="3"/>
    <x v="207"/>
    <d v="2022-03-21T00:00:00"/>
    <x v="74"/>
    <x v="0"/>
    <x v="6"/>
    <x v="3"/>
    <x v="1"/>
    <x v="0"/>
    <x v="19"/>
    <s v="sind aktuell in der testphase mit clockodoo aber da gibt es dir aufgabenzutungs-funktion nicht"/>
  </r>
  <r>
    <x v="90"/>
    <x v="0"/>
    <x v="208"/>
    <x v="36"/>
    <x v="0"/>
    <x v="4"/>
    <x v="208"/>
    <d v="2022-03-21T00:00:00"/>
    <x v="0"/>
    <x v="11"/>
    <x v="6"/>
    <x v="0"/>
    <x v="0"/>
    <x v="0"/>
    <x v="0"/>
    <s v="sie haben kein system und sie nutzt für alles excellisten und auch viel ist in papierform-  unübersichtlich und frisst viel Zeit"/>
  </r>
  <r>
    <x v="91"/>
    <x v="0"/>
    <x v="209"/>
    <x v="2"/>
    <x v="0"/>
    <x v="3"/>
    <x v="209"/>
    <d v="2022-03-17T00:00:00"/>
    <x v="75"/>
    <x v="0"/>
    <x v="118"/>
    <x v="3"/>
    <x v="0"/>
    <x v="0"/>
    <x v="0"/>
    <s v="viel papier und alles umständlich und zeitfressend"/>
  </r>
  <r>
    <x v="2"/>
    <x v="0"/>
    <x v="210"/>
    <x v="0"/>
    <x v="3"/>
    <x v="12"/>
    <x v="210"/>
    <d v="2022-03-14T00:00:00"/>
    <x v="57"/>
    <x v="0"/>
    <x v="101"/>
    <x v="1"/>
    <x v="1"/>
    <x v="0"/>
    <x v="0"/>
    <s v="Schichtpläne, An/Abwesenheiten ein und auschecken."/>
  </r>
  <r>
    <x v="48"/>
    <x v="0"/>
    <x v="211"/>
    <x v="20"/>
    <x v="2"/>
    <x v="11"/>
    <x v="211"/>
    <d v="2022-03-18T00:00:00"/>
    <x v="61"/>
    <x v="20"/>
    <x v="119"/>
    <x v="1"/>
    <x v="1"/>
    <x v="0"/>
    <x v="0"/>
    <s v="STRUKTUR / ÜBERSICHTLICHKEIT"/>
  </r>
  <r>
    <x v="92"/>
    <x v="0"/>
    <x v="212"/>
    <x v="58"/>
    <x v="0"/>
    <x v="3"/>
    <x v="212"/>
    <d v="2022-03-14T00:00:00"/>
    <x v="18"/>
    <x v="0"/>
    <x v="120"/>
    <x v="2"/>
    <x v="0"/>
    <x v="0"/>
    <x v="7"/>
    <s v="altes tool ist nicht mehr zeitgemäß, zuviele manuelle prozesse fressen zeit und sind umständlich"/>
  </r>
  <r>
    <x v="55"/>
    <x v="0"/>
    <x v="213"/>
    <x v="32"/>
    <x v="0"/>
    <x v="0"/>
    <x v="213"/>
    <d v="2022-03-10T00:00:00"/>
    <x v="76"/>
    <x v="0"/>
    <x v="3"/>
    <x v="6"/>
    <x v="1"/>
    <x v="0"/>
    <x v="17"/>
    <s v="viel manuelle arbeit durch excel &gt; frisst zeit, unübersichtlich"/>
  </r>
  <r>
    <x v="24"/>
    <x v="0"/>
    <x v="214"/>
    <x v="0"/>
    <x v="0"/>
    <x v="3"/>
    <x v="214"/>
    <d v="2022-03-15T00:00:00"/>
    <x v="77"/>
    <x v="0"/>
    <x v="49"/>
    <x v="3"/>
    <x v="1"/>
    <x v="0"/>
    <x v="19"/>
    <s v="sind die emiste Zeit im HO und die MA schicken ihr ihre Arbeitszeiten per mail zu, die sie dann im Ordner ablegt, ist aufwendig. Fürs recruiting haben sie auch keien zentrale Lösung, läuft über verschiedene Portale und haben keine optimale übersicht"/>
  </r>
  <r>
    <x v="93"/>
    <x v="0"/>
    <x v="215"/>
    <x v="19"/>
    <x v="2"/>
    <x v="11"/>
    <x v="215"/>
    <d v="2022-03-10T00:00:00"/>
    <x v="50"/>
    <x v="0"/>
    <x v="121"/>
    <x v="3"/>
    <x v="1"/>
    <x v="0"/>
    <x v="8"/>
    <s v="IT developer with self-developed HR-processes - ineffective"/>
  </r>
  <r>
    <x v="2"/>
    <x v="0"/>
    <x v="216"/>
    <x v="0"/>
    <x v="3"/>
    <x v="12"/>
    <x v="216"/>
    <d v="2022-02-28T00:00:00"/>
    <x v="57"/>
    <x v="0"/>
    <x v="122"/>
    <x v="1"/>
    <x v="1"/>
    <x v="0"/>
    <x v="0"/>
    <s v="shifts + time"/>
  </r>
  <r>
    <x v="2"/>
    <x v="0"/>
    <x v="217"/>
    <x v="0"/>
    <x v="0"/>
    <x v="2"/>
    <x v="217"/>
    <d v="2022-02-24T00:00:00"/>
    <x v="45"/>
    <x v="0"/>
    <x v="101"/>
    <x v="1"/>
    <x v="1"/>
    <x v="0"/>
    <x v="0"/>
    <s v="Zeiterfassung, An- und Abwesenheiten, schichtplanung"/>
  </r>
  <r>
    <x v="0"/>
    <x v="0"/>
    <x v="218"/>
    <x v="46"/>
    <x v="1"/>
    <x v="0"/>
    <x v="218"/>
    <d v="2022-03-14T00:00:00"/>
    <x v="78"/>
    <x v="0"/>
    <x v="123"/>
    <x v="1"/>
    <x v="1"/>
    <x v="0"/>
    <x v="0"/>
    <s v="keine HR Lösung vorhanden &gt; verkomplizierte prozesse, zeitverschwendung"/>
  </r>
  <r>
    <x v="51"/>
    <x v="0"/>
    <x v="219"/>
    <x v="18"/>
    <x v="0"/>
    <x v="0"/>
    <x v="219"/>
    <d v="2022-02-23T00:00:00"/>
    <x v="79"/>
    <x v="0"/>
    <x v="124"/>
    <x v="3"/>
    <x v="1"/>
    <x v="0"/>
    <x v="13"/>
    <s v="haben kein zentrales Tool, viele unübersichtlich und dezentral"/>
  </r>
  <r>
    <x v="34"/>
    <x v="0"/>
    <x v="220"/>
    <x v="21"/>
    <x v="0"/>
    <x v="3"/>
    <x v="220"/>
    <d v="2022-03-03T00:00:00"/>
    <x v="80"/>
    <x v="0"/>
    <x v="125"/>
    <x v="1"/>
    <x v="8"/>
    <x v="0"/>
    <x v="7"/>
    <s v="viele Prozesse laufen grad manuell - ZEiterfassung und Urlaub in papierform anbegegben und dann ins Microsoft movition eingetragen - umständlich"/>
  </r>
  <r>
    <x v="2"/>
    <x v="0"/>
    <x v="221"/>
    <x v="0"/>
    <x v="0"/>
    <x v="2"/>
    <x v="221"/>
    <d v="2022-02-17T00:00:00"/>
    <x v="21"/>
    <x v="0"/>
    <x v="9"/>
    <x v="1"/>
    <x v="1"/>
    <x v="0"/>
    <x v="0"/>
    <s v="Shift+time"/>
  </r>
  <r>
    <x v="18"/>
    <x v="0"/>
    <x v="222"/>
    <x v="0"/>
    <x v="2"/>
    <x v="6"/>
    <x v="222"/>
    <d v="2022-02-18T00:00:00"/>
    <x v="81"/>
    <x v="0"/>
    <x v="126"/>
    <x v="0"/>
    <x v="1"/>
    <x v="1"/>
    <x v="0"/>
    <s v="Auswertung der Recruitingkanäle / Reports ziehen / Übersichtlichkeit"/>
  </r>
  <r>
    <x v="94"/>
    <x v="0"/>
    <x v="223"/>
    <x v="3"/>
    <x v="1"/>
    <x v="6"/>
    <x v="223"/>
    <d v="2022-02-17T00:00:00"/>
    <x v="77"/>
    <x v="0"/>
    <x v="127"/>
    <x v="0"/>
    <x v="0"/>
    <x v="0"/>
    <x v="8"/>
    <s v="nutzen viele unterschiedliche Apps/tools für unterscheidliche sachen, alles dezentral und unübersichtlich, Bewerbungen werden hin und her geschickt"/>
  </r>
  <r>
    <x v="3"/>
    <x v="0"/>
    <x v="224"/>
    <x v="0"/>
    <x v="0"/>
    <x v="0"/>
    <x v="224"/>
    <d v="2022-02-16T00:00:00"/>
    <x v="82"/>
    <x v="1"/>
    <x v="128"/>
    <x v="0"/>
    <x v="0"/>
    <x v="0"/>
    <x v="8"/>
    <s v="the want to grow so they need system to not end up in chaos"/>
  </r>
  <r>
    <x v="3"/>
    <x v="0"/>
    <x v="225"/>
    <x v="7"/>
    <x v="2"/>
    <x v="11"/>
    <x v="225"/>
    <d v="2022-02-18T00:00:00"/>
    <x v="83"/>
    <x v="18"/>
    <x v="129"/>
    <x v="2"/>
    <x v="1"/>
    <x v="0"/>
    <x v="12"/>
    <s v="Food &amp; Beverage"/>
  </r>
  <r>
    <x v="50"/>
    <x v="0"/>
    <x v="226"/>
    <x v="3"/>
    <x v="0"/>
    <x v="0"/>
    <x v="226"/>
    <d v="2022-02-17T00:00:00"/>
    <x v="4"/>
    <x v="0"/>
    <x v="130"/>
    <x v="1"/>
    <x v="1"/>
    <x v="0"/>
    <x v="8"/>
    <s v="they are growing a lot and have the rpocesses  nto digitalized"/>
  </r>
  <r>
    <x v="2"/>
    <x v="0"/>
    <x v="227"/>
    <x v="0"/>
    <x v="0"/>
    <x v="3"/>
    <x v="227"/>
    <d v="2022-02-14T00:00:00"/>
    <x v="4"/>
    <x v="13"/>
    <x v="131"/>
    <x v="8"/>
    <x v="1"/>
    <x v="4"/>
    <x v="0"/>
    <s v="sind in der Gründung und haben keine Tools oder irgendwelche Lösungen, alles manuell"/>
  </r>
  <r>
    <x v="2"/>
    <x v="0"/>
    <x v="228"/>
    <x v="0"/>
    <x v="0"/>
    <x v="2"/>
    <x v="228"/>
    <d v="2022-02-10T00:00:00"/>
    <x v="84"/>
    <x v="0"/>
    <x v="9"/>
    <x v="1"/>
    <x v="1"/>
    <x v="0"/>
    <x v="0"/>
    <s v="Shiftplanning, Time tracking"/>
  </r>
  <r>
    <x v="95"/>
    <x v="0"/>
    <x v="229"/>
    <x v="10"/>
    <x v="0"/>
    <x v="0"/>
    <x v="229"/>
    <d v="2022-04-01T00:00:00"/>
    <x v="4"/>
    <x v="0"/>
    <x v="60"/>
    <x v="5"/>
    <x v="1"/>
    <x v="0"/>
    <x v="8"/>
    <s v="they can not track the ovrhours and so they have to go back to excel"/>
  </r>
  <r>
    <x v="0"/>
    <x v="0"/>
    <x v="230"/>
    <x v="0"/>
    <x v="0"/>
    <x v="4"/>
    <x v="230"/>
    <d v="2022-02-09T00:00:00"/>
    <x v="9"/>
    <x v="0"/>
    <x v="132"/>
    <x v="3"/>
    <x v="1"/>
    <x v="0"/>
    <x v="10"/>
    <s v="haben keine Lösung für Performance, umständlicher prozess bei der Urlaubsverwatlung per Mail und in Excel einpflegen"/>
  </r>
  <r>
    <x v="96"/>
    <x v="0"/>
    <x v="231"/>
    <x v="0"/>
    <x v="0"/>
    <x v="0"/>
    <x v="231"/>
    <d v="2022-02-11T00:00:00"/>
    <x v="0"/>
    <x v="0"/>
    <x v="22"/>
    <x v="3"/>
    <x v="1"/>
    <x v="0"/>
    <x v="3"/>
    <s v="Urlaub/Abwesenheiten werden in Papierform eingereicht und dann ins Excel eingepflegt - unübersichtlich und aufwendig. PErsonaldokumete auch in Papierform, ist unübersichtlich/unordentlich"/>
  </r>
  <r>
    <x v="97"/>
    <x v="0"/>
    <x v="232"/>
    <x v="18"/>
    <x v="0"/>
    <x v="0"/>
    <x v="232"/>
    <d v="2022-02-10T00:00:00"/>
    <x v="2"/>
    <x v="0"/>
    <x v="49"/>
    <x v="0"/>
    <x v="1"/>
    <x v="0"/>
    <x v="0"/>
    <s v="they grown so much so now there processes can not handle it anymore"/>
  </r>
  <r>
    <x v="98"/>
    <x v="0"/>
    <x v="233"/>
    <x v="59"/>
    <x v="2"/>
    <x v="14"/>
    <x v="233"/>
    <d v="2022-02-09T00:00:00"/>
    <x v="85"/>
    <x v="0"/>
    <x v="133"/>
    <x v="3"/>
    <x v="1"/>
    <x v="0"/>
    <x v="5"/>
    <s v="No real system implemented. Actively looking for an HR-software"/>
  </r>
  <r>
    <x v="2"/>
    <x v="0"/>
    <x v="234"/>
    <x v="0"/>
    <x v="0"/>
    <x v="2"/>
    <x v="234"/>
    <d v="2022-02-03T00:00:00"/>
    <x v="84"/>
    <x v="0"/>
    <x v="3"/>
    <x v="1"/>
    <x v="1"/>
    <x v="0"/>
    <x v="0"/>
    <s v="From partner, no pain clear"/>
  </r>
  <r>
    <x v="99"/>
    <x v="0"/>
    <x v="235"/>
    <x v="60"/>
    <x v="0"/>
    <x v="0"/>
    <x v="235"/>
    <d v="2022-02-03T00:00:00"/>
    <x v="0"/>
    <x v="21"/>
    <x v="134"/>
    <x v="0"/>
    <x v="1"/>
    <x v="0"/>
    <x v="14"/>
    <s v="Performance/Feedback via Excel - hoher manueller Aufwand und kostet Zeit in der Nachbearbeitung, Zeiterfassung erfolgt inkorrekt mit dem Tool das sie nutzen, Personaldokumente liegen bei ihr ab und ist umständlich die hin und her zu schicken"/>
  </r>
  <r>
    <x v="100"/>
    <x v="0"/>
    <x v="236"/>
    <x v="0"/>
    <x v="1"/>
    <x v="3"/>
    <x v="236"/>
    <d v="2022-02-03T00:00:00"/>
    <x v="86"/>
    <x v="0"/>
    <x v="3"/>
    <x v="1"/>
    <x v="1"/>
    <x v="0"/>
    <x v="0"/>
    <s v="Urlaubsverwaltung und Zeiterfassung läuft aufwendig, weil Stundenzettel ausgefüllt werden und die Zeiten dann übertragen werden müssen und an den Steuerberater geschcikt werden, zeitintensiv alles."/>
  </r>
  <r>
    <x v="3"/>
    <x v="0"/>
    <x v="237"/>
    <x v="7"/>
    <x v="0"/>
    <x v="3"/>
    <x v="237"/>
    <d v="2022-01-27T00:00:00"/>
    <x v="87"/>
    <x v="0"/>
    <x v="5"/>
    <x v="3"/>
    <x v="1"/>
    <x v="0"/>
    <x v="2"/>
    <s v="haben nichts zentrales für die Zeiterffassung, die MA nutzen selber irgendwelche Apps wo sie die Arbeitszeit dokumentieren, füllen Stundenzettel aus die dann eingescannt werden und an die Buchhaltung weitergeschickt werden - umständlich, Urlaub wird in Excellisten geführt- nicht übersichtlich genug"/>
  </r>
  <r>
    <x v="38"/>
    <x v="0"/>
    <x v="238"/>
    <x v="24"/>
    <x v="0"/>
    <x v="12"/>
    <x v="238"/>
    <d v="2022-04-28T00:00:00"/>
    <x v="0"/>
    <x v="0"/>
    <x v="135"/>
    <x v="3"/>
    <x v="1"/>
    <x v="0"/>
    <x v="0"/>
    <s v="nutzt viele Excellisten für unterscheidliche sachen .-  wie Schulungs - und Terminerinnerungen, zeitintensiv von der bearbeitung umd ie Übersicht zu haben. einfach vieles dezentral"/>
  </r>
  <r>
    <x v="34"/>
    <x v="0"/>
    <x v="239"/>
    <x v="24"/>
    <x v="1"/>
    <x v="12"/>
    <x v="239"/>
    <d v="2022-02-04T00:00:00"/>
    <x v="0"/>
    <x v="0"/>
    <x v="136"/>
    <x v="1"/>
    <x v="1"/>
    <x v="0"/>
    <x v="0"/>
    <s v="Urlaubsanträge erfolgen in Ppaierform, müssen von den zustöndigen verträter unterschrieben werden , danach in Excel übertragen werden -alles etwas umständlich. Personaldokumnte liegen in Papierform ab und MA haben keinen direkten  Zugriff darauf und müssen anfragen wenn sie was brauchen"/>
  </r>
  <r>
    <x v="101"/>
    <x v="0"/>
    <x v="240"/>
    <x v="19"/>
    <x v="0"/>
    <x v="14"/>
    <x v="240"/>
    <d v="2022-01-28T00:00:00"/>
    <x v="88"/>
    <x v="22"/>
    <x v="137"/>
    <x v="1"/>
    <x v="0"/>
    <x v="0"/>
    <x v="5"/>
    <s v="no hr but they are growing a lot so they see that there is a messing structure"/>
  </r>
  <r>
    <x v="0"/>
    <x v="0"/>
    <x v="241"/>
    <x v="35"/>
    <x v="2"/>
    <x v="14"/>
    <x v="241"/>
    <d v="2022-01-20T00:00:00"/>
    <x v="89"/>
    <x v="11"/>
    <x v="138"/>
    <x v="0"/>
    <x v="1"/>
    <x v="1"/>
    <x v="5"/>
    <s v="Übersichtlichkeit / Manuelle Prozesse"/>
  </r>
  <r>
    <x v="2"/>
    <x v="0"/>
    <x v="242"/>
    <x v="0"/>
    <x v="0"/>
    <x v="0"/>
    <x v="242"/>
    <d v="2022-01-18T00:00:00"/>
    <x v="90"/>
    <x v="0"/>
    <x v="139"/>
    <x v="1"/>
    <x v="1"/>
    <x v="0"/>
    <x v="8"/>
    <s v="keine konkreten Painpoints aber sucht nach ner Lösung um guten Überblick über alles zu haben, vor allem wenn sie größer werden"/>
  </r>
  <r>
    <x v="0"/>
    <x v="0"/>
    <x v="243"/>
    <x v="0"/>
    <x v="0"/>
    <x v="6"/>
    <x v="243"/>
    <d v="2022-01-12T00:00:00"/>
    <x v="91"/>
    <x v="0"/>
    <x v="121"/>
    <x v="1"/>
    <x v="1"/>
    <x v="0"/>
    <x v="8"/>
    <s v="due to their growth there way organzing their documents will get more  and more confusing and information hard to find"/>
  </r>
  <r>
    <x v="102"/>
    <x v="0"/>
    <x v="244"/>
    <x v="13"/>
    <x v="0"/>
    <x v="4"/>
    <x v="244"/>
    <d v="2022-01-13T00:00:00"/>
    <x v="92"/>
    <x v="0"/>
    <x v="140"/>
    <x v="0"/>
    <x v="1"/>
    <x v="1"/>
    <x v="12"/>
    <s v="employees in this industry are changing a lot of their workplace and there is always lack of employees she wants to improve her employee development combined with a more efficient way of working (digital file) to save time for this project"/>
  </r>
  <r>
    <x v="103"/>
    <x v="0"/>
    <x v="245"/>
    <x v="0"/>
    <x v="0"/>
    <x v="0"/>
    <x v="245"/>
    <d v="2022-01-11T00:00:00"/>
    <x v="93"/>
    <x v="0"/>
    <x v="5"/>
    <x v="1"/>
    <x v="1"/>
    <x v="0"/>
    <x v="3"/>
    <s v="Zeiterfassung - in Excel und ist unübersichtlich, urlaub/Abwesenheit wird in papierform eingereicht und in excel übertragen - ist aufwendig und keine gute übersicht z-B- über Resturlaub"/>
  </r>
  <r>
    <x v="95"/>
    <x v="0"/>
    <x v="246"/>
    <x v="10"/>
    <x v="0"/>
    <x v="3"/>
    <x v="246"/>
    <d v="2022-01-10T00:00:00"/>
    <x v="61"/>
    <x v="10"/>
    <x v="43"/>
    <x v="3"/>
    <x v="0"/>
    <x v="0"/>
    <x v="13"/>
    <s v="aktuell keine direkten Pain-points, aber nutzen Personio und wollen eventuell ersetzen, weil fand uns besser von der Übersicht her. Aber haben keine Lösung für Performance und wollen neu einführen"/>
  </r>
  <r>
    <x v="104"/>
    <x v="0"/>
    <x v="247"/>
    <x v="0"/>
    <x v="0"/>
    <x v="0"/>
    <x v="247"/>
    <d v="2022-01-10T00:00:00"/>
    <x v="94"/>
    <x v="0"/>
    <x v="101"/>
    <x v="1"/>
    <x v="1"/>
    <x v="0"/>
    <x v="3"/>
    <s v="Nutzen aktuell ein veraltetes CRM- Praxis-system, wo vieles nicht korrekt erfasst wird, sodass er viel händisch nachbearbeiten muss und die Fehlanzeigen korrigieren muss- nimmt zu viel Zeit in Anspruch"/>
  </r>
  <r>
    <x v="10"/>
    <x v="0"/>
    <x v="248"/>
    <x v="8"/>
    <x v="0"/>
    <x v="3"/>
    <x v="248"/>
    <d v="2022-01-12T00:00:00"/>
    <x v="95"/>
    <x v="0"/>
    <x v="141"/>
    <x v="1"/>
    <x v="1"/>
    <x v="0"/>
    <x v="10"/>
    <s v="nutzen veilee tabellen und google drive z.b. für PErsonaldokumente und es ist nicht übersichtlich"/>
  </r>
  <r>
    <x v="105"/>
    <x v="0"/>
    <x v="249"/>
    <x v="61"/>
    <x v="0"/>
    <x v="0"/>
    <x v="249"/>
    <d v="2022-01-13T00:00:00"/>
    <x v="5"/>
    <x v="0"/>
    <x v="142"/>
    <x v="1"/>
    <x v="3"/>
    <x v="0"/>
    <x v="8"/>
    <s v="Performance: nur die Geschäftsleitung hat Zugriff und der MA sieht z.B. nicht direkt die Zielsetzung, die abgemacht wurde. Recruiting läuft über Indeed oder per Mail, ist etwas aufwendig/unübersichtlich."/>
  </r>
  <r>
    <x v="34"/>
    <x v="0"/>
    <x v="250"/>
    <x v="2"/>
    <x v="0"/>
    <x v="6"/>
    <x v="250"/>
    <d v="2022-01-12T00:00:00"/>
    <x v="2"/>
    <x v="0"/>
    <x v="83"/>
    <x v="0"/>
    <x v="8"/>
    <x v="0"/>
    <x v="3"/>
    <s v="haben keine gute Übersicht über Abwesenheiten, Personaldokumente liegen in Papierform oder eingescannt ab, aber nicht jeder hat Zugriff darauf  und möchten die Dokumente besser teilen."/>
  </r>
  <r>
    <x v="106"/>
    <x v="0"/>
    <x v="251"/>
    <x v="62"/>
    <x v="0"/>
    <x v="15"/>
    <x v="251"/>
    <d v="2022-01-13T00:00:00"/>
    <x v="51"/>
    <x v="5"/>
    <x v="143"/>
    <x v="1"/>
    <x v="1"/>
    <x v="0"/>
    <x v="3"/>
    <s v="siehe anfragekatsalog*"/>
  </r>
  <r>
    <x v="107"/>
    <x v="0"/>
    <x v="252"/>
    <x v="21"/>
    <x v="0"/>
    <x v="6"/>
    <x v="252"/>
    <d v="2022-01-11T00:00:00"/>
    <x v="96"/>
    <x v="0"/>
    <x v="144"/>
    <x v="1"/>
    <x v="1"/>
    <x v="0"/>
    <x v="3"/>
    <s v="there are a corona test center which struggles with effective shiftmanagemnt"/>
  </r>
  <r>
    <x v="91"/>
    <x v="0"/>
    <x v="253"/>
    <x v="21"/>
    <x v="0"/>
    <x v="6"/>
    <x v="253"/>
    <d v="2022-01-04T00:00:00"/>
    <x v="97"/>
    <x v="0"/>
    <x v="145"/>
    <x v="1"/>
    <x v="1"/>
    <x v="1"/>
    <x v="8"/>
    <s v="not pain but she firstly started a 360 feedback and is wondering how we manage that in a tool because"/>
  </r>
  <r>
    <x v="0"/>
    <x v="0"/>
    <x v="254"/>
    <x v="0"/>
    <x v="0"/>
    <x v="3"/>
    <x v="254"/>
    <d v="2021-12-15T00:00:00"/>
    <x v="83"/>
    <x v="0"/>
    <x v="6"/>
    <x v="1"/>
    <x v="0"/>
    <x v="0"/>
    <x v="10"/>
    <s v="everything is in paper and she hates it because its not easy to have an overview and work efficient"/>
  </r>
  <r>
    <x v="12"/>
    <x v="0"/>
    <x v="255"/>
    <x v="26"/>
    <x v="0"/>
    <x v="0"/>
    <x v="255"/>
    <d v="2021-12-20T00:00:00"/>
    <x v="98"/>
    <x v="0"/>
    <x v="146"/>
    <x v="0"/>
    <x v="0"/>
    <x v="0"/>
    <x v="13"/>
    <s v="MA Umfragen werden in Papierform erstellt und händisch von Ihr ausgewertet, Urlaub und abwesenheit wird in Excel eingepflegt und vorher per email eingereicht- ist zeitintensiv und umständlich, Lohnabrechnungen muss sie jeden einzeln per Mail verschicken- nimmt auch viel zeit in Anspruch und ist umständlich."/>
  </r>
  <r>
    <x v="49"/>
    <x v="0"/>
    <x v="256"/>
    <x v="7"/>
    <x v="0"/>
    <x v="6"/>
    <x v="256"/>
    <d v="2021-12-16T00:00:00"/>
    <x v="99"/>
    <x v="23"/>
    <x v="98"/>
    <x v="0"/>
    <x v="9"/>
    <x v="0"/>
    <x v="13"/>
    <s v="there is no system yet so the manage of time off is not clear and she has to check double"/>
  </r>
  <r>
    <x v="12"/>
    <x v="0"/>
    <x v="257"/>
    <x v="26"/>
    <x v="2"/>
    <x v="11"/>
    <x v="257"/>
    <d v="2021-12-08T00:00:00"/>
    <x v="5"/>
    <x v="5"/>
    <x v="147"/>
    <x v="0"/>
    <x v="1"/>
    <x v="1"/>
    <x v="3"/>
    <s v="Sie ist interessiert an einer &quot;Gesamtübersicht&quot;, was das Produkt kann und was man machen könnte"/>
  </r>
  <r>
    <x v="108"/>
    <x v="0"/>
    <x v="258"/>
    <x v="18"/>
    <x v="0"/>
    <x v="3"/>
    <x v="258"/>
    <d v="2021-11-09T00:00:00"/>
    <x v="100"/>
    <x v="0"/>
    <x v="6"/>
    <x v="3"/>
    <x v="10"/>
    <x v="2"/>
    <x v="11"/>
    <s v="da aktuell alles über Excel-läuft wachsen wird umständlich und unübersichtlich, Mails gehen verloren"/>
  </r>
  <r>
    <x v="48"/>
    <x v="0"/>
    <x v="259"/>
    <x v="32"/>
    <x v="0"/>
    <x v="16"/>
    <x v="259"/>
    <d v="2021-10-13T00:00:00"/>
    <x v="0"/>
    <x v="24"/>
    <x v="5"/>
    <x v="1"/>
    <x v="1"/>
    <x v="0"/>
    <x v="8"/>
    <s v="they tried to build an own tool but now its not working well and now he has to support it all the time which costs him time and money"/>
  </r>
  <r>
    <x v="109"/>
    <x v="0"/>
    <x v="260"/>
    <x v="28"/>
    <x v="2"/>
    <x v="11"/>
    <x v="260"/>
    <d v="2021-09-13T00:00:00"/>
    <x v="3"/>
    <x v="0"/>
    <x v="148"/>
    <x v="0"/>
    <x v="1"/>
    <x v="0"/>
    <x v="7"/>
    <s v="dc, time off"/>
  </r>
  <r>
    <x v="110"/>
    <x v="0"/>
    <x v="261"/>
    <x v="1"/>
    <x v="2"/>
    <x v="11"/>
    <x v="261"/>
    <d v="2021-08-03T00:00:00"/>
    <x v="101"/>
    <x v="0"/>
    <x v="149"/>
    <x v="0"/>
    <x v="1"/>
    <x v="1"/>
    <x v="10"/>
    <s v="Time tracking is in an excel right now and documents are in paper. They want to be more digital."/>
  </r>
  <r>
    <x v="111"/>
    <x v="1"/>
    <x v="262"/>
    <x v="63"/>
    <x v="4"/>
    <x v="17"/>
    <x v="262"/>
    <m/>
    <x v="102"/>
    <x v="25"/>
    <x v="150"/>
    <x v="9"/>
    <x v="11"/>
    <x v="5"/>
    <x v="20"/>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2">
  <r>
    <x v="0"/>
    <x v="0"/>
    <n v="-0.46805555555329192"/>
  </r>
  <r>
    <x v="1"/>
    <x v="1"/>
    <n v="-0.17638888888905058"/>
  </r>
  <r>
    <x v="2"/>
    <x v="2"/>
    <n v="-4.7847222222262644"/>
  </r>
  <r>
    <x v="3"/>
    <x v="3"/>
    <n v="-8.4722222221898846E-2"/>
  </r>
  <r>
    <x v="4"/>
    <x v="4"/>
    <n v="-9.8347222222218988"/>
  </r>
  <r>
    <x v="5"/>
    <x v="5"/>
    <n v="-2.1444444444423425"/>
  </r>
  <r>
    <x v="6"/>
    <x v="6"/>
    <n v="-10.080555555556202"/>
  </r>
  <r>
    <x v="7"/>
    <x v="7"/>
    <n v="-3.1680555555576575"/>
  </r>
  <r>
    <x v="8"/>
    <x v="8"/>
    <n v="-9.9930555555547471"/>
  </r>
  <r>
    <x v="9"/>
    <x v="9"/>
    <n v="-6.0659722222189885"/>
  </r>
  <r>
    <x v="10"/>
    <x v="10"/>
    <n v="-7.7083333333357587"/>
  </r>
  <r>
    <x v="11"/>
    <x v="11"/>
    <n v="-7.7124999999941792"/>
  </r>
  <r>
    <x v="12"/>
    <x v="12"/>
    <n v="-7.8104166666671517"/>
  </r>
  <r>
    <x v="13"/>
    <x v="13"/>
    <n v="-7.0451388888905058"/>
  </r>
  <r>
    <x v="14"/>
    <x v="14"/>
    <n v="-11.662499999998545"/>
  </r>
  <r>
    <x v="15"/>
    <x v="15"/>
    <n v="-6.0298611111138598"/>
  </r>
  <r>
    <x v="16"/>
    <x v="16"/>
    <n v="-2.8263888888832298"/>
  </r>
  <r>
    <x v="17"/>
    <x v="17"/>
    <n v="-15.064583333332848"/>
  </r>
  <r>
    <x v="18"/>
    <x v="18"/>
    <n v="-6.9250000000029104"/>
  </r>
  <r>
    <x v="19"/>
    <x v="19"/>
    <n v="-14.913194444445253"/>
  </r>
  <r>
    <x v="20"/>
    <x v="20"/>
    <n v="-13.897222222221899"/>
  </r>
  <r>
    <x v="21"/>
    <x v="21"/>
    <n v="-3.9486111111109494"/>
  </r>
  <r>
    <x v="22"/>
    <x v="22"/>
    <n v="-10.867361111108039"/>
  </r>
  <r>
    <x v="23"/>
    <x v="23"/>
    <n v="-10.880555555559113"/>
  </r>
  <r>
    <x v="24"/>
    <x v="24"/>
    <n v="-20.003472222218988"/>
  </r>
  <r>
    <x v="25"/>
    <x v="25"/>
    <n v="-22.924305555556202"/>
  </r>
  <r>
    <x v="26"/>
    <x v="26"/>
    <n v="-15.116666666668607"/>
  </r>
  <r>
    <x v="27"/>
    <x v="27"/>
    <n v="-24.022916666668607"/>
  </r>
  <r>
    <x v="28"/>
    <x v="28"/>
    <n v="-24.013194444443798"/>
  </r>
  <r>
    <x v="29"/>
    <x v="29"/>
    <n v="-1.9791666666642413"/>
  </r>
  <r>
    <x v="30"/>
    <x v="30"/>
    <n v="-17.997222222220444"/>
  </r>
  <r>
    <x v="31"/>
    <x v="31"/>
    <n v="-20.977083333338669"/>
  </r>
  <r>
    <x v="32"/>
    <x v="32"/>
    <n v="-11.990972222221899"/>
  </r>
  <r>
    <x v="33"/>
    <x v="33"/>
    <n v="-17.878472222218988"/>
  </r>
  <r>
    <x v="34"/>
    <x v="34"/>
    <n v="-6.2048611111094942"/>
  </r>
  <r>
    <x v="35"/>
    <x v="35"/>
    <n v="-5.1812500000014552"/>
  </r>
  <r>
    <x v="36"/>
    <x v="36"/>
    <n v="-8.1041666666642413"/>
  </r>
  <r>
    <x v="37"/>
    <x v="37"/>
    <n v="-3.2756944444481633"/>
  </r>
  <r>
    <x v="38"/>
    <x v="38"/>
    <n v="-7.9083333333328483"/>
  </r>
  <r>
    <x v="39"/>
    <x v="39"/>
    <n v="-37.846527777779556"/>
  </r>
  <r>
    <x v="40"/>
    <x v="40"/>
    <n v="-11.082638888889051"/>
  </r>
  <r>
    <x v="41"/>
    <x v="41"/>
    <n v="-20.115972222221899"/>
  </r>
  <r>
    <x v="42"/>
    <x v="42"/>
    <n v="-27.950694444443798"/>
  </r>
  <r>
    <x v="43"/>
    <x v="43"/>
    <n v="-7.0618055555605679"/>
  </r>
  <r>
    <x v="44"/>
    <x v="44"/>
    <n v="-16.059722222220444"/>
  </r>
  <r>
    <x v="45"/>
    <x v="45"/>
    <n v="-39.136805555557657"/>
  </r>
  <r>
    <x v="46"/>
    <x v="46"/>
    <n v="-28.185416666667152"/>
  </r>
  <r>
    <x v="47"/>
    <x v="47"/>
    <n v="-13.93888888888614"/>
  </r>
  <r>
    <x v="48"/>
    <x v="48"/>
    <n v="-12.702777777776646"/>
  </r>
  <r>
    <x v="49"/>
    <x v="49"/>
    <n v="-5.9041666666671517"/>
  </r>
  <r>
    <x v="50"/>
    <x v="50"/>
    <n v="-44.000694444439432"/>
  </r>
  <r>
    <x v="51"/>
    <x v="51"/>
    <n v="-17.168055555557657"/>
  </r>
  <r>
    <x v="52"/>
    <x v="52"/>
    <n v="-20.815972222218988"/>
  </r>
  <r>
    <x v="53"/>
    <x v="53"/>
    <n v="-18.129166666665697"/>
  </r>
  <r>
    <x v="54"/>
    <x v="54"/>
    <n v="-33.794444444443798"/>
  </r>
  <r>
    <x v="55"/>
    <x v="55"/>
    <n v="-48.632638888884685"/>
  </r>
  <r>
    <x v="56"/>
    <x v="56"/>
    <n v="-20.170138888890506"/>
  </r>
  <r>
    <x v="57"/>
    <x v="57"/>
    <n v="-15.957638888889051"/>
  </r>
  <r>
    <x v="58"/>
    <x v="58"/>
    <n v="-3.0770833333299379"/>
  </r>
  <r>
    <x v="59"/>
    <x v="59"/>
    <n v="-53.022916666661331"/>
  </r>
  <r>
    <x v="60"/>
    <x v="60"/>
    <n v="-35.893749999995634"/>
  </r>
  <r>
    <x v="61"/>
    <x v="61"/>
    <n v="-58.979166666664241"/>
  </r>
  <r>
    <x v="62"/>
    <x v="62"/>
    <n v="-35.231250000004366"/>
  </r>
  <r>
    <x v="63"/>
    <x v="63"/>
    <n v="-1.0020833333328483"/>
  </r>
  <r>
    <x v="64"/>
    <x v="64"/>
    <n v="-21.871527777773736"/>
  </r>
  <r>
    <x v="65"/>
    <x v="65"/>
    <n v="-40.444444444445253"/>
  </r>
  <r>
    <x v="66"/>
    <x v="66"/>
    <n v="-57.927083333335759"/>
  </r>
  <r>
    <x v="67"/>
    <x v="67"/>
    <n v="-32.733333333329938"/>
  </r>
  <r>
    <x v="68"/>
    <x v="68"/>
    <n v="-41.870138888887595"/>
  </r>
  <r>
    <x v="69"/>
    <x v="69"/>
    <n v="-13.872916666667152"/>
  </r>
  <r>
    <x v="70"/>
    <x v="70"/>
    <n v="-19.01388888888323"/>
  </r>
  <r>
    <x v="71"/>
    <x v="71"/>
    <n v="-12.127777777779556"/>
  </r>
  <r>
    <x v="72"/>
    <x v="72"/>
    <n v="-1.8131944444394321"/>
  </r>
  <r>
    <x v="73"/>
    <x v="73"/>
    <n v="-3.0111111111109494"/>
  </r>
  <r>
    <x v="74"/>
    <x v="74"/>
    <n v="-18.344444444446708"/>
  </r>
  <r>
    <x v="75"/>
    <x v="75"/>
    <n v="-9.0743055555576575"/>
  </r>
  <r>
    <x v="76"/>
    <x v="76"/>
    <n v="-9.9187499999970896"/>
  </r>
  <r>
    <x v="77"/>
    <x v="77"/>
    <n v="-0.12916666666569654"/>
  </r>
  <r>
    <x v="78"/>
    <x v="78"/>
    <n v="-11.02986111111386"/>
  </r>
  <r>
    <x v="79"/>
    <x v="79"/>
    <n v="-7.9249999999956344"/>
  </r>
  <r>
    <x v="80"/>
    <x v="80"/>
    <n v="-55.031944444439432"/>
  </r>
  <r>
    <x v="81"/>
    <x v="81"/>
    <n v="-26.867361111108039"/>
  </r>
  <r>
    <x v="82"/>
    <x v="82"/>
    <n v="-20.009027777778101"/>
  </r>
  <r>
    <x v="83"/>
    <x v="83"/>
    <n v="-87.131944444445253"/>
  </r>
  <r>
    <x v="84"/>
    <x v="84"/>
    <n v="-35.079861111109494"/>
  </r>
  <r>
    <x v="85"/>
    <x v="85"/>
    <n v="-45.057638888887595"/>
  </r>
  <r>
    <x v="86"/>
    <x v="86"/>
    <n v="-8.8895833333372138"/>
  </r>
  <r>
    <x v="87"/>
    <x v="87"/>
    <n v="-7.9076388888934162"/>
  </r>
  <r>
    <x v="88"/>
    <x v="88"/>
    <n v="-10.856944444443798"/>
  </r>
  <r>
    <x v="89"/>
    <x v="89"/>
    <n v="-51.944444444445253"/>
  </r>
  <r>
    <x v="90"/>
    <x v="90"/>
    <n v="-40.340277777781012"/>
  </r>
  <r>
    <x v="91"/>
    <x v="91"/>
    <n v="-41.923611111109494"/>
  </r>
  <r>
    <x v="92"/>
    <x v="92"/>
    <n v="-25.917361111110949"/>
  </r>
  <r>
    <x v="93"/>
    <x v="93"/>
    <n v="-71.856944444443798"/>
  </r>
  <r>
    <x v="94"/>
    <x v="94"/>
    <n v="-33.086805555554747"/>
  </r>
  <r>
    <x v="95"/>
    <x v="95"/>
    <n v="-6.8750000005820766E-2"/>
  </r>
  <r>
    <x v="96"/>
    <x v="96"/>
    <n v="-28.208333333335759"/>
  </r>
  <r>
    <x v="97"/>
    <x v="97"/>
    <n v="-30.06388888888614"/>
  </r>
  <r>
    <x v="98"/>
    <x v="98"/>
    <n v="-73.208333333335759"/>
  </r>
  <r>
    <x v="99"/>
    <x v="99"/>
    <n v="-9.0819444444423425"/>
  </r>
  <r>
    <x v="100"/>
    <x v="100"/>
    <n v="-7.1548611111138598"/>
  </r>
  <r>
    <x v="101"/>
    <x v="101"/>
    <n v="-0.70277777777664596"/>
  </r>
  <r>
    <x v="102"/>
    <x v="102"/>
    <n v="-32.031944444446708"/>
  </r>
  <r>
    <x v="103"/>
    <x v="103"/>
    <n v="-10.942361111105129"/>
  </r>
  <r>
    <x v="104"/>
    <x v="104"/>
    <n v="-21.083333333335759"/>
  </r>
  <r>
    <x v="105"/>
    <x v="105"/>
    <n v="-28.094444444439432"/>
  </r>
  <r>
    <x v="106"/>
    <x v="106"/>
    <n v="-49.893055555556202"/>
  </r>
  <r>
    <x v="107"/>
    <x v="107"/>
    <n v="-30.979166666664241"/>
  </r>
  <r>
    <x v="108"/>
    <x v="108"/>
    <n v="-15.167361111110949"/>
  </r>
  <r>
    <x v="109"/>
    <x v="109"/>
    <n v="-9.2416666666686069"/>
  </r>
  <r>
    <x v="110"/>
    <x v="110"/>
    <n v="-110.94791666666424"/>
  </r>
  <r>
    <x v="111"/>
    <x v="111"/>
    <n v="-34.161111111112405"/>
  </r>
  <r>
    <x v="112"/>
    <x v="112"/>
    <n v="-13.808333333327028"/>
  </r>
  <r>
    <x v="113"/>
    <x v="113"/>
    <n v="-7.9874999999956344"/>
  </r>
  <r>
    <x v="114"/>
    <x v="114"/>
    <n v="-2.882638888891961"/>
  </r>
  <r>
    <x v="115"/>
    <x v="115"/>
    <n v="-13.850694444445253"/>
  </r>
  <r>
    <x v="116"/>
    <x v="116"/>
    <n v="-33.150000000001455"/>
  </r>
  <r>
    <x v="117"/>
    <x v="117"/>
    <n v="-14.851388888891961"/>
  </r>
  <r>
    <x v="118"/>
    <x v="118"/>
    <n v="-3.9944444444481633"/>
  </r>
  <r>
    <x v="119"/>
    <x v="119"/>
    <n v="-7.5694444443797693E-2"/>
  </r>
  <r>
    <x v="120"/>
    <x v="120"/>
    <n v="-1.8145833333328483"/>
  </r>
  <r>
    <x v="121"/>
    <x v="121"/>
    <n v="-1.8215277777781012"/>
  </r>
  <r>
    <x v="122"/>
    <x v="122"/>
    <n v="-4.3687500000014552"/>
  </r>
  <r>
    <x v="123"/>
    <x v="123"/>
    <n v="-62.897222222221899"/>
  </r>
  <r>
    <x v="124"/>
    <x v="124"/>
    <n v="-14.024305555554747"/>
  </r>
  <r>
    <x v="125"/>
    <x v="125"/>
    <n v="-4.9430555555518367"/>
  </r>
  <r>
    <x v="126"/>
    <x v="126"/>
    <n v="-68.940972222218988"/>
  </r>
  <r>
    <x v="127"/>
    <x v="127"/>
    <n v="-43.261111111110949"/>
  </r>
  <r>
    <x v="128"/>
    <x v="128"/>
    <n v="-17.036805555559113"/>
  </r>
  <r>
    <x v="129"/>
    <x v="129"/>
    <n v="-65.027083333334303"/>
  </r>
  <r>
    <x v="130"/>
    <x v="130"/>
    <n v="-1.7805555555605679"/>
  </r>
  <r>
    <x v="131"/>
    <x v="131"/>
    <n v="-0.97986111111094942"/>
  </r>
  <r>
    <x v="132"/>
    <x v="132"/>
    <n v="-14.23124999999709"/>
  </r>
  <r>
    <x v="133"/>
    <x v="133"/>
    <n v="-131.08333333333576"/>
  </r>
  <r>
    <x v="134"/>
    <x v="134"/>
    <n v="-5.9986111111138598"/>
  </r>
  <r>
    <x v="135"/>
    <x v="135"/>
    <n v="-1.8923611111094942"/>
  </r>
  <r>
    <x v="136"/>
    <x v="136"/>
    <n v="-72.025694444440887"/>
  </r>
  <r>
    <x v="137"/>
    <x v="137"/>
    <n v="-97.064583333332848"/>
  </r>
  <r>
    <x v="138"/>
    <x v="138"/>
    <n v="-15.072222222224809"/>
  </r>
  <r>
    <x v="139"/>
    <x v="139"/>
    <n v="-24.73124999999709"/>
  </r>
  <r>
    <x v="140"/>
    <x v="140"/>
    <n v="-89.929861111108039"/>
  </r>
  <r>
    <x v="141"/>
    <x v="141"/>
    <n v="-22.228472222224809"/>
  </r>
  <r>
    <x v="142"/>
    <x v="142"/>
    <n v="-39.059722222220444"/>
  </r>
  <r>
    <x v="143"/>
    <x v="143"/>
    <n v="-32.799305555556202"/>
  </r>
  <r>
    <x v="144"/>
    <x v="144"/>
    <n v="-20.914583333331393"/>
  </r>
  <r>
    <x v="145"/>
    <x v="145"/>
    <n v="-0.15000000000145519"/>
  </r>
  <r>
    <x v="146"/>
    <x v="146"/>
    <n v="-69.125694444446708"/>
  </r>
  <r>
    <x v="147"/>
    <x v="147"/>
    <n v="-50.943055555551837"/>
  </r>
  <r>
    <x v="148"/>
    <x v="148"/>
    <n v="-7.0902777777737356"/>
  </r>
  <r>
    <x v="149"/>
    <x v="149"/>
    <n v="-133.06874999999854"/>
  </r>
  <r>
    <x v="150"/>
    <x v="150"/>
    <n v="-13.179861111108039"/>
  </r>
  <r>
    <x v="151"/>
    <x v="151"/>
    <n v="-84.066666666665697"/>
  </r>
  <r>
    <x v="152"/>
    <x v="152"/>
    <n v="-13.068055555551837"/>
  </r>
  <r>
    <x v="153"/>
    <x v="153"/>
    <n v="-47.767361111109494"/>
  </r>
  <r>
    <x v="154"/>
    <x v="154"/>
    <n v="-89.070833333331393"/>
  </r>
  <r>
    <x v="155"/>
    <x v="155"/>
    <n v="-23.993055555554747"/>
  </r>
  <r>
    <x v="156"/>
    <x v="156"/>
    <n v="-69.788194444445253"/>
  </r>
  <r>
    <x v="157"/>
    <x v="157"/>
    <n v="-29.050694444449618"/>
  </r>
  <r>
    <x v="158"/>
    <x v="158"/>
    <n v="-27.218055555553292"/>
  </r>
  <r>
    <x v="159"/>
    <x v="159"/>
    <n v="-54.886805555550382"/>
  </r>
  <r>
    <x v="160"/>
    <x v="160"/>
    <n v="-3.0826388888890506"/>
  </r>
  <r>
    <x v="161"/>
    <x v="161"/>
    <n v="-7.0715277777781012"/>
  </r>
  <r>
    <x v="162"/>
    <x v="162"/>
    <n v="-77.955555555556202"/>
  </r>
  <r>
    <x v="163"/>
    <x v="163"/>
    <n v="-23.090972222220444"/>
  </r>
  <r>
    <x v="164"/>
    <x v="164"/>
    <n v="-13.017361111109494"/>
  </r>
  <r>
    <x v="165"/>
    <x v="165"/>
    <n v="-0.76805555555620231"/>
  </r>
  <r>
    <x v="166"/>
    <x v="166"/>
    <n v="-6.0513888888890506"/>
  </r>
  <r>
    <x v="167"/>
    <x v="167"/>
    <n v="-79.043055555557657"/>
  </r>
  <r>
    <x v="168"/>
    <x v="168"/>
    <n v="-13.074305555557657"/>
  </r>
  <r>
    <x v="169"/>
    <x v="169"/>
    <n v="-19.093055555553292"/>
  </r>
  <r>
    <x v="170"/>
    <x v="170"/>
    <n v="-20.086805555554747"/>
  </r>
  <r>
    <x v="171"/>
    <x v="171"/>
    <n v="-16.843055555553292"/>
  </r>
  <r>
    <x v="172"/>
    <x v="172"/>
    <n v="-6.7479166666671517"/>
  </r>
  <r>
    <x v="173"/>
    <x v="173"/>
    <n v="-21.992361111108039"/>
  </r>
  <r>
    <x v="174"/>
    <x v="174"/>
    <n v="-17.922916666670062"/>
  </r>
  <r>
    <x v="175"/>
    <x v="175"/>
    <n v="-18.928472222221899"/>
  </r>
  <r>
    <x v="176"/>
    <x v="176"/>
    <n v="-7.1444444444423425"/>
  </r>
  <r>
    <x v="177"/>
    <x v="177"/>
    <n v="-177.02777777777374"/>
  </r>
  <r>
    <x v="178"/>
    <x v="178"/>
    <n v="-3.9118055555591127"/>
  </r>
  <r>
    <x v="179"/>
    <x v="179"/>
    <n v="-2.9180555555576575"/>
  </r>
  <r>
    <x v="180"/>
    <x v="180"/>
    <n v="-32.988194444442343"/>
  </r>
  <r>
    <x v="181"/>
    <x v="181"/>
    <n v="-86.954166666670062"/>
  </r>
  <r>
    <x v="182"/>
    <x v="182"/>
    <n v="-27.015972222223354"/>
  </r>
  <r>
    <x v="183"/>
    <x v="183"/>
    <n v="-34.240277777782467"/>
  </r>
  <r>
    <x v="184"/>
    <x v="184"/>
    <n v="-5.9854166666700621"/>
  </r>
  <r>
    <x v="185"/>
    <x v="185"/>
    <n v="-7.0347222222189885"/>
  </r>
  <r>
    <x v="186"/>
    <x v="186"/>
    <n v="-194.99444444444089"/>
  </r>
  <r>
    <x v="187"/>
    <x v="187"/>
    <n v="-40.999305555560568"/>
  </r>
  <r>
    <x v="188"/>
    <x v="188"/>
    <n v="-216.9243055555562"/>
  </r>
  <r>
    <x v="189"/>
    <x v="189"/>
    <n v="-16.15763888888614"/>
  </r>
  <r>
    <x v="190"/>
    <x v="190"/>
    <n v="-194.86458333333576"/>
  </r>
  <r>
    <x v="191"/>
    <x v="191"/>
    <n v="-8.0541666666686069"/>
  </r>
  <r>
    <x v="192"/>
    <x v="192"/>
    <n v="-18.950694444443798"/>
  </r>
  <r>
    <x v="193"/>
    <x v="193"/>
    <n v="-20.161805555551837"/>
  </r>
  <r>
    <x v="194"/>
    <x v="194"/>
    <n v="-6.0923611111138598"/>
  </r>
  <r>
    <x v="195"/>
    <x v="195"/>
    <n v="-0.73541666667006211"/>
  </r>
  <r>
    <x v="196"/>
    <x v="196"/>
    <n v="-32.090972222220444"/>
  </r>
  <r>
    <x v="197"/>
    <x v="197"/>
    <n v="-109.79166666666424"/>
  </r>
  <r>
    <x v="198"/>
    <x v="198"/>
    <n v="-90.779166666667152"/>
  </r>
  <r>
    <x v="199"/>
    <x v="199"/>
    <n v="-31.087499999994179"/>
  </r>
  <r>
    <x v="200"/>
    <x v="200"/>
    <n v="-3.0881944444408873"/>
  </r>
  <r>
    <x v="201"/>
    <x v="201"/>
    <n v="-133.91666666666424"/>
  </r>
  <r>
    <x v="202"/>
    <x v="202"/>
    <n v="-34.245138888887595"/>
  </r>
  <r>
    <x v="203"/>
    <x v="203"/>
    <n v="-39.793055555557657"/>
  </r>
  <r>
    <x v="204"/>
    <x v="204"/>
    <n v="-7.1208333333343035"/>
  </r>
  <r>
    <x v="205"/>
    <x v="205"/>
    <n v="-7.0062499999985448"/>
  </r>
  <r>
    <x v="206"/>
    <x v="206"/>
    <n v="-7.9791666666642413"/>
  </r>
  <r>
    <x v="207"/>
    <x v="207"/>
    <n v="-7.1777777777751908"/>
  </r>
  <r>
    <x v="208"/>
    <x v="208"/>
    <n v="-13.968055555553292"/>
  </r>
  <r>
    <x v="209"/>
    <x v="209"/>
    <n v="-13.945138888884685"/>
  </r>
  <r>
    <x v="210"/>
    <x v="210"/>
    <n v="-0.99583333333430346"/>
  </r>
  <r>
    <x v="211"/>
    <x v="211"/>
    <n v="-19.922222222223354"/>
  </r>
  <r>
    <x v="212"/>
    <x v="212"/>
    <n v="-122.84305555555329"/>
  </r>
  <r>
    <x v="213"/>
    <x v="213"/>
    <n v="-9.8555555555503815"/>
  </r>
  <r>
    <x v="214"/>
    <x v="214"/>
    <n v="-10.93888888888614"/>
  </r>
  <r>
    <x v="215"/>
    <x v="215"/>
    <n v="-29.15763888888614"/>
  </r>
  <r>
    <x v="216"/>
    <x v="216"/>
    <n v="-7.2048611111094942"/>
  </r>
  <r>
    <x v="217"/>
    <x v="217"/>
    <n v="-7.1291666666729725"/>
  </r>
  <r>
    <x v="218"/>
    <x v="218"/>
    <n v="-26.125"/>
  </r>
  <r>
    <x v="219"/>
    <x v="219"/>
    <n v="-6.9715277777795563"/>
  </r>
  <r>
    <x v="220"/>
    <x v="220"/>
    <n v="-27.780555555553292"/>
  </r>
  <r>
    <x v="221"/>
    <x v="221"/>
    <n v="-4.2854166666656965"/>
  </r>
  <r>
    <x v="222"/>
    <x v="222"/>
    <n v="-92.906944444446708"/>
  </r>
  <r>
    <x v="223"/>
    <x v="223"/>
    <n v="-49.083333333335759"/>
  </r>
  <r>
    <x v="224"/>
    <x v="224"/>
    <n v="-9.7999999999956344"/>
  </r>
  <r>
    <x v="225"/>
    <x v="225"/>
    <n v="-62.956944444449618"/>
  </r>
  <r>
    <x v="226"/>
    <x v="226"/>
    <n v="-7.0854166666686069"/>
  </r>
  <r>
    <x v="227"/>
    <x v="227"/>
    <n v="-31.870833333334303"/>
  </r>
  <r>
    <x v="228"/>
    <x v="228"/>
    <n v="-4.0326388888861402"/>
  </r>
  <r>
    <x v="229"/>
    <x v="229"/>
    <n v="-174.79791666666279"/>
  </r>
  <r>
    <x v="230"/>
    <x v="230"/>
    <n v="-7"/>
  </r>
  <r>
    <x v="231"/>
    <x v="231"/>
    <n v="-20.055555555554747"/>
  </r>
  <r>
    <x v="232"/>
    <x v="232"/>
    <n v="-24.197222222217533"/>
  </r>
  <r>
    <x v="233"/>
    <x v="233"/>
    <n v="-19.853472222217533"/>
  </r>
  <r>
    <x v="234"/>
    <x v="234"/>
    <n v="-10.719444444446708"/>
  </r>
  <r>
    <x v="235"/>
    <x v="235"/>
    <n v="-281.89513888888905"/>
  </r>
  <r>
    <x v="236"/>
    <x v="236"/>
    <n v="-26.952083333337214"/>
  </r>
  <r>
    <x v="237"/>
    <x v="237"/>
    <n v="-4.2777777777737356"/>
  </r>
  <r>
    <x v="238"/>
    <x v="238"/>
    <n v="-154.92430555554893"/>
  </r>
  <r>
    <x v="239"/>
    <x v="239"/>
    <n v="-130.08263888888905"/>
  </r>
  <r>
    <x v="240"/>
    <x v="240"/>
    <n v="-155.9555555555562"/>
  </r>
  <r>
    <x v="241"/>
    <x v="241"/>
    <n v="-8.7909722222248092"/>
  </r>
  <r>
    <x v="242"/>
    <x v="242"/>
    <n v="-42.099305555559113"/>
  </r>
  <r>
    <x v="243"/>
    <x v="243"/>
    <n v="-9.3611111111167702"/>
  </r>
  <r>
    <x v="244"/>
    <x v="244"/>
    <n v="-7.2243055555518367"/>
  </r>
  <r>
    <x v="245"/>
    <x v="245"/>
    <n v="-9.9423611111124046"/>
  </r>
  <r>
    <x v="246"/>
    <x v="246"/>
    <n v="-24.195833333331393"/>
  </r>
  <r>
    <x v="247"/>
    <x v="247"/>
    <n v="-5.796527777776646"/>
  </r>
  <r>
    <x v="248"/>
    <x v="248"/>
    <n v="-22.816666666665697"/>
  </r>
  <r>
    <x v="249"/>
    <x v="249"/>
    <n v="-15.70625000000291"/>
  </r>
  <r>
    <x v="250"/>
    <x v="250"/>
    <n v="-14.971527777779556"/>
  </r>
  <r>
    <x v="251"/>
    <x v="251"/>
    <n v="-32.061111111106584"/>
  </r>
  <r>
    <x v="252"/>
    <x v="252"/>
    <n v="-32.203472222223354"/>
  </r>
  <r>
    <x v="253"/>
    <x v="253"/>
    <n v="-49.077777777776646"/>
  </r>
  <r>
    <x v="254"/>
    <x v="254"/>
    <n v="-42.804861111108039"/>
  </r>
  <r>
    <x v="255"/>
    <x v="255"/>
    <n v="-123.95138888889051"/>
  </r>
  <r>
    <x v="256"/>
    <x v="256"/>
    <n v="-239.04583333332994"/>
  </r>
  <r>
    <x v="257"/>
    <x v="257"/>
    <n v="-102.45624999999563"/>
  </r>
  <r>
    <x v="258"/>
    <x v="258"/>
    <n v="-278.04513888888323"/>
  </r>
  <r>
    <x v="259"/>
    <x v="259"/>
    <n v="-126.68680555555329"/>
  </r>
  <r>
    <x v="260"/>
    <x v="260"/>
    <n v="-442.98055555555766"/>
  </r>
  <r>
    <x v="261"/>
    <x v="261"/>
    <n v="-485.2131944444481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3">
  <r>
    <n v="135"/>
    <s v="Germany"/>
    <d v="2022-12-30T23:59:00"/>
    <n v="15"/>
    <x v="0"/>
    <s v="Inbound"/>
    <s v="Signup Completed"/>
    <d v="2022-12-30T12:45:00"/>
    <d v="2022-12-30T00:00:00"/>
    <s v="Time and attendance"/>
    <s v=""/>
    <s v="Time off"/>
    <s v="HR Director"/>
    <s v="Personio"/>
    <s v="CEO"/>
    <s v="Other"/>
    <s v="sucht ein system"/>
  </r>
  <r>
    <n v="412.5"/>
    <s v="Germany"/>
    <d v="2022-12-30T16:14:00"/>
    <n v="55"/>
    <x v="0"/>
    <s v="Inbound"/>
    <s v="Signup Completed"/>
    <d v="2022-12-30T12:00:00"/>
    <d v="2022-12-30T00:00:00"/>
    <s v="Employee directory / org chart"/>
    <s v=""/>
    <s v="Time off"/>
    <s v="CEO"/>
    <s v=""/>
    <s v="CEO"/>
    <s v="Tourism "/>
    <s v="Hat getestet und moechte kaufen"/>
  </r>
  <r>
    <n v="90"/>
    <s v="Germany"/>
    <d v="2022-12-27T11:45:00"/>
    <n v="15"/>
    <x v="0"/>
    <s v="Inbound"/>
    <s v="Channel inbound"/>
    <d v="2022-12-22T16:55:00"/>
    <d v="2022-12-22T00:00:00"/>
    <s v="Time and attendance"/>
    <s v=""/>
    <s v="Time tracking; Time off"/>
    <s v="HR Director"/>
    <s v=""/>
    <s v="HR Director"/>
    <s v="Consumer staples"/>
    <s v="no tool"/>
  </r>
  <r>
    <n v="180"/>
    <s v="Germany"/>
    <d v="2022-12-21T13:12:00"/>
    <n v="15"/>
    <x v="0"/>
    <s v="Inbound"/>
    <s v="Signup Completed"/>
    <d v="2022-12-21T11:10:00"/>
    <d v="2022-12-21T00:00:00"/>
    <s v="Easiness of use"/>
    <s v=""/>
    <s v="Time tracking"/>
    <s v="CEO"/>
    <s v=""/>
    <s v="CEO"/>
    <s v="Other"/>
    <s v="Sucht ein tool"/>
  </r>
  <r>
    <n v="108"/>
    <s v="Germany"/>
    <d v="2022-12-29T12:45:00"/>
    <n v="15"/>
    <x v="0"/>
    <s v="Paid"/>
    <s v="Signup Completed"/>
    <d v="2022-12-19T16:43:00"/>
    <d v="2022-12-19T00:00:00"/>
    <s v="Time and attendance"/>
    <s v=""/>
    <s v="Time tracking"/>
    <s v="HR Director"/>
    <s v=""/>
    <s v="CEO"/>
    <s v="Other"/>
    <s v="Neues Gesetz und er will es so einfach wie möglich haben"/>
  </r>
  <r>
    <n v="169"/>
    <s v="Germany"/>
    <d v="2022-12-21T18:19:00"/>
    <n v="15"/>
    <x v="0"/>
    <s v="Inbound"/>
    <s v="Inbound Contact Sales"/>
    <d v="2022-12-19T14:51:00"/>
    <d v="2022-12-19T00:00:00"/>
    <s v="ATS (Applicant Tracking System); Time and attendance"/>
    <s v=""/>
    <s v="Time off; Time tracking"/>
    <s v="CEO"/>
    <s v=""/>
    <s v="CEO"/>
    <s v="Other"/>
    <s v="need system"/>
  </r>
  <r>
    <n v="395"/>
    <s v="Germany"/>
    <d v="2022-12-29T16:26:00"/>
    <n v="30"/>
    <x v="0"/>
    <s v="Inbound"/>
    <s v="Inbound Contact Sales"/>
    <d v="2022-12-19T14:30:00"/>
    <d v="2022-12-20T00:00:00"/>
    <s v="Time and attendance"/>
    <s v=""/>
    <s v="Time tracking; HR Mobile App"/>
    <s v="CEO"/>
    <s v=""/>
    <s v="CEO"/>
    <s v="Health care"/>
    <s v="not clear honestly"/>
  </r>
  <r>
    <n v="90"/>
    <s v="Germany"/>
    <d v="2022-12-22T15:52:00"/>
    <n v="15"/>
    <x v="0"/>
    <s v="Inbound"/>
    <s v="Inbound Demo"/>
    <d v="2022-12-19T11:50:00"/>
    <d v="2022-12-22T00:00:00"/>
    <s v="Time and attendance"/>
    <s v=""/>
    <s v="Time off; Time tracking"/>
    <s v="Project Manager"/>
    <s v=""/>
    <s v="CEO"/>
    <s v="E-learning "/>
    <s v="bsiher alles mit excel und wollen einen besseren Überblick"/>
  </r>
  <r>
    <n v="135"/>
    <s v="Germany"/>
    <d v="2022-12-26T16:20:00"/>
    <n v="15"/>
    <x v="0"/>
    <s v="Paid"/>
    <s v="Signup Uncompleted"/>
    <d v="2022-12-16T16:30:00"/>
    <d v="2022-12-21T00:00:00"/>
    <s v="Time and attendance"/>
    <s v=""/>
    <s v="Time tracking"/>
    <s v="HR team"/>
    <s v=""/>
    <s v="CEO"/>
    <s v="Real estate"/>
    <s v="Zeiterfassung nicht merh in excel sammeln und dann einzelt absenden"/>
  </r>
  <r>
    <n v="108"/>
    <s v="Germany"/>
    <d v="2022-12-20T13:00:00"/>
    <n v="18"/>
    <x v="0"/>
    <s v="Paid"/>
    <s v="Inbound Demo"/>
    <d v="2022-12-14T11:25:00"/>
    <d v="2022-12-19T00:00:00"/>
    <s v="Time and attendance"/>
    <s v=""/>
    <s v="Time off; Time tracking"/>
    <s v="HR Director"/>
    <s v=""/>
    <s v="CEO"/>
    <s v="Construction"/>
    <s v="brauchen system"/>
  </r>
  <r>
    <n v="48"/>
    <s v="Germany"/>
    <d v="2022-12-20T11:16:00"/>
    <n v="4"/>
    <x v="0"/>
    <s v="Inbound"/>
    <s v="Inbound Chat"/>
    <d v="2022-12-12T18:16:00"/>
    <s v=""/>
    <s v="Time and attendance"/>
    <s v=""/>
    <s v="Time tracking"/>
    <s v="HR Director"/>
    <s v=""/>
    <s v="HR Director"/>
    <s v="Communication"/>
    <s v="time tracking"/>
  </r>
  <r>
    <n v="60"/>
    <s v="Germany"/>
    <d v="2022-12-20T11:20:00"/>
    <n v="5"/>
    <x v="0"/>
    <s v="Inbound"/>
    <s v="Inbound Chat"/>
    <d v="2022-12-12T18:14:00"/>
    <s v=""/>
    <s v="Time and attendance"/>
    <s v=""/>
    <s v="Time tracking"/>
    <s v="HR Director"/>
    <s v=""/>
    <s v="HR Director"/>
    <s v="Communication"/>
    <s v="time tracking"/>
  </r>
  <r>
    <n v="162"/>
    <s v="Germany"/>
    <d v="2022-12-20T11:41:00"/>
    <n v="18"/>
    <x v="0"/>
    <s v="Paid"/>
    <s v="Inbound Demo"/>
    <d v="2022-12-12T16:14:00"/>
    <d v="2022-12-15T00:00:00"/>
    <s v="Time and attendance; Time off"/>
    <s v=""/>
    <s v="Time off; Time tracking"/>
    <s v="CEO"/>
    <s v=""/>
    <s v="CEO"/>
    <s v="Other"/>
    <s v="need system"/>
  </r>
  <r>
    <n v="198"/>
    <s v="Germany"/>
    <d v="2022-12-16T16:57:00"/>
    <n v="22"/>
    <x v="0"/>
    <s v="Inbound"/>
    <s v="Inbound Demo"/>
    <d v="2022-12-09T15:52:00"/>
    <d v="2022-12-13T00:00:00"/>
    <s v="Employee directory / org chart"/>
    <s v=""/>
    <s v="Time off; Time tracking"/>
    <s v="HR team"/>
    <s v=""/>
    <s v="CEO"/>
    <s v="Other"/>
    <s v="brauchen system"/>
  </r>
  <r>
    <n v="90"/>
    <s v="Germany"/>
    <d v="2022-12-20T08:51:00"/>
    <n v="15"/>
    <x v="0"/>
    <s v="Paid"/>
    <s v="Signup Completed"/>
    <d v="2022-12-08T16:57:00"/>
    <d v="2022-12-16T00:00:00"/>
    <s v="Time and attendance"/>
    <s v=""/>
    <s v="Time off"/>
    <s v="CEO"/>
    <s v="Heaven HR "/>
    <s v="CEO"/>
    <s v="Health care"/>
    <s v="time tracking"/>
  </r>
  <r>
    <n v="180"/>
    <s v="Germany"/>
    <d v="2022-12-14T12:23:00"/>
    <n v="20"/>
    <x v="0"/>
    <s v="Paid"/>
    <s v="Inbound Demo"/>
    <d v="2022-12-08T11:40:00"/>
    <d v="2022-12-14T00:00:00"/>
    <s v="Time and attendance"/>
    <s v=""/>
    <s v="Time off"/>
    <s v="HR Director"/>
    <s v=""/>
    <s v="CEO"/>
    <s v="Other"/>
    <s v="braucht digitales system"/>
  </r>
  <r>
    <n v="135"/>
    <s v="Germany"/>
    <d v="2022-12-08T12:28:00"/>
    <n v="15"/>
    <x v="0"/>
    <s v="Paid"/>
    <s v="Inbound Demo"/>
    <d v="2022-12-05T16:38:00"/>
    <d v="2022-12-07T00:00:00"/>
    <s v="Time and attendance"/>
    <s v=""/>
    <s v="Time tracking"/>
    <s v="CEO"/>
    <s v=""/>
    <s v="CEO"/>
    <s v="Other"/>
    <s v="Zettelwirtschaft"/>
  </r>
  <r>
    <n v="135"/>
    <s v="Germany"/>
    <d v="2022-12-20T16:14:00"/>
    <n v="15"/>
    <x v="0"/>
    <s v="Paid"/>
    <s v="Inbound Demo"/>
    <d v="2022-12-05T14:41:00"/>
    <d v="2022-12-15T00:00:00"/>
    <s v="Time and attendance"/>
    <s v=""/>
    <s v="Time tracking"/>
    <s v="CEO"/>
    <s v=""/>
    <s v="CEO"/>
    <s v="Other"/>
    <s v="Zeiterfassung"/>
  </r>
  <r>
    <n v="135"/>
    <s v="Germany"/>
    <d v="2022-12-12T12:17:00"/>
    <n v="15"/>
    <x v="0"/>
    <s v="Paid"/>
    <s v="Inbound Demo"/>
    <d v="2022-12-05T14:05:00"/>
    <d v="2022-12-07T00:00:00"/>
    <s v="Time and attendance"/>
    <s v=""/>
    <s v="Time off; Time tracking"/>
    <s v="CEO"/>
    <s v=""/>
    <s v="CEO"/>
    <s v="Information technology "/>
    <s v="tba"/>
  </r>
  <r>
    <n v="231"/>
    <s v="Germany"/>
    <d v="2022-12-20T11:57:00"/>
    <n v="33"/>
    <x v="0"/>
    <s v="Paid"/>
    <s v="Inbound Demo"/>
    <d v="2022-12-05T14:02:00"/>
    <d v="2022-12-05T00:00:00"/>
    <s v="Time and attendance; Time off"/>
    <s v=""/>
    <s v="Time tracking"/>
    <s v="CEO"/>
    <s v=""/>
    <s v="CEO"/>
    <s v="Transportation"/>
    <s v="Zeiterfassung"/>
  </r>
  <r>
    <n v="149"/>
    <s v="Germany"/>
    <d v="2022-12-16T12:10:00"/>
    <n v="15"/>
    <x v="0"/>
    <s v="Inbound"/>
    <s v="Inbound Freebie"/>
    <d v="2022-12-02T14:38:00"/>
    <d v="2022-12-13T00:00:00"/>
    <s v="ATS (Applicant Tracking System)"/>
    <s v=""/>
    <s v="Time off; Time tracking; ATS"/>
    <s v="CEO"/>
    <s v=""/>
    <s v="CEO"/>
    <s v="Other"/>
    <s v="partnerschaft"/>
  </r>
  <r>
    <n v="243"/>
    <s v="Germany"/>
    <d v="2022-12-06T12:02:00"/>
    <n v="27"/>
    <x v="0"/>
    <s v="Inbound"/>
    <s v="Signup Completed"/>
    <d v="2022-12-02T13:16:00"/>
    <d v="2022-12-06T00:00:00"/>
    <s v="Time and attendance"/>
    <s v=""/>
    <s v="Time tracking"/>
    <s v="CEO"/>
    <s v=""/>
    <s v="CEO"/>
    <s v="Communication"/>
    <s v="Zeiterfassung"/>
  </r>
  <r>
    <n v="90"/>
    <s v="Germany"/>
    <d v="2022-12-12T09:54:00"/>
    <n v="15"/>
    <x v="0"/>
    <s v="Inbound"/>
    <s v="Signup Uncompleted"/>
    <d v="2022-12-01T13:05:00"/>
    <d v="2022-12-06T00:00:00"/>
    <s v="Time and attendance; Time off"/>
    <s v=""/>
    <s v="Time off; Time tracking; Document  management "/>
    <s v="CEO"/>
    <s v=""/>
    <s v="CEO"/>
    <s v="Other"/>
    <s v="haben keine Zeiterfasung und brauchen das wegen dem gesetz"/>
  </r>
  <r>
    <n v="180"/>
    <s v="Germany"/>
    <d v="2022-12-12T10:05:00"/>
    <n v="25"/>
    <x v="0"/>
    <s v="Paid"/>
    <s v="Inbound Demo"/>
    <d v="2022-12-01T12:57:00"/>
    <d v="2022-12-09T00:00:00"/>
    <s v="Time and attendance"/>
    <s v=""/>
    <s v="Time tracking"/>
    <s v="CEO"/>
    <s v=""/>
    <s v="CEO"/>
    <s v="Other"/>
    <s v="Sucht was einfaches, weil sie alles bisher auf Papier machen für 30 Mitarbeiter"/>
  </r>
  <r>
    <n v="149"/>
    <s v="Germany"/>
    <d v="2022-12-20T17:56:00"/>
    <n v="15"/>
    <x v="0"/>
    <s v="Paid"/>
    <s v="Inbound Demo"/>
    <d v="2022-11-30T17:51:00"/>
    <d v="2022-12-02T00:00:00"/>
    <s v="Time and attendance; ATS (Applicant Tracking System)"/>
    <s v=""/>
    <s v="Time off; Time tracking; Reports "/>
    <s v="CEO"/>
    <s v=""/>
    <s v="CEO"/>
    <s v="Communication"/>
    <s v="Projektzuweisung"/>
  </r>
  <r>
    <n v="467"/>
    <s v="Germany"/>
    <d v="2022-12-23T12:28:00"/>
    <n v="34"/>
    <x v="0"/>
    <s v="Outbound"/>
    <s v="Outbound Linkedin"/>
    <d v="2022-11-30T14:17:00"/>
    <d v="2022-12-01T00:00:00"/>
    <s v="Time and attendance; Time off; Document management; Performance review; Reporting and Analytics; ATS (Applicant Tracking System)"/>
    <s v=""/>
    <s v="Time off; Time tracking; ATS; Reports ; Shift management; Expense management ; Community; Document  management ; Goals and OKR tracking ; Training Management; Onboarding/Offboarding; Automations; Employee Portal ; Permissions systems"/>
    <s v="HR Director"/>
    <s v=""/>
    <s v="CEO"/>
    <s v="Other"/>
    <s v="need all in one, looking for it "/>
  </r>
  <r>
    <n v="171"/>
    <s v="Germany"/>
    <d v="2022-12-15T13:40:00"/>
    <n v="19"/>
    <x v="0"/>
    <s v="Inbound"/>
    <s v="Inbound Demo"/>
    <d v="2022-11-30T10:52:00"/>
    <d v="2022-12-06T00:00:00"/>
    <s v="Time and attendance; Time off"/>
    <s v=""/>
    <s v="Time tracking; Shift management"/>
    <s v="CEO"/>
    <s v=""/>
    <s v="CEO"/>
    <s v="Other"/>
    <s v="Zeiterfassung und Schichtplanung, er ist es leid excel zu führen"/>
  </r>
  <r>
    <n v="659"/>
    <s v="Germany"/>
    <d v="2022-12-22T17:54:00"/>
    <n v="50"/>
    <x v="0"/>
    <s v="Outbound"/>
    <s v=""/>
    <d v="2022-11-28T17:21:00"/>
    <d v="2022-11-30T00:00:00"/>
    <s v="Time and attendance; Performance review; Document management; ATS (Applicant Tracking System); Reporting and Analytics"/>
    <s v=""/>
    <s v="Time off; Time tracking; ATS; Performance ; Onboarding/Offboarding; Goals and OKR tracking "/>
    <s v=""/>
    <s v=""/>
    <s v="CEO"/>
    <s v="Industrials"/>
    <s v="recruitment + Timetracking"/>
  </r>
  <r>
    <n v="135"/>
    <s v="Germany"/>
    <d v="2022-12-22T12:19:00"/>
    <n v="15"/>
    <x v="0"/>
    <s v="Paid"/>
    <s v="Inbound Demo"/>
    <d v="2022-11-28T12:00:00"/>
    <d v="2022-12-20T00:00:00"/>
    <s v="Time and attendance"/>
    <s v=""/>
    <s v="Time off; Time tracking"/>
    <s v="CEO"/>
    <s v=""/>
    <s v="CEO"/>
    <s v="Health care"/>
    <s v="Wollen die Zeiten überblicken und den Soll ist Vergleich der STunden ansehen"/>
  </r>
  <r>
    <n v="135"/>
    <s v="Germany"/>
    <d v="2022-11-30T11:07:00"/>
    <n v="15"/>
    <x v="0"/>
    <s v="Outbound"/>
    <s v="Signup Completed"/>
    <d v="2022-11-28T11:37:00"/>
    <d v="2022-11-29T00:00:00"/>
    <s v="Performance review"/>
    <s v=""/>
    <s v="Time off; Time tracking; ATS; Reports "/>
    <s v="CEO"/>
    <s v="Personio"/>
    <s v="CEO"/>
    <s v="Information technology "/>
    <s v="comparing with personio"/>
  </r>
  <r>
    <n v="180"/>
    <s v="Germany"/>
    <d v="2022-12-16T10:21:00"/>
    <n v="20"/>
    <x v="0"/>
    <s v="Paid"/>
    <s v="Inbound Demo"/>
    <d v="2022-11-28T10:25:00"/>
    <d v="2022-12-14T00:00:00"/>
    <s v="Time and attendance"/>
    <s v=""/>
    <s v="Time tracking"/>
    <s v="CEO"/>
    <s v=""/>
    <s v="CEO"/>
    <s v="Energy"/>
    <s v="Möchte Prozesse sparen und Zeit optimaler und digitale nutzem.Keine Lust auf ein Terminal, weil er glaubt e sind hohe kosten mit der installation"/>
  </r>
  <r>
    <n v="135"/>
    <s v="Germany"/>
    <d v="2022-12-16T12:04:00"/>
    <n v="15"/>
    <x v="0"/>
    <s v="Inbound"/>
    <s v="Signup Completed"/>
    <d v="2022-11-25T12:37:00"/>
    <d v="2022-11-30T00:00:00"/>
    <s v="Time and attendance"/>
    <s v=""/>
    <s v="Time tracking; Time off"/>
    <s v="HR Director"/>
    <s v=""/>
    <s v="HR Director"/>
    <s v="Other"/>
    <s v="need timetracking"/>
  </r>
  <r>
    <n v="90"/>
    <s v="Germany"/>
    <d v="2022-12-07T11:36:00"/>
    <n v="15"/>
    <x v="0"/>
    <s v="Inbound"/>
    <s v="Signup Completed"/>
    <d v="2022-11-25T11:49:00"/>
    <d v="2022-11-28T00:00:00"/>
    <s v="Time and attendance"/>
    <s v=""/>
    <s v="Time tracking; Time off"/>
    <s v="HR Director"/>
    <s v=""/>
    <s v="HR Director"/>
    <s v="Information technology "/>
    <s v="need time tracking"/>
  </r>
  <r>
    <n v="359"/>
    <s v="Germany"/>
    <d v="2022-12-12T10:07:00"/>
    <n v="20"/>
    <x v="0"/>
    <s v="Inbound"/>
    <s v="Inbound Demo"/>
    <d v="2022-11-24T13:02:00"/>
    <d v="2022-11-28T00:00:00"/>
    <s v="ATS (Applicant Tracking System)"/>
    <s v=""/>
    <s v="ATS; Onboarding/Offboarding; Performance "/>
    <s v="HR Director"/>
    <s v=""/>
    <s v="CEO"/>
    <s v="Hospitality"/>
    <s v="ATS ist nicht gut abgebildet und sehr komplex"/>
  </r>
  <r>
    <n v="112.5"/>
    <s v="Germany"/>
    <d v="2022-11-29T17:52:00"/>
    <n v="15"/>
    <x v="0"/>
    <s v="Inbound"/>
    <s v="Signup Uncompleted"/>
    <d v="2022-11-23T12:57:00"/>
    <d v="2022-11-24T00:00:00"/>
    <s v="Time and attendance; Time off; Reporting and Analytics"/>
    <s v=""/>
    <s v="Time tracking; Time off; Reports "/>
    <s v="CEO"/>
    <s v=""/>
    <s v="CEO"/>
    <s v="Other"/>
    <s v="ZEiterfassung übersichtlich, möchte sheen wie die Arbeitszeit von Zuhause für die Vorbereitung ist und in der Schule"/>
  </r>
  <r>
    <n v="135"/>
    <s v="Germany"/>
    <d v="2022-11-28T17:00:00"/>
    <n v="15"/>
    <x v="0"/>
    <s v="Inbound"/>
    <s v="Signup Uncompleted"/>
    <d v="2022-11-23T12:39:00"/>
    <d v="2022-11-23T00:00:00"/>
    <s v="Time and attendance"/>
    <s v=""/>
    <s v="Time off; Time tracking; Reports ; Expense management ; Document  management "/>
    <s v="CEO"/>
    <s v="Personio"/>
    <s v="CEO"/>
    <s v="Health care"/>
    <s v="Da viel manuell geamcht wird haben sie keinen Überblick"/>
  </r>
  <r>
    <n v="227.75"/>
    <s v="Germany"/>
    <d v="2022-12-01T14:49:00"/>
    <n v="25"/>
    <x v="0"/>
    <s v="Inbound"/>
    <s v="Inbound Contact Sales"/>
    <d v="2022-11-23T12:19:00"/>
    <d v="2022-11-25T00:00:00"/>
    <s v="Time and attendance"/>
    <s v=""/>
    <s v="Time off; Time tracking"/>
    <s v="HR Director"/>
    <s v=""/>
    <s v="HR Director"/>
    <s v="Energy"/>
    <s v="manual processes"/>
  </r>
  <r>
    <n v="180"/>
    <s v="Germany"/>
    <d v="2022-11-25T17:09:00"/>
    <n v="20"/>
    <x v="0"/>
    <s v="Paid"/>
    <s v="Inbound Demo"/>
    <d v="2022-11-22T10:32:00"/>
    <d v="2022-11-24T00:00:00"/>
    <s v="Time and attendance"/>
    <s v=""/>
    <s v="Time off; Time tracking; Shift management; Expense management ; Document  management "/>
    <s v="CEO"/>
    <s v=""/>
    <s v="CEO"/>
    <s v="Other"/>
    <s v="alles in excel - unübersichtlich, und keine Zeiterfassung- brauchen es wegen dem Gesetz"/>
  </r>
  <r>
    <n v="274.92"/>
    <s v="Germany"/>
    <d v="2022-11-29T16:18:00"/>
    <n v="29"/>
    <x v="0"/>
    <s v="Inbound"/>
    <s v="Signup Completed"/>
    <d v="2022-11-21T18:30:00"/>
    <d v="2022-11-25T00:00:00"/>
    <s v="Mobile App; Performance review; Goals / OKRs"/>
    <s v=""/>
    <s v="Time off; Time tracking; Reports ; Performance ; Document  management ; Onboarding/Offboarding"/>
    <s v="HR Director"/>
    <s v="Personio"/>
    <s v="CEO"/>
    <s v="Communication"/>
    <s v="unzufreiden mit Personio"/>
  </r>
  <r>
    <n v="816"/>
    <s v="Germany"/>
    <d v="2022-12-26T11:28:00"/>
    <n v="80"/>
    <x v="0"/>
    <s v="Paid"/>
    <s v="Signup Completed"/>
    <d v="2022-11-18T15:09:00"/>
    <d v="2022-11-18T00:00:00"/>
    <s v="Time and attendance"/>
    <s v=""/>
    <s v="Time tracking; Time off; Document  management "/>
    <s v="CEO"/>
    <s v=""/>
    <s v="CEO"/>
    <s v="Other"/>
    <s v="Zeiterfassung und Urlaube"/>
  </r>
  <r>
    <n v="135"/>
    <s v="Germany"/>
    <d v="2022-11-29T16:23:00"/>
    <n v="15"/>
    <x v="0"/>
    <s v="Paid"/>
    <s v="Inbound Demo"/>
    <d v="2022-11-18T14:24:00"/>
    <d v="2022-11-24T00:00:00"/>
    <s v="Time and attendance; Time off"/>
    <s v=""/>
    <s v="Time tracking"/>
    <s v="CEO"/>
    <s v=""/>
    <s v="CEO"/>
    <s v="Finance"/>
    <s v="Zeiterfassung, weil Ihre Koellegin gerne mal weniger zeit arbeiten und sie will das alles geregelt haben mit der Pausenzeit."/>
  </r>
  <r>
    <n v="536"/>
    <s v="Germany"/>
    <d v="2022-12-08T15:14:00"/>
    <n v="53"/>
    <x v="0"/>
    <s v="Paid"/>
    <s v="Signup Completed"/>
    <d v="2022-11-18T12:27:00"/>
    <d v="2022-11-21T00:00:00"/>
    <s v="Time and attendance; Time off"/>
    <s v=""/>
    <s v="Time off; Time tracking; Shift management; Reports "/>
    <s v="HR Director"/>
    <s v=""/>
    <s v="CEO"/>
    <s v="Information technology "/>
    <s v="Wachsen schnell und wollen ein tool"/>
  </r>
  <r>
    <n v="39.380000000000003"/>
    <s v="Germany"/>
    <d v="2022-12-15T13:07:00"/>
    <n v="15"/>
    <x v="0"/>
    <s v="Paid"/>
    <s v="Inbound Demo"/>
    <d v="2022-11-17T14:18:00"/>
    <d v="2022-11-23T00:00:00"/>
    <s v="Time and attendance"/>
    <s v=""/>
    <s v="Time off; Time tracking"/>
    <s v="CEO"/>
    <s v="Personio"/>
    <s v="CEO"/>
    <s v="Other"/>
    <s v="Aufwand"/>
  </r>
  <r>
    <n v="135"/>
    <s v="Germany"/>
    <d v="2022-11-22T11:23:00"/>
    <n v="15"/>
    <x v="0"/>
    <s v="Paid"/>
    <s v="Signup Completed"/>
    <d v="2022-11-15T09:54:00"/>
    <d v="2022-11-17T00:00:00"/>
    <s v="Time and attendance"/>
    <s v=""/>
    <s v="Time tracking; ATS; Shift management; Time off"/>
    <s v="CEO"/>
    <s v=""/>
    <s v="CEO"/>
    <s v="Other"/>
    <s v="Im Mai gestartet und will von anfang an alles richtig haben, weil sie noch weiter wachsen will und sie ist kein Büro Mensch. Ihre Aussage!"/>
  </r>
  <r>
    <n v="194"/>
    <s v="Germany"/>
    <d v="2022-11-30T17:37:00"/>
    <n v="15"/>
    <x v="0"/>
    <s v="Inbound"/>
    <s v="Signup Completed"/>
    <d v="2022-11-14T16:11:00"/>
    <d v="2022-11-16T00:00:00"/>
    <s v="Time and attendance"/>
    <s v=""/>
    <s v="Time off; Shift management; Reports ; Document  management "/>
    <s v="HR Director"/>
    <s v=""/>
    <s v="CEO"/>
    <s v="Information technology "/>
    <s v="Haben Kein tool und keinen Hr manager direkt. daher suchen sie eine Vereinfachung."/>
  </r>
  <r>
    <n v="299"/>
    <s v="Germany"/>
    <d v="2022-12-23T19:11:00"/>
    <n v="20"/>
    <x v="0"/>
    <s v="Paid"/>
    <s v="Inbound Demo"/>
    <d v="2022-11-14T15:54:00"/>
    <d v="2022-11-16T00:00:00"/>
    <s v="Culture: peer communication, satisfaction, kudos, shoutouts"/>
    <s v=""/>
    <s v="Time off; Shift management; Reports ; Document  management "/>
    <s v="HR team"/>
    <s v=""/>
    <s v="CEO"/>
    <s v="Information technology "/>
    <s v="Viel arbeit, wenn jemand krank ist oder urlaub, umständlich mit excel, unübersichtlich, händisch mit gehaltsabrechnungen"/>
  </r>
  <r>
    <n v="937.5"/>
    <s v="Germany"/>
    <d v="2022-12-09T15:15:00"/>
    <n v="125"/>
    <x v="1"/>
    <s v="Paid"/>
    <s v="Signup Completed"/>
    <d v="2022-11-11T10:48:00"/>
    <d v="2022-11-14T00:00:00"/>
    <s v="Time and attendance"/>
    <s v=""/>
    <s v="Time off; Time tracking; Reports ; Expense management ; Document  management ; Automations; HR Mobile App"/>
    <s v="CEO"/>
    <s v=""/>
    <s v="CEO"/>
    <s v="Other"/>
    <s v="EIn system, Automatisierungen, und ZEiterfasung"/>
  </r>
  <r>
    <n v="135"/>
    <s v="Germany"/>
    <d v="2022-11-24T17:12:00"/>
    <n v="15"/>
    <x v="0"/>
    <s v="Inbound"/>
    <s v="Signup Completed"/>
    <d v="2022-11-10T18:40:00"/>
    <d v="2022-11-15T00:00:00"/>
    <s v="Time and attendance"/>
    <s v=""/>
    <s v="Time tracking; Document  management "/>
    <s v="CEO"/>
    <s v=""/>
    <s v="CEO"/>
    <s v="Health care"/>
    <s v="PAPIERKRAM, Überarbeitung, wenn sie noch den ganzen HR-Kram übernehmen muss"/>
  </r>
  <r>
    <n v="575"/>
    <s v="Germany"/>
    <d v="2022-11-22T09:17:00"/>
    <n v="33"/>
    <x v="0"/>
    <s v="Inbound"/>
    <s v="Inbound Demo"/>
    <d v="2022-11-09T16:25:00"/>
    <d v="2022-11-14T00:00:00"/>
    <s v="ATS (Applicant Tracking System)"/>
    <s v="Time tracking"/>
    <s v="Time off; Time tracking; Shift management; Document  management "/>
    <s v="HR team"/>
    <s v=""/>
    <s v="CEO"/>
    <s v="Health care"/>
    <s v="schlechte übersicht über abwesenheiten, dezentral (software, excel, papier)"/>
  </r>
  <r>
    <n v="90"/>
    <s v="Germany"/>
    <d v="2022-11-15T12:29:00"/>
    <n v="15"/>
    <x v="0"/>
    <s v="Paid"/>
    <s v="Inbound Contact Sales"/>
    <d v="2022-11-09T14:47:00"/>
    <d v="2022-11-10T00:00:00"/>
    <s v="Time and attendance; Time off"/>
    <s v=""/>
    <s v="Time off; Time tracking"/>
    <s v="HR team"/>
    <s v=""/>
    <s v="CEO"/>
    <s v="Legal services"/>
    <s v="Urlaubsbasis auf Stunden basis"/>
  </r>
  <r>
    <n v="424"/>
    <s v="Germany"/>
    <d v="2022-12-23T11:59:00"/>
    <n v="50"/>
    <x v="0"/>
    <s v="Inbound"/>
    <s v="Signup Completed"/>
    <d v="2022-11-09T11:58:00"/>
    <d v="2022-11-15T00:00:00"/>
    <s v="ATS (Applicant Tracking System); Time and attendance"/>
    <s v=""/>
    <s v="Time tracking; Time off; Document  management "/>
    <s v="Project Manager"/>
    <s v=""/>
    <s v="CEO"/>
    <s v="Communication"/>
    <s v="zu viel Arbeit - zeiterfassung, recruiting, spesen"/>
  </r>
  <r>
    <n v="359"/>
    <s v="Germany"/>
    <d v="2022-11-25T14:45:00"/>
    <n v="25"/>
    <x v="0"/>
    <s v="Paid"/>
    <s v="Inbound Demo"/>
    <d v="2022-11-08T10:43:00"/>
    <d v="2022-11-15T00:00:00"/>
    <s v="Time and attendance"/>
    <s v=""/>
    <s v="Time off; Time tracking; Document  management "/>
    <s v="CEO"/>
    <s v=""/>
    <s v="CEO"/>
    <s v="Real estate"/>
    <s v="Sucht ein tool"/>
  </r>
  <r>
    <n v="78.75"/>
    <s v="Germany"/>
    <d v="2022-11-25T11:20:00"/>
    <n v="15"/>
    <x v="0"/>
    <s v="Partners"/>
    <s v=""/>
    <d v="2022-11-04T15:45:00"/>
    <d v="2022-11-04T00:00:00"/>
    <s v="Time and attendance"/>
    <s v=""/>
    <s v="Time off; Shift management"/>
    <s v="CEO"/>
    <s v=""/>
    <s v="CEO"/>
    <s v="Other"/>
    <s v="no digital process"/>
  </r>
  <r>
    <n v="194"/>
    <s v="Germany"/>
    <d v="2022-11-22T14:35:00"/>
    <n v="15"/>
    <x v="0"/>
    <s v="Outbound"/>
    <s v=""/>
    <d v="2022-11-04T11:29:00"/>
    <d v="2022-11-16T00:00:00"/>
    <s v="Continuous support and assistance with the product; ATS (Applicant Tracking System); Easiness of use"/>
    <s v=""/>
    <s v="Time tracking; Document  management "/>
    <s v="CEO"/>
    <s v=""/>
    <s v="CEO"/>
    <s v="Communication"/>
    <s v="having everything but HR software"/>
  </r>
  <r>
    <n v="675"/>
    <s v="Germany"/>
    <d v="2022-12-06T13:22:00"/>
    <n v="100"/>
    <x v="0"/>
    <s v="Paid"/>
    <s v="Inbound Demo"/>
    <d v="2022-11-02T18:18:00"/>
    <d v="2022-11-03T00:00:00"/>
    <s v="Discount offered; Goals / OKRs; Performance review; Reporting and Analytics"/>
    <s v=""/>
    <s v="Time off; Time tracking; Performance ; Document  management "/>
    <s v="HR Director"/>
    <s v=""/>
    <s v="CEO"/>
    <s v="Industrials"/>
    <s v="zu viele tools die nicht miteinader kommunizieren, dezentral"/>
  </r>
  <r>
    <n v="407"/>
    <s v="Germany"/>
    <d v="2022-12-21T09:25:00"/>
    <n v="29"/>
    <x v="0"/>
    <s v="Paid"/>
    <s v="Inbound Demo"/>
    <d v="2022-11-02T18:14:00"/>
    <d v="2022-11-08T00:00:00"/>
    <s v="Easiness of use; Custom permissions, or visibility; Continuous support and assistance with the product"/>
    <s v=""/>
    <s v="Time off; Time tracking; Expense management ; Payroll hands off"/>
    <s v="HR Director"/>
    <s v="Personio"/>
    <s v="CEO"/>
    <s v="Information technology "/>
    <s v="All in one"/>
  </r>
  <r>
    <n v="112.5"/>
    <s v="Germany"/>
    <d v="2022-11-22T16:21:00"/>
    <n v="15"/>
    <x v="0"/>
    <s v="Paid"/>
    <s v="Inbound Demo"/>
    <d v="2022-11-02T12:16:00"/>
    <d v="2022-11-16T00:00:00"/>
    <s v="Time and attendance"/>
    <s v=""/>
    <s v="Time off; Time tracking"/>
    <s v="CEO"/>
    <s v=""/>
    <s v="CEO"/>
    <s v="Other"/>
    <s v="neues Gesetz"/>
  </r>
  <r>
    <n v="234"/>
    <s v="Germany"/>
    <d v="2022-11-18T10:31:00"/>
    <n v="26"/>
    <x v="0"/>
    <s v="Inbound"/>
    <s v="Inbound Demo"/>
    <d v="2022-11-02T11:32:00"/>
    <d v="2022-11-03T00:00:00"/>
    <s v="Performance review"/>
    <s v=""/>
    <s v="Time off; Time tracking; Payroll hands off; Performance "/>
    <s v="HR team"/>
    <s v=""/>
    <s v="HR Team "/>
    <s v="Information technology "/>
    <s v="stress, Fehler die vermieden werden können"/>
  </r>
  <r>
    <n v="90"/>
    <s v="Germany"/>
    <d v="2022-10-31T17:02:00"/>
    <n v="15"/>
    <x v="0"/>
    <s v="Inbound"/>
    <s v="Inbound Call"/>
    <d v="2022-10-28T15:11:00"/>
    <d v="2022-10-28T00:00:00"/>
    <s v="Time and attendance; Time off"/>
    <s v=""/>
    <s v="Time off"/>
    <s v="CEO"/>
    <s v=""/>
    <s v="CEO"/>
    <s v="Information technology "/>
    <s v="Demo getestet und will jetzt upgarden"/>
  </r>
  <r>
    <n v="359"/>
    <s v="Germany"/>
    <d v="2022-12-20T11:27:00"/>
    <n v="25"/>
    <x v="0"/>
    <s v="Outbound"/>
    <s v="Outbound Linkedin"/>
    <d v="2022-10-28T10:54:00"/>
    <d v="2022-11-08T00:00:00"/>
    <s v="ATS (Applicant Tracking System); Time and attendance; Document management; Performance review; Mobile App"/>
    <s v="360 reviews; Applicant Tracking System (ATS); Custom folders; Documents; Employee satisfaction (NPS); Integrations with job portals; Multi-level time off approvals"/>
    <s v="Time off; Time tracking; Document  management ; Automations; Employee Portal "/>
    <s v=""/>
    <s v=""/>
    <s v="Administration"/>
    <s v="Other"/>
    <s v="they dont have a software"/>
  </r>
  <r>
    <n v="275"/>
    <s v="Germany"/>
    <d v="2022-11-30T15:12:00"/>
    <n v="24"/>
    <x v="0"/>
    <s v="Paid"/>
    <s v="Signup Completed"/>
    <d v="2022-10-25T17:45:00"/>
    <d v="2022-10-27T00:00:00"/>
    <s v="Time and attendance"/>
    <s v=""/>
    <s v="Time tracking; Time off"/>
    <s v="HR Director"/>
    <s v=""/>
    <s v="CEO"/>
    <s v="Industrials"/>
    <s v="wollen einen Überblick haben, neues GEsetz und vereinfachungen"/>
  </r>
  <r>
    <n v="360"/>
    <s v="Germany"/>
    <d v="2022-12-23T17:11:00"/>
    <n v="40"/>
    <x v="0"/>
    <s v="Outbound"/>
    <s v=""/>
    <d v="2022-10-25T17:41:00"/>
    <d v="2022-10-28T00:00:00"/>
    <s v="Discount offered; Document management; Onboarding / Offboarding"/>
    <s v=""/>
    <s v="Reports ; Automations; Shift management; Employee Portal "/>
    <s v=""/>
    <s v=""/>
    <s v="HR Director"/>
    <s v="Health care"/>
    <s v="need reports and kips"/>
  </r>
  <r>
    <n v="315"/>
    <s v="Germany"/>
    <d v="2022-11-29T17:39:00"/>
    <n v="42"/>
    <x v="0"/>
    <s v="Paid"/>
    <s v="Inbound Demo"/>
    <d v="2022-10-25T12:06:00"/>
    <d v="2022-10-25T00:00:00"/>
    <s v="Time and attendance; Time off"/>
    <s v=""/>
    <s v="Time off; Time tracking"/>
    <s v="HR Director"/>
    <s v=""/>
    <s v="HR Director"/>
    <s v="Entertainment"/>
    <s v="viele tools, aber sucht eine Einfache ansammlung aller Daten"/>
  </r>
  <r>
    <n v="78.75"/>
    <s v="Germany"/>
    <d v="2022-10-25T16:13:00"/>
    <n v="15"/>
    <x v="0"/>
    <s v="Partners"/>
    <s v=""/>
    <d v="2022-10-24T16:10:00"/>
    <d v="2022-10-24T00:00:00"/>
    <s v="Time and attendance"/>
    <s v=""/>
    <s v="Shift management; Time tracking"/>
    <s v="CEO"/>
    <s v=""/>
    <s v="CEO"/>
    <s v="Other"/>
    <s v="no solution yet"/>
  </r>
  <r>
    <n v="720"/>
    <s v="Germany"/>
    <d v="2022-11-11T13:19:00"/>
    <n v="80"/>
    <x v="0"/>
    <s v="Paid"/>
    <s v="Inbound Demo"/>
    <d v="2022-10-20T16:24:00"/>
    <d v="2022-10-24T00:00:00"/>
    <s v="Shift management (including overtime, paid time off)"/>
    <s v="Payroll; Shift management; Time tracking"/>
    <s v="Time off; Time tracking; Shift management; Payroll hands off; Document  management "/>
    <s v="HR team"/>
    <s v="Personio"/>
    <s v="CEO"/>
    <s v="Other"/>
    <s v="viele excellisten - altmodisch und viel manueller Aufwand"/>
  </r>
  <r>
    <n v="779"/>
    <s v="Germany"/>
    <d v="2022-11-29T21:17:00"/>
    <n v="50"/>
    <x v="0"/>
    <s v="Paid"/>
    <s v="Signup Completed"/>
    <d v="2022-10-20T10:37:00"/>
    <d v="2022-10-26T00:00:00"/>
    <s v="Easiness of use"/>
    <s v=""/>
    <s v="Time off; Time tracking; ATS; Performance "/>
    <s v="HR Director"/>
    <s v=""/>
    <s v="CEO"/>
    <s v="Industrials"/>
    <s v="Nues Gesetz der Zeiterfassung, alles manuel"/>
  </r>
  <r>
    <n v="540"/>
    <s v="Germany"/>
    <d v="2022-12-15T16:11:00"/>
    <n v="45"/>
    <x v="0"/>
    <s v="Paid"/>
    <s v="Signup Completed"/>
    <d v="2022-10-18T17:56:00"/>
    <d v="2022-10-24T00:00:00"/>
    <s v="Employee directory / org chart"/>
    <s v=""/>
    <s v="Time tracking; Time off; Payroll hands off; Performance ; Document  management "/>
    <s v="CEO"/>
    <s v=""/>
    <s v="CEO"/>
    <s v="Industrials"/>
    <s v="schlechte Übersicht für timeoff- manchmal unklar wo die excellisten abliegen"/>
  </r>
  <r>
    <n v="135"/>
    <s v="Germany"/>
    <d v="2022-11-14T12:37:00"/>
    <n v="15"/>
    <x v="0"/>
    <s v="Paid"/>
    <s v="Inbound Demo"/>
    <d v="2022-10-12T19:01:00"/>
    <d v="2022-10-13T00:00:00"/>
    <s v="Shift management (including overtime, paid time off)"/>
    <s v="Time tracking"/>
    <s v="Time off; Time tracking; Shift management; Document  management "/>
    <s v="CEO"/>
    <s v=""/>
    <s v="CEO"/>
    <s v="Other"/>
    <s v="zu höndisch timeoff und timetracking"/>
  </r>
  <r>
    <n v="779"/>
    <s v="Germany"/>
    <d v="2022-11-23T15:03:00"/>
    <n v="60"/>
    <x v="0"/>
    <s v="Outbound"/>
    <s v="Gartner"/>
    <d v="2022-10-12T18:10:00"/>
    <d v="2022-10-24T00:00:00"/>
    <s v="Reporting and Analytics; Continuous support and assistance with the product; ATS (Applicant Tracking System); Custom permissions, or visibility; Onboarding / Offboarding; Performance review"/>
    <s v=""/>
    <s v="Time off; Reports ; Performance ; Document  management ; Onboarding/Offboarding; Automations; Employee Portal ; Permissions systems"/>
    <s v=""/>
    <s v=""/>
    <s v="HR Director"/>
    <s v="Industrials"/>
    <s v="using personio - not that convinced and happy"/>
  </r>
  <r>
    <n v="135"/>
    <s v="Germany"/>
    <d v="2022-10-26T13:53:00"/>
    <n v="15"/>
    <x v="0"/>
    <s v="Inbound"/>
    <s v="Signup Completed"/>
    <d v="2022-10-12T16:56:00"/>
    <d v="2022-10-13T00:00:00"/>
    <s v="Time and attendance"/>
    <s v=""/>
    <s v="Time off; Performance ; Document  management "/>
    <s v="CEO"/>
    <s v=""/>
    <s v="CEO"/>
    <s v="Information technology "/>
    <s v="Urlaubsanträge"/>
  </r>
  <r>
    <n v="491"/>
    <s v="Germany"/>
    <d v="2022-10-31T14:36:00"/>
    <n v="48"/>
    <x v="0"/>
    <s v="Inbound"/>
    <s v="Signup Completed"/>
    <d v="2022-10-12T14:16:00"/>
    <d v="2022-10-13T00:00:00"/>
    <s v="Time and attendance; Time off; Expense management"/>
    <s v=""/>
    <s v="Time off; Time tracking; E-signature; Reports ; Expense management ; Document  management "/>
    <s v="CEO"/>
    <s v=""/>
    <s v="CEO"/>
    <s v="Information technology "/>
    <s v="Timeoff erfolgt händisch und ist unübersichtlich,"/>
  </r>
  <r>
    <n v="135"/>
    <s v="Germany"/>
    <d v="2022-10-24T15:54:00"/>
    <n v="10"/>
    <x v="0"/>
    <s v="Paid"/>
    <s v="Inbound Demo"/>
    <d v="2022-10-12T12:50:00"/>
    <d v="2022-10-18T00:00:00"/>
    <s v="Time and attendance"/>
    <s v="Time off"/>
    <s v="Time tracking"/>
    <s v="CEO"/>
    <s v=""/>
    <s v="CEO"/>
    <s v="Transportation"/>
    <s v="Neues gesetz"/>
  </r>
  <r>
    <n v="135"/>
    <s v="Germany"/>
    <d v="2022-10-13T10:29:00"/>
    <n v="15"/>
    <x v="0"/>
    <s v="Inbound"/>
    <s v="Inbound Contact Sales"/>
    <d v="2022-10-11T14:58:00"/>
    <d v="2022-10-12T00:00:00"/>
    <s v="Time and attendance"/>
    <s v=""/>
    <s v="Time off; Time tracking; Document  management ; Payroll hands off"/>
    <s v="CEO"/>
    <s v=""/>
    <s v="CEO"/>
    <s v="Other"/>
    <s v="haben verscheidene tools- dezentral"/>
  </r>
  <r>
    <n v="102"/>
    <s v="Germany"/>
    <d v="2022-10-10T11:12:00"/>
    <n v="9"/>
    <x v="0"/>
    <s v="Paid"/>
    <s v="Signup Completed"/>
    <d v="2022-10-07T10:56:00"/>
    <d v="2022-10-07T00:00:00"/>
    <s v="Time and attendance"/>
    <s v="Time off"/>
    <s v="Time tracking; Time off; Shift management"/>
    <s v="CEO"/>
    <s v=""/>
    <s v="CEO"/>
    <s v="Industrials"/>
    <s v="Zeiterfassung"/>
  </r>
  <r>
    <n v="236.25"/>
    <s v="Germany"/>
    <d v="2022-10-25T19:01:00"/>
    <n v="35"/>
    <x v="0"/>
    <s v="Partners"/>
    <s v=""/>
    <d v="2022-10-07T10:45:00"/>
    <d v="2022-10-07T00:00:00"/>
    <s v="Shift management (including overtime, paid time off); Time and attendance"/>
    <s v=""/>
    <s v="Shift management; Time tracking"/>
    <s v="HR Director"/>
    <s v=""/>
    <s v="HR Director"/>
    <s v="Energy"/>
    <s v="there is no solution yet"/>
  </r>
  <r>
    <n v="239"/>
    <s v="Germany"/>
    <d v="2022-10-14T16:20:00"/>
    <n v="20"/>
    <x v="0"/>
    <s v="Inbound"/>
    <s v="Inbound Demo"/>
    <d v="2022-10-05T14:33:00"/>
    <d v="2022-10-07T00:00:00"/>
    <s v="Time and attendance"/>
    <s v="Applicant Tracking System (ATS)"/>
    <s v="Time tracking; Time off; Document  management "/>
    <s v="HR team"/>
    <s v=""/>
    <s v="CEO"/>
    <s v="Communication"/>
    <s v="viel händisch - zeiterfassung in excel auch timeoff - altmodisch"/>
  </r>
  <r>
    <n v="135"/>
    <s v="Germany"/>
    <d v="2022-10-14T09:47:00"/>
    <n v="15"/>
    <x v="0"/>
    <s v="Paid"/>
    <s v="Inbound Demo"/>
    <d v="2022-10-04T11:44:00"/>
    <d v="2022-10-04T00:00:00"/>
    <s v="Time and attendance"/>
    <s v="Time off"/>
    <s v="Time off; Time tracking; Document  management "/>
    <s v="CEO"/>
    <s v=""/>
    <s v="CEO"/>
    <s v="Agriculture"/>
    <s v="zeiterfassung erfolgt händisch in papierform - keine gute übersicht"/>
  </r>
  <r>
    <n v="90"/>
    <s v="Germany"/>
    <d v="2022-09-30T13:49:00"/>
    <n v="15"/>
    <x v="0"/>
    <s v="Inbound"/>
    <s v="Signup Completed"/>
    <d v="2022-09-30T10:43:00"/>
    <d v="2022-09-30T00:00:00"/>
    <s v="Time and attendance"/>
    <s v="Shift management"/>
    <s v="Shift management; Time tracking; Time off; Document  management "/>
    <s v="CEO"/>
    <s v=""/>
    <s v="CEO"/>
    <s v="Hospitality"/>
    <s v="manuelle Zeiterfassung"/>
  </r>
  <r>
    <n v="135"/>
    <s v="Germany"/>
    <d v="2022-10-11T11:00:00"/>
    <n v="20"/>
    <x v="0"/>
    <s v="Paid"/>
    <s v="Inbound Demo"/>
    <d v="2022-09-30T10:17:00"/>
    <d v="2022-10-05T00:00:00"/>
    <s v="Time and attendance; Time off"/>
    <s v=""/>
    <s v="Time tracking; Onboarding/Offboarding; Document  management "/>
    <s v="CEO"/>
    <s v=""/>
    <s v="CEO"/>
    <s v="Entertainment"/>
    <s v="hohe Mitrabeiter Fluktuation und aufwand , Zeiterfassung einfach,"/>
  </r>
  <r>
    <n v="180"/>
    <s v="Germany"/>
    <d v="2022-10-06T14:04:00"/>
    <n v="20"/>
    <x v="0"/>
    <s v="Paid"/>
    <s v="Inbound Contact Sales"/>
    <d v="2022-09-28T15:52:00"/>
    <d v="2022-10-06T00:00:00"/>
    <s v="Time and attendance"/>
    <s v=""/>
    <s v="Time off; Time tracking; Shift management; Document  management ; Onboarding/Offboarding"/>
    <s v="CEO"/>
    <s v=""/>
    <s v="CEO"/>
    <s v="Health care"/>
    <s v="Zeiterfassungssstem funktioniert nicht richtig, viel manueller aufwand mit dem nachtragen"/>
  </r>
  <r>
    <n v="400"/>
    <s v="Germany"/>
    <d v="2022-11-22T16:19:00"/>
    <n v="40"/>
    <x v="0"/>
    <s v="Outbound"/>
    <s v="Outbound Linkedin"/>
    <d v="2022-09-28T15:33:00"/>
    <d v="2022-10-06T00:00:00"/>
    <s v="Bulk document upload / assignment; Document management; Onboarding / Offboarding; Continuous support and assistance with the product"/>
    <s v=""/>
    <s v="Time off; Time tracking; Shift management; Document  management ; Onboarding/Offboarding; Automations; Integrations; Employee Portal "/>
    <s v="CEO"/>
    <s v="Personio; Kenjo"/>
    <s v="CEO"/>
    <s v="Industrials"/>
    <s v="using different tools - looking for all-in-one"/>
  </r>
  <r>
    <n v="383"/>
    <s v="Germany"/>
    <d v="2022-10-25T10:52:00"/>
    <n v="27"/>
    <x v="0"/>
    <s v="Inbound"/>
    <s v="Inbound Demo"/>
    <d v="2022-09-28T14:03:00"/>
    <d v="2022-10-10T00:00:00"/>
    <s v="ATS (Applicant Tracking System); Discount offered; Project management; Time and attendance; Time off"/>
    <s v=""/>
    <s v="Time off; Time tracking; ATS; Document  management ; Performance "/>
    <s v="CEO"/>
    <s v=""/>
    <s v="CEO"/>
    <s v="Communication"/>
    <s v="Recruiting zu manuell und nicht gut getracked, zu viel excel für Timeoff und MA daten"/>
  </r>
  <r>
    <n v="135"/>
    <s v="Germany"/>
    <d v="2022-10-17T16:32:00"/>
    <n v="15"/>
    <x v="0"/>
    <s v="Paid"/>
    <s v="Inbound Demo"/>
    <d v="2022-09-27T16:19:00"/>
    <d v="2022-09-30T00:00:00"/>
    <s v="Time and attendance"/>
    <s v=""/>
    <s v="Time off; Time tracking; Document  management "/>
    <s v="CEO"/>
    <s v=""/>
    <s v="CEO"/>
    <s v="Finance"/>
    <s v="Tool funktuioniert nicht gut für urlaubspflegen- viel manueller aufwand noch"/>
  </r>
  <r>
    <n v="851"/>
    <s v="Germany"/>
    <d v="2022-12-23T15:41:00"/>
    <n v="56"/>
    <x v="0"/>
    <s v="Paid"/>
    <s v="Inbound Demo"/>
    <d v="2022-09-27T12:31:00"/>
    <d v="2022-09-30T00:00:00"/>
    <s v="ATS (Applicant Tracking System); Performance review; Payroll handoffs; Goals / OKRs"/>
    <s v=""/>
    <s v="Time off; Time tracking; ATS; Performance ; Document  management ; Goals and OKR tracking "/>
    <s v="HR team"/>
    <s v=""/>
    <s v="CEO"/>
    <s v="Industrials"/>
    <s v="viele tools, viel extern und dezentral"/>
  </r>
  <r>
    <n v="135"/>
    <s v="Germany"/>
    <d v="2022-10-31T14:09:00"/>
    <n v="15"/>
    <x v="0"/>
    <s v="Inbound"/>
    <s v="Inbound Demo"/>
    <d v="2022-09-26T12:14:00"/>
    <d v="2022-09-27T00:00:00"/>
    <s v="Time and attendance"/>
    <s v=""/>
    <s v="Time tracking; Time off; Document  management ; Payroll hands off; Shift management"/>
    <s v="CEO"/>
    <s v=""/>
    <s v="CEO"/>
    <s v="Communication"/>
    <s v="Timetracking , Timeoff in Papierform viel zu umständlich und manuell"/>
  </r>
  <r>
    <n v="959"/>
    <s v="Germany"/>
    <d v="2022-11-07T13:43:00"/>
    <n v="75"/>
    <x v="0"/>
    <s v="Outbound"/>
    <s v="Outbound Linkedin"/>
    <d v="2022-09-23T12:20:00"/>
    <d v="2022-10-04T00:00:00"/>
    <s v="Time and attendance; ATS (Applicant Tracking System); Document management"/>
    <s v="Performance management; Performance review"/>
    <s v="Integrations; Automations; Employee Portal ; Time off"/>
    <s v=""/>
    <s v=""/>
    <s v="HR Director"/>
    <s v="Industrials"/>
    <s v="no real hr software / missing centralization of processes"/>
  </r>
  <r>
    <n v="135"/>
    <s v="Germany"/>
    <d v="2022-09-29T12:14:00"/>
    <n v="15"/>
    <x v="0"/>
    <s v="Inbound"/>
    <s v="Signup Completed"/>
    <d v="2022-09-20T14:53:00"/>
    <d v="2022-09-22T00:00:00"/>
    <s v="Time and attendance"/>
    <s v=""/>
    <s v="Time off; Time tracking; Document  management "/>
    <s v="HR Director"/>
    <s v=""/>
    <s v="CEO"/>
    <s v="Health care"/>
    <s v="haben keine zeiterfassung, und urlaubsplannung unseriös im lkalender, kann jeder ändern"/>
  </r>
  <r>
    <n v="252"/>
    <s v="Germany"/>
    <d v="2022-09-28T11:58:00"/>
    <n v="28"/>
    <x v="0"/>
    <s v="Paid"/>
    <s v="Inbound Demo"/>
    <d v="2022-09-20T14:11:00"/>
    <d v="2022-09-23T00:00:00"/>
    <s v="Time and attendance; Time off"/>
    <s v="Expenses management; Shift management"/>
    <s v="Time off; Time tracking"/>
    <s v="CEO"/>
    <s v=""/>
    <s v="CEO"/>
    <s v="Industrials"/>
    <s v="haben keine Zeiterfassung und kein Überblick wie viel auf welches Projekt gearbeitet wurde"/>
  </r>
  <r>
    <n v="135"/>
    <s v="Germany"/>
    <d v="2022-09-30T14:36:00"/>
    <n v="15"/>
    <x v="0"/>
    <s v="Paid"/>
    <s v="Inbound Contact Sales"/>
    <d v="2022-09-19T18:02:00"/>
    <d v="2022-09-20T00:00:00"/>
    <s v="Time and attendance"/>
    <s v=""/>
    <s v="Time off; Time tracking"/>
    <s v="CEO"/>
    <s v=""/>
    <s v="CEO"/>
    <s v="Transportation"/>
    <s v="keine digitale Zeiterfassung"/>
  </r>
  <r>
    <n v="144"/>
    <s v="Germany"/>
    <d v="2022-11-10T13:04:00"/>
    <n v="16"/>
    <x v="0"/>
    <s v="Inbound"/>
    <s v="Signup Completed"/>
    <d v="2022-09-19T14:24:00"/>
    <d v="2022-09-21T00:00:00"/>
    <s v="Reporting and Analytics"/>
    <s v="Time tracking"/>
    <s v="Time off; Time tracking; Document  management "/>
    <s v="HR team"/>
    <s v=""/>
    <s v="CEO"/>
    <s v="Information technology "/>
    <s v="sind unzufreiden mit dem system was gerade im einsatz ist"/>
  </r>
  <r>
    <n v="225"/>
    <s v="Germany"/>
    <d v="2022-10-29T20:06:00"/>
    <n v="30"/>
    <x v="0"/>
    <s v="Paid"/>
    <s v="Inbound Demo"/>
    <d v="2022-09-19T11:56:00"/>
    <d v="2022-09-19T00:00:00"/>
    <s v="Time and attendance; Time off"/>
    <s v=""/>
    <s v="Time tracking; Time off"/>
    <s v="CEO"/>
    <s v=""/>
    <s v="CEO"/>
    <s v="Consumer staples"/>
    <s v="möchten von Gatromatics weg"/>
  </r>
  <r>
    <n v="720"/>
    <s v="Germany"/>
    <d v="2022-10-28T09:36:00"/>
    <n v="80"/>
    <x v="0"/>
    <s v="Paid"/>
    <s v="Inbound Demo"/>
    <d v="2022-09-16T11:26:00"/>
    <d v="2022-09-20T00:00:00"/>
    <s v="Time and attendance"/>
    <s v=""/>
    <s v="Time off; Time tracking; Shift management; Reports ; Expense management ; Document  management ; Integrations; HR Mobile App"/>
    <s v="HR Director"/>
    <s v=""/>
    <s v="CEO"/>
    <s v="Industrials"/>
    <s v="zu viele Excel Tabellen, was ihr sehr viel Zeit kostet und alles kommt durcheinander"/>
  </r>
  <r>
    <n v="194"/>
    <s v="Germany"/>
    <d v="2022-10-11T09:10:00"/>
    <n v="15"/>
    <x v="0"/>
    <s v="Paid"/>
    <s v="Signup Completed"/>
    <d v="2022-09-15T11:09:00"/>
    <d v="2022-09-16T00:00:00"/>
    <s v="Time and attendance"/>
    <s v=""/>
    <s v="Time tracking; Time off; ATS; Document  management ; HR Mobile App"/>
    <s v="CEO"/>
    <s v=""/>
    <s v="CEO"/>
    <s v="Energy"/>
    <s v="keine Tools, Excel, Papier - dezentral , aufwendig"/>
  </r>
  <r>
    <n v="135"/>
    <s v="Germany"/>
    <d v="2022-11-25T11:54:00"/>
    <n v="15"/>
    <x v="0"/>
    <s v="Outbound"/>
    <s v="Outbound Linkedin"/>
    <d v="2022-09-14T15:20:00"/>
    <d v="2022-09-21T00:00:00"/>
    <s v="Time and attendance; Project management; Document management; e-Signature; Easiness of use"/>
    <s v=""/>
    <s v="Time off; Time tracking; Document  management "/>
    <s v=""/>
    <s v=""/>
    <s v="HR Team "/>
    <s v="Other"/>
    <s v="Time off management with excel sheets"/>
  </r>
  <r>
    <n v="135"/>
    <s v="Germany"/>
    <d v="2022-10-17T14:06:00"/>
    <n v="15"/>
    <x v="0"/>
    <s v="Partners"/>
    <s v=""/>
    <d v="2022-09-14T12:01:00"/>
    <s v=""/>
    <s v="Shift management (including overtime, paid time off)"/>
    <s v="Add time tracking manually"/>
    <s v="Time tracking"/>
    <s v="CEO"/>
    <s v=""/>
    <s v="CEO"/>
    <s v="Health care"/>
    <s v="Time Tracking"/>
  </r>
  <r>
    <n v="180"/>
    <s v="Germany"/>
    <d v="2022-09-12T17:13:00"/>
    <n v="7"/>
    <x v="0"/>
    <s v="Inbound"/>
    <s v="Inbound Contact Sales"/>
    <d v="2022-09-12T15:34:00"/>
    <d v="2022-09-12T00:00:00"/>
    <s v="Easiness of use; Performance review"/>
    <s v=""/>
    <s v="Time off; Time tracking; ATS; Document  management "/>
    <s v="CEO"/>
    <s v=""/>
    <s v="CEO"/>
    <s v="Information technology "/>
    <s v="wilde dokumente sammlung in google docs"/>
  </r>
  <r>
    <n v="540"/>
    <s v="Germany"/>
    <d v="2022-10-05T15:51:00"/>
    <n v="45"/>
    <x v="0"/>
    <s v="Outbound"/>
    <s v="LinkedIn"/>
    <d v="2022-09-07T10:51:00"/>
    <d v="2022-09-20T00:00:00"/>
    <s v="Document management; Performance review; Payroll"/>
    <s v=""/>
    <s v="Time off; Reports ; Document  management ; Employee Portal ; Automations; Permissions systems"/>
    <s v=""/>
    <s v=""/>
    <s v="HR Director"/>
    <s v="Agriculture"/>
    <s v="no software - using excel for holiday planning &amp; employee data"/>
  </r>
  <r>
    <n v="359"/>
    <s v="Germany"/>
    <d v="2022-10-05T13:04:00"/>
    <n v="25"/>
    <x v="0"/>
    <s v="Paid"/>
    <s v="Inbound Demo"/>
    <d v="2022-09-05T11:32:00"/>
    <d v="2022-09-06T00:00:00"/>
    <s v="Performance review; Time off"/>
    <s v=""/>
    <s v="Time off; Time tracking; ATS; Document  management ; Performance ; Onboarding/Offboarding"/>
    <s v="HR Director"/>
    <s v=""/>
    <s v="CEO"/>
    <s v="Information technology "/>
    <s v="haben mehrere tools- ist dezentral und nervig immer hin und her zu switchen"/>
  </r>
  <r>
    <n v="194"/>
    <s v="Germany"/>
    <d v="2022-11-17T14:19:00"/>
    <n v="15"/>
    <x v="0"/>
    <s v="Paid"/>
    <s v="Signup Completed"/>
    <d v="2022-09-05T09:19:00"/>
    <d v="2022-11-17T00:00:00"/>
    <s v="Time and attendance; Shift management (including overtime, paid time off); Time off"/>
    <s v="Applicant Tracking System (ATS)"/>
    <s v="Time off; Time tracking; Shift management; Expense management ; Document  management "/>
    <s v="CEO"/>
    <s v=""/>
    <s v="CEO"/>
    <s v="Industrials"/>
    <s v="alles in word- umständlich, aufwendig"/>
  </r>
  <r>
    <n v="135"/>
    <s v="Germany"/>
    <d v="2022-08-31T18:42:00"/>
    <n v="6"/>
    <x v="0"/>
    <s v="Inbound"/>
    <s v="Inbound Freebie"/>
    <d v="2022-08-22T16:44:00"/>
    <d v="2022-08-23T00:00:00"/>
    <s v="Time and attendance; Time off"/>
    <s v=""/>
    <s v="Time tracking"/>
    <s v="HR Director"/>
    <s v=""/>
    <s v="CEO"/>
    <s v="Entertainment"/>
    <s v="haben kein Tool im Einsatz für die Zeiterfassung und möchte es alles digital haben, damit es nicht zu Fehlern kommt"/>
  </r>
  <r>
    <n v="216"/>
    <s v="Germany"/>
    <d v="2022-08-29T19:14:00"/>
    <n v="24"/>
    <x v="0"/>
    <s v="Inbound"/>
    <s v="Signup Completed"/>
    <d v="2022-08-22T15:31:00"/>
    <d v="2022-08-22T00:00:00"/>
    <s v="Easiness of use; Bulk document upload / assignment; Document management; e-Signature; Performance review; Time and attendance; Time off"/>
    <s v=""/>
    <s v="Time off; Time tracking; Document  management ; Goals and OKR tracking "/>
    <s v="Administration"/>
    <s v=""/>
    <s v="CEO"/>
    <s v="Industrials"/>
    <s v="kein Tool im Einsatz"/>
  </r>
  <r>
    <n v="149"/>
    <s v="Germany"/>
    <d v="2022-08-19T09:54:00"/>
    <n v="12"/>
    <x v="0"/>
    <s v="Inbound"/>
    <s v="Inbound Freebie"/>
    <d v="2022-08-18T17:02:00"/>
    <d v="2022-08-18T00:00:00"/>
    <s v="Time and attendance; Time off"/>
    <s v=""/>
    <s v="Time off; Time tracking; Document  management "/>
    <s v="HR team"/>
    <s v="Personio"/>
    <s v="CEO"/>
    <s v="Information technology "/>
    <s v="tba"/>
  </r>
  <r>
    <n v="720"/>
    <s v="Germany"/>
    <d v="2022-09-19T16:30:00"/>
    <n v="60"/>
    <x v="0"/>
    <s v="Inbound"/>
    <s v="Inbound Call"/>
    <d v="2022-08-18T15:44:00"/>
    <d v="2022-08-24T00:00:00"/>
    <s v="Custom workflows and tasks management; Easiness of use; Bulk document upload / assignment; Continuous support and assistance with the product"/>
    <s v=""/>
    <s v="Time off; Time tracking; Payroll hands off; Performance ; Document  management ; Onboarding/Offboarding"/>
    <s v="HR Director"/>
    <s v=""/>
    <s v="CEO"/>
    <s v="Legal services"/>
    <s v="sind unzufrieden mit der aktuellen software, und nutzen trz noch viele excellisten = dezentral und umständlich"/>
  </r>
  <r>
    <n v="239"/>
    <s v="Germany"/>
    <d v="2022-08-29T10:35:00"/>
    <n v="15"/>
    <x v="0"/>
    <s v="Inbound"/>
    <s v="Signup Completed"/>
    <d v="2022-08-18T11:58:00"/>
    <d v="2022-08-22T00:00:00"/>
    <s v="Time and attendance; Performance review"/>
    <s v=""/>
    <s v="Time off; Time tracking; Document  management ; Payroll hands off"/>
    <s v="CEO"/>
    <s v=""/>
    <s v="CEO"/>
    <s v="Energy"/>
    <s v="keine tools - wachsen- brauchen ein all in one"/>
  </r>
  <r>
    <n v="135"/>
    <s v="Germany"/>
    <d v="2022-09-08T12:36:00"/>
    <n v="15"/>
    <x v="0"/>
    <s v="Paid"/>
    <s v="Inbound Demo"/>
    <d v="2022-08-18T10:36:00"/>
    <d v="2022-08-18T00:00:00"/>
    <s v="Time and attendance; Time off"/>
    <s v=""/>
    <s v="Time tracking; Time off; Document  management "/>
    <s v="CEO"/>
    <s v=""/>
    <s v="CEO"/>
    <s v="Other"/>
    <s v="Zeiterfassung auf Stundezettel alles händisch und es kommt zu Fehlern"/>
  </r>
  <r>
    <n v="1080"/>
    <s v="Germany"/>
    <d v="2022-09-14T17:36:00"/>
    <n v="90"/>
    <x v="0"/>
    <s v="Outbound"/>
    <s v="Gartner"/>
    <d v="2022-08-17T15:20:00"/>
    <d v="2022-08-22T00:00:00"/>
    <s v="Document management; Time and attendance"/>
    <s v="Performance management; Performance review"/>
    <s v="Document  management ; ATS; Automations"/>
    <s v="HR team"/>
    <s v=""/>
    <s v="HR Director"/>
    <s v="Entertainment"/>
    <s v="manuelle Arbeit, noch nicht das richtige gefunden"/>
  </r>
  <r>
    <n v="135"/>
    <s v="Germany"/>
    <d v="2022-10-05T11:10:00"/>
    <n v="12"/>
    <x v="0"/>
    <s v="Paid"/>
    <s v="Inbound Demo"/>
    <d v="2022-08-16T13:44:00"/>
    <d v="2022-08-17T00:00:00"/>
    <s v="Time and attendance; Time off"/>
    <s v=""/>
    <s v="Time tracking; Time off"/>
    <s v="HR Director"/>
    <s v=""/>
    <s v="CEO"/>
    <s v="Industrials"/>
    <s v="Zeiterfassung händisch und über Excel anstrenge für sie"/>
  </r>
  <r>
    <n v="162"/>
    <s v="Germany"/>
    <d v="2022-09-16T10:39:00"/>
    <n v="18"/>
    <x v="0"/>
    <s v="Inbound"/>
    <s v="Signup Completed"/>
    <d v="2022-08-16T11:09:00"/>
    <d v="2022-08-16T00:00:00"/>
    <s v="Performance review"/>
    <s v=""/>
    <s v="Training Management; Document  management ; Expense management "/>
    <s v="CEO"/>
    <s v=""/>
    <s v="CEO"/>
    <s v="Information technology "/>
    <s v="kein System im Einsatz und wollen er jetzt organisierter haben"/>
  </r>
  <r>
    <n v="374"/>
    <s v="Germany"/>
    <d v="2022-08-31T14:26:00"/>
    <n v="35"/>
    <x v="0"/>
    <s v="Paid"/>
    <s v="Inbound Demo"/>
    <d v="2022-08-16T10:25:00"/>
    <d v="2022-08-17T00:00:00"/>
    <s v="Time and attendance; Expense management"/>
    <s v=""/>
    <s v="Time off; Time tracking; Shift management; Document  management ; Onboarding/Offboarding; Training Management; Employee Portal "/>
    <s v="Administration"/>
    <s v=""/>
    <s v="CEO"/>
    <s v="Industrials"/>
    <s v="haben kein Tool im Einsatz, alles in Excel und Ordnern und ist sehr chaotisch"/>
  </r>
  <r>
    <n v="90"/>
    <s v="Germany"/>
    <d v="2022-08-24T14:44:00"/>
    <n v="15"/>
    <x v="0"/>
    <s v="Partners"/>
    <s v="Manually added by sales"/>
    <d v="2022-08-15T08:56:00"/>
    <d v="2022-08-16T00:00:00"/>
    <s v="Time and attendance"/>
    <s v=""/>
    <s v="Shift management; Time tracking"/>
    <s v="CEO"/>
    <s v=""/>
    <s v="CEO"/>
    <s v="Other"/>
    <s v="time tracking &amp; shift management"/>
  </r>
  <r>
    <n v="243"/>
    <s v="Germany"/>
    <d v="2022-11-30T14:43:00"/>
    <n v="27"/>
    <x v="0"/>
    <s v="Paid"/>
    <s v="Inbound Demo"/>
    <d v="2022-08-11T15:58:00"/>
    <d v="2022-08-12T00:00:00"/>
    <s v="Time and attendance"/>
    <s v=""/>
    <s v="Time off; Time tracking"/>
    <s v="CEO"/>
    <s v=""/>
    <s v="CEO"/>
    <s v="Industrials"/>
    <s v="total umständlcih mit der urlaubsplannung - per excel- hin und her schicken- MA haben keine Einsicht"/>
  </r>
  <r>
    <n v="90"/>
    <s v="Germany"/>
    <d v="2022-09-14T17:39:00"/>
    <n v="15"/>
    <x v="0"/>
    <s v="Inbound"/>
    <s v="Inbound Demo"/>
    <d v="2022-08-11T13:47:00"/>
    <d v="2022-08-11T00:00:00"/>
    <s v="Time and attendance; Time off"/>
    <s v=""/>
    <s v="Time off; Time tracking; Document  management "/>
    <s v="CEO"/>
    <s v=""/>
    <s v="CEO"/>
    <s v="Information technology "/>
    <s v="haben keine tools und über herkömmliche mittelln alles zu managen ist zu lästig"/>
  </r>
  <r>
    <n v="239"/>
    <s v="Germany"/>
    <d v="2022-08-22T09:47:00"/>
    <n v="15"/>
    <x v="0"/>
    <s v="Inbound"/>
    <s v="Signup Completed"/>
    <d v="2022-08-08T14:23:00"/>
    <d v="2022-08-09T00:00:00"/>
    <s v="Easiness of use; ATS (Applicant Tracking System); Payroll; Time off"/>
    <s v="Applicant Tracking System (ATS)"/>
    <s v="Time off; Time tracking; ATS; Reports ; Payroll hands off; Document  management "/>
    <s v="HR team"/>
    <s v=""/>
    <s v="CEO"/>
    <s v="Other"/>
    <s v="Zeiterfassungs system ist fehleranfällig- man muss manuell nachtragen alles- sehr aufwendig und keine Möglichkeit für Timeoff, muss auch manuell pflegen"/>
  </r>
  <r>
    <n v="90"/>
    <s v="Germany"/>
    <d v="2022-08-16T12:51:00"/>
    <n v="10"/>
    <x v="0"/>
    <s v="Paid"/>
    <s v="Signup Uncompleted"/>
    <d v="2022-08-08T13:09:00"/>
    <d v="2022-08-08T00:00:00"/>
    <s v="Time and attendance; Time off"/>
    <s v=""/>
    <s v="Time tracking; Time off; Shift management; Expense management "/>
    <s v="CEO"/>
    <s v=""/>
    <s v="CEO"/>
    <s v="Health care"/>
    <s v="keine digitale Lösung, wo sie die Arbeitszeiten kontrollieren kann"/>
  </r>
  <r>
    <n v="90"/>
    <s v="Germany"/>
    <d v="2022-08-08T08:42:00"/>
    <n v="15"/>
    <x v="0"/>
    <s v="Partners"/>
    <s v="Manually added by sales"/>
    <d v="2022-08-05T11:31:00"/>
    <d v="2022-08-05T00:00:00"/>
    <s v="Time and attendance"/>
    <s v=""/>
    <s v="Time tracking; Shift management"/>
    <s v="CEO"/>
    <s v=""/>
    <s v="CEO"/>
    <s v="Other"/>
    <s v="time tracking and shift management"/>
  </r>
  <r>
    <n v="135"/>
    <s v="Germany"/>
    <d v="2022-08-18T13:18:00"/>
    <n v="10"/>
    <x v="0"/>
    <s v="Paid"/>
    <s v="Inbound Demo"/>
    <d v="2022-08-04T16:53:00"/>
    <d v="2022-08-10T00:00:00"/>
    <s v="Time and attendance; Reporting and Analytics"/>
    <s v=""/>
    <s v="Time off; Time tracking; Shift management; Reports ; Expense management ; Performance ; Document  management "/>
    <s v="CEO"/>
    <s v=""/>
    <s v="CEO"/>
    <s v="Information technology "/>
    <s v="alles läuft manuell ab und möchte sich Zeit ersparen"/>
  </r>
  <r>
    <n v="779"/>
    <s v="Germany"/>
    <d v="2022-09-05T14:23:00"/>
    <n v="60"/>
    <x v="0"/>
    <s v="Paid"/>
    <s v="Inbound Demo"/>
    <d v="2022-08-03T10:47:00"/>
    <d v="2022-08-04T00:00:00"/>
    <s v="ATS (Applicant Tracking System); Onboarding / Offboarding; Payroll; Performance review; Time and attendance; Discount offered"/>
    <s v="Time off; Time tracking"/>
    <s v="Time off; Time tracking; ATS; Document  management ; Onboarding/Offboarding"/>
    <s v="HR team"/>
    <s v=""/>
    <s v="CEO"/>
    <s v="Information technology "/>
    <s v="unzufrieden mit aktuellen Tool und es wird auch nicht alles abgwdeckt, zu viele Programme- dezentral"/>
  </r>
  <r>
    <n v="140"/>
    <s v="Germany"/>
    <d v="2022-08-16T12:29:00"/>
    <n v="15"/>
    <x v="0"/>
    <s v="Paid"/>
    <s v="Signup Completed"/>
    <d v="2022-08-01T16:03:00"/>
    <d v="2022-08-02T00:00:00"/>
    <s v="Time and attendance"/>
    <s v=""/>
    <s v="Reports ; Expense management "/>
    <s v="IT"/>
    <s v=""/>
    <s v="CEO"/>
    <s v="Industrials"/>
    <s v="Spesenmanagement, Reports"/>
  </r>
  <r>
    <n v="162"/>
    <s v="Germany"/>
    <d v="2022-08-05T14:25:00"/>
    <n v="20"/>
    <x v="0"/>
    <s v="Inbound"/>
    <s v="Signup Completed"/>
    <d v="2022-08-01T14:33:00"/>
    <d v="2022-08-02T00:00:00"/>
    <s v="Shift management (including overtime, paid time off)"/>
    <s v=""/>
    <s v="Time tracking"/>
    <s v="CEO"/>
    <s v=""/>
    <s v="CEO"/>
    <s v="Other"/>
    <s v="haben bisher keine digitale Lösung, will aber, dass nicht jeder ein Handy haben muss fürs Einstempeln"/>
  </r>
  <r>
    <n v="216"/>
    <s v="Germany"/>
    <d v="2022-07-27T17:12:00"/>
    <n v="36"/>
    <x v="0"/>
    <s v="Inbound"/>
    <s v="Unknown"/>
    <d v="2022-07-27T15:23:00"/>
    <d v="2022-07-27T00:00:00"/>
    <s v="Easiness of use; Time and attendance; Time off"/>
    <s v=""/>
    <s v="Time off; Time tracking"/>
    <s v="CEO"/>
    <s v=""/>
    <s v="CEO"/>
    <s v="Other"/>
    <s v=" -"/>
  </r>
  <r>
    <n v="90"/>
    <s v="Germany"/>
    <d v="2022-07-27T11:11:00"/>
    <n v="15"/>
    <x v="0"/>
    <s v="Partners"/>
    <s v="Manually added by sales"/>
    <d v="2022-07-25T15:38:00"/>
    <d v="2022-07-25T00:00:00"/>
    <s v="Shift management (including overtime, paid time off); Time and attendance"/>
    <s v=""/>
    <s v="Time tracking; Shift management"/>
    <s v="CEO"/>
    <s v=""/>
    <s v="CEO"/>
    <s v="Other"/>
    <s v="time tracking, shift management"/>
  </r>
  <r>
    <n v="194"/>
    <s v="Germany"/>
    <d v="2022-07-27T10:49:00"/>
    <n v="10"/>
    <x v="0"/>
    <s v="Inbound"/>
    <s v="Signup Uncompleted"/>
    <d v="2022-07-25T15:06:00"/>
    <d v="2022-07-26T00:00:00"/>
    <s v="Time and attendance; Time off; Easiness of use"/>
    <s v=""/>
    <s v="Time tracking; Time off; Document  management "/>
    <s v="CEO"/>
    <s v=""/>
    <s v="CEO"/>
    <s v="Information technology "/>
    <s v="kein Tool im Einsatz bisher"/>
  </r>
  <r>
    <n v="1229"/>
    <s v="Germany"/>
    <d v="2022-07-29T18:43:00"/>
    <n v="130"/>
    <x v="1"/>
    <s v="Inbound"/>
    <s v="Signup Completed"/>
    <d v="2022-07-25T09:52:00"/>
    <d v="2022-07-25T00:00:00"/>
    <s v="Bulk document upload / assignment; Company communication, events and announcements; Continuous support and assistance with the product; e-Signature; Discount offered"/>
    <s v=""/>
    <s v="ATS; Document  management "/>
    <s v="HR team"/>
    <s v=""/>
    <s v="CEO"/>
    <s v="Industrials"/>
    <s v="kein system im einsatz .."/>
  </r>
  <r>
    <n v="194"/>
    <s v="Germany"/>
    <d v="2022-09-23T14:29:00"/>
    <n v="15"/>
    <x v="0"/>
    <s v="Outbound"/>
    <s v="Gartner"/>
    <d v="2022-07-22T16:57:00"/>
    <d v="2022-07-26T00:00:00"/>
    <s v="ATS (Applicant Tracking System); e-Signature; Easiness of use; Goals / OKRs; Mobile App; Onboarding / Offboarding"/>
    <s v="Documents management"/>
    <s v="Onboarding/Offboarding; Automations; Document  management ; HR Mobile App"/>
    <s v="CEO"/>
    <s v=""/>
    <s v="CEO"/>
    <s v="Transportation"/>
    <s v="haben noch keine Software, fast alles manuell, sind auf der Suche"/>
  </r>
  <r>
    <n v="90"/>
    <s v="Germany"/>
    <d v="2022-08-05T15:09:00"/>
    <n v="15"/>
    <x v="0"/>
    <s v="Inbound"/>
    <s v="Signup Uncompleted"/>
    <d v="2022-07-22T14:34:00"/>
    <d v="2022-07-25T00:00:00"/>
    <s v="Time and attendance"/>
    <s v=""/>
    <s v="Time tracking; Time off; Document  management ; Onboarding/Offboarding"/>
    <s v="HR Director"/>
    <s v=""/>
    <s v="CEO"/>
    <s v="Information technology "/>
    <s v="sind ein Start up und haben kein Tool für die Verwaltung der Prozesse; Dokumente in papierform"/>
  </r>
  <r>
    <n v="96"/>
    <s v="Germany"/>
    <d v="2022-07-27T10:55:00"/>
    <n v="16"/>
    <x v="0"/>
    <s v="Paid"/>
    <s v="Inbound Demo"/>
    <d v="2022-07-22T12:17:00"/>
    <d v="2022-07-26T00:00:00"/>
    <s v="Time and attendance; Time off"/>
    <s v=""/>
    <s v="Time tracking"/>
    <s v="CEO"/>
    <s v=""/>
    <s v="CEO"/>
    <s v="Finance"/>
    <s v="hat keine Kontrolle über die Mitarbeiter, wann sie wirklich anfangen zu arbeiten"/>
  </r>
  <r>
    <n v="234"/>
    <s v="Germany"/>
    <d v="2022-09-26T16:19:00"/>
    <n v="26"/>
    <x v="0"/>
    <s v="Paid"/>
    <s v="Inbound Demo"/>
    <d v="2022-07-19T17:44:00"/>
    <d v="2022-07-21T00:00:00"/>
    <s v="Time and attendance; Time off"/>
    <s v=""/>
    <s v="Time off; Time tracking; ATS; Document  management ; Onboarding/Offboarding; Goals and OKR tracking "/>
    <s v="HR Director"/>
    <s v=""/>
    <s v="CEO"/>
    <s v="Health care"/>
    <s v="haben mehrere Tools, die zu kompliziert sind für sie und möchte jetzt alles in einem haben"/>
  </r>
  <r>
    <n v="630"/>
    <s v="Germany"/>
    <d v="2022-08-31T17:55:00"/>
    <n v="70"/>
    <x v="0"/>
    <s v="Paid"/>
    <s v="Inbound Demo"/>
    <d v="2022-07-19T11:39:00"/>
    <d v="2022-07-26T00:00:00"/>
    <s v="Time and attendance; Time off; Custom workflows and tasks management"/>
    <s v=""/>
    <s v="Time tracking; Shift management; Community; Document  management ; Training Management; Integrations; Automations; Employee Portal "/>
    <s v="CEO"/>
    <s v=""/>
    <s v="CEO"/>
    <s v="Entertainment"/>
    <s v="Excel wird zu aufwändig. Keine Plattform, um mit den Mitarbeitern zu kommunizieren. Kann keinen Einsatzplan erstellen bzw. hat noch nicht das Tool dafür"/>
  </r>
  <r>
    <n v="135"/>
    <s v="Germany"/>
    <d v="2022-08-05T11:22:00"/>
    <n v="10"/>
    <x v="0"/>
    <s v="Paid"/>
    <s v="Inbound Demo"/>
    <d v="2022-07-19T10:29:00"/>
    <d v="2022-08-03T00:00:00"/>
    <s v="Time and attendance; Time off; Shift management (including overtime, paid time off)"/>
    <s v=""/>
    <s v="Time off; Time tracking; Payroll hands off"/>
    <s v="CEO"/>
    <s v=""/>
    <s v="CEO"/>
    <s v="Legal services"/>
    <s v=" -"/>
  </r>
  <r>
    <n v="194"/>
    <s v="Germany"/>
    <d v="2022-09-21T17:42:00"/>
    <n v="4"/>
    <x v="0"/>
    <s v="Inbound"/>
    <s v="Signup Completed"/>
    <d v="2022-07-18T17:03:00"/>
    <d v="2022-09-19T00:00:00"/>
    <s v="Time and attendance"/>
    <s v=""/>
    <s v="Time tracking; Payroll hands off"/>
    <s v="CEO"/>
    <s v=""/>
    <s v="CEO"/>
    <s v="Health care"/>
    <s v="haben kein Tool im Einsatz für die Zeiterfassung und die manuelle Eingsabe nimmt ihm viel Zeit"/>
  </r>
  <r>
    <n v="207"/>
    <s v="Germany"/>
    <d v="2022-07-20T09:01:00"/>
    <n v="23"/>
    <x v="0"/>
    <s v="Inbound"/>
    <s v="Inbound Demo"/>
    <d v="2022-07-18T14:17:00"/>
    <d v="2022-07-19T00:00:00"/>
    <s v="ATS (Applicant Tracking System)"/>
    <s v=""/>
    <s v="Time off; Time tracking; Document  management ; Onboarding/Offboarding; ATS"/>
    <s v="Office Manager"/>
    <s v=""/>
    <s v="CFO"/>
    <s v="Information technology "/>
    <s v="möchte sich besser/ zentraler organisieren, ein zufriedenes Team -"/>
  </r>
  <r>
    <n v="90"/>
    <s v="Germany"/>
    <d v="2022-07-19T13:35:00"/>
    <n v="15"/>
    <x v="0"/>
    <s v="Partners"/>
    <s v="Sales extension"/>
    <d v="2022-07-18T14:04:00"/>
    <d v="2022-07-18T00:00:00"/>
    <s v="Shift management (including overtime, paid time off); Time and attendance"/>
    <s v=""/>
    <s v="Time tracking; Shift management"/>
    <s v="CEO"/>
    <s v=""/>
    <s v="CEO"/>
    <s v="Other"/>
    <s v="time tracking, shifts"/>
  </r>
  <r>
    <n v="90"/>
    <s v="Germany"/>
    <d v="2022-07-29T14:57:00"/>
    <n v="15"/>
    <x v="0"/>
    <s v="Paid"/>
    <s v="Inbound Demo"/>
    <d v="2022-07-15T09:24:00"/>
    <d v="2022-07-15T00:00:00"/>
    <s v="Time and attendance; Time off"/>
    <s v=""/>
    <s v="Time off; Time tracking"/>
    <s v="CEO"/>
    <s v=""/>
    <s v="CEO"/>
    <s v="Industrials"/>
    <s v="Überstunden und generelle Überschaubarkeit schlecht"/>
  </r>
  <r>
    <n v="284"/>
    <s v="Germany"/>
    <d v="2022-11-22T12:39:00"/>
    <n v="25"/>
    <x v="0"/>
    <s v="Inbound"/>
    <s v="Inbound Freebie"/>
    <d v="2022-07-14T10:39:00"/>
    <d v="2022-07-18T00:00:00"/>
    <s v="Time and attendance"/>
    <s v=""/>
    <s v="Time off; Time tracking; ATS; Document  management "/>
    <s v="HR Director"/>
    <s v=""/>
    <s v="CEO"/>
    <s v="Health care"/>
    <s v="hätte gerne alles zentral organisiert, bzw. alles etwas einfacher"/>
  </r>
  <r>
    <n v="194"/>
    <s v="Germany"/>
    <d v="2022-07-19T13:31:00"/>
    <n v="15"/>
    <x v="0"/>
    <s v="Inbound"/>
    <s v="Inbound Demo"/>
    <d v="2022-07-13T13:33:00"/>
    <d v="2022-07-14T00:00:00"/>
    <s v="Document management; Time and attendance"/>
    <s v=""/>
    <s v="ATS; Time tracking; Time off"/>
    <s v="HR Director"/>
    <s v=""/>
    <s v="HR Director"/>
    <s v="Communication"/>
    <s v="zu viele Programme im einsatz - möchte alles zentralisieren"/>
  </r>
  <r>
    <n v="60"/>
    <s v="Germany"/>
    <d v="2022-07-14T09:00:00"/>
    <n v="15"/>
    <x v="0"/>
    <s v="Paid"/>
    <s v="Signup Uncompleted"/>
    <d v="2022-07-12T11:35:00"/>
    <d v="2022-07-12T00:00:00"/>
    <s v="ATS (Applicant Tracking System)"/>
    <s v=""/>
    <s v="Time off; Time tracking; Shift management; Document  management "/>
    <s v="CEO"/>
    <s v=""/>
    <s v="CEO"/>
    <s v="Legal services"/>
    <s v="keine tools -"/>
  </r>
  <r>
    <n v="96"/>
    <s v="Germany"/>
    <d v="2022-09-21T15:02:00"/>
    <n v="16"/>
    <x v="0"/>
    <s v="Paid"/>
    <s v="Inbound Demo"/>
    <d v="2022-07-11T14:25:00"/>
    <d v="2022-07-13T00:00:00"/>
    <s v="Time and attendance"/>
    <s v=""/>
    <s v="Time off; Time tracking; Document  management "/>
    <s v="CEO"/>
    <s v=""/>
    <s v="CEO"/>
    <s v="Hospitality"/>
    <s v="aufwendige Zeiterfassung in Papierform und Übertragung ins Excel"/>
  </r>
  <r>
    <n v="249"/>
    <s v="Germany"/>
    <d v="2022-10-10T10:13:00"/>
    <n v="20"/>
    <x v="0"/>
    <s v="Outbound"/>
    <s v="LinkedIn"/>
    <d v="2022-07-05T08:40:00"/>
    <d v="2022-07-11T00:00:00"/>
    <s v="Time and attendance; Document management; Reporting and Analytics"/>
    <s v=""/>
    <s v="Document  management ; Time off; Time tracking; Onboarding/Offboarding; ATS; Expense management "/>
    <s v="HR Director"/>
    <s v=""/>
    <s v="CEO"/>
    <s v="Energy"/>
    <s v="ist sehr unzufrieden mit dem Support/Funktion/Kosten von aktuellem System"/>
  </r>
  <r>
    <n v="335"/>
    <s v="Germany"/>
    <d v="2022-07-19T18:46:00"/>
    <n v="23"/>
    <x v="0"/>
    <s v="Paid"/>
    <s v="Inbound Demo"/>
    <d v="2022-07-04T17:02:00"/>
    <d v="2022-07-08T00:00:00"/>
    <s v="Time and attendance; Project management"/>
    <s v=""/>
    <s v="Time off; Time tracking; ATS; Reports ; Employee Portal ; Onboarding/Offboarding; Document  management "/>
    <s v="CEO"/>
    <s v=""/>
    <s v="CEO"/>
    <s v="Information technology "/>
    <s v="viele Excellisten - unübersichtlich und hat Datenschutzbedenken"/>
  </r>
  <r>
    <n v="120"/>
    <s v="Germany"/>
    <d v="2022-07-25T10:59:00"/>
    <n v="20"/>
    <x v="0"/>
    <s v="Inbound"/>
    <s v="Signup Uncompleted"/>
    <d v="2022-06-30T17:26:00"/>
    <d v="2022-07-01T00:00:00"/>
    <s v="Document management; Performance review"/>
    <s v=""/>
    <s v="Time off; Time tracking; ATS; Shift management"/>
    <s v="CEO"/>
    <s v=""/>
    <s v="CEO"/>
    <s v="Real estate"/>
    <s v=" -"/>
  </r>
  <r>
    <n v="239"/>
    <s v="Germany"/>
    <d v="2022-09-28T13:13:00"/>
    <n v="60"/>
    <x v="0"/>
    <s v="Paid"/>
    <s v="Inbound Demo"/>
    <d v="2022-06-30T14:54:00"/>
    <d v="2022-07-07T00:00:00"/>
    <s v="ATS (Applicant Tracking System); Reporting and Analytics"/>
    <s v="Time tracking; Expenses management"/>
    <s v="Time off; Time tracking; ATS; Reports ; Performance ; Document  management ; E-signature"/>
    <s v="HR Director"/>
    <s v="Sage; Personio"/>
    <s v="CEO"/>
    <s v="Other"/>
    <s v="sie haben kein zentrales tool, und einiges muss auch in excel erledigt werden- dezentral , unübersichtlich"/>
  </r>
  <r>
    <n v="135"/>
    <s v="Germany"/>
    <d v="2022-07-20T17:03:00"/>
    <n v="15"/>
    <x v="0"/>
    <s v="Outbound"/>
    <s v="Sales extension"/>
    <d v="2022-06-28T11:34:00"/>
    <d v="2022-07-06T00:00:00"/>
    <s v="Easiness of use"/>
    <s v=""/>
    <s v="Time tracking; Document  management ; HR Mobile App; Employee Portal "/>
    <s v="CEO"/>
    <s v=""/>
    <s v="CEO"/>
    <s v="Information technology "/>
    <s v="Support, Basics, Flexibility"/>
  </r>
  <r>
    <n v="135"/>
    <s v="Germany"/>
    <d v="2022-08-01T16:42:00"/>
    <n v="15"/>
    <x v="0"/>
    <s v="Inbound"/>
    <s v="Inbound Demo"/>
    <d v="2022-06-23T15:16:00"/>
    <d v="2022-06-28T00:00:00"/>
    <s v="Easiness of use"/>
    <s v=""/>
    <s v="Time off; Expense management ; Document  management ; Onboarding/Offboarding"/>
    <s v="CEO"/>
    <s v=""/>
    <s v="CEO"/>
    <s v="Finance"/>
    <s v="GF kümmert sich selber darum und bald stellen sie eine MA ein fürs Personal und möchte, dass sie schon ein Tool hat, weil es sonst zu viel ist bei 13 MA"/>
  </r>
  <r>
    <n v="252"/>
    <s v="Germany"/>
    <d v="2022-07-26T09:44:00"/>
    <n v="21"/>
    <x v="0"/>
    <s v="Paid"/>
    <s v="Inbound Demo"/>
    <d v="2022-06-23T14:33:00"/>
    <d v="2022-06-27T00:00:00"/>
    <s v="Time and attendance"/>
    <s v=""/>
    <s v="Time tracking; Time off; Shift management; Document  management "/>
    <s v="CEO"/>
    <s v=""/>
    <s v="CEO"/>
    <s v="Real estate"/>
    <s v="aktuell läuft alles von Hand"/>
  </r>
  <r>
    <n v="60"/>
    <s v="Germany"/>
    <d v="2022-07-14T11:40:00"/>
    <n v="4"/>
    <x v="0"/>
    <s v="Paid"/>
    <s v="Inbound Demo"/>
    <d v="2022-06-23T13:43:00"/>
    <d v="2022-06-28T00:00:00"/>
    <s v="Document management"/>
    <s v=""/>
    <s v="Time off; ATS; Shift management; Performance ; Onboarding/Offboarding"/>
    <s v="CEO"/>
    <s v=""/>
    <s v="CEO"/>
    <s v="Information technology "/>
    <s v="möchte effektiver arbeiten, aktuell alles per google docs und excel"/>
  </r>
  <r>
    <n v="90"/>
    <s v="Germany"/>
    <d v="2022-06-22T15:30:00"/>
    <n v="15"/>
    <x v="0"/>
    <s v="Partners"/>
    <s v="Manually added by sales"/>
    <d v="2022-06-22T11:54:00"/>
    <d v="2022-06-22T00:00:00"/>
    <s v="Shift management (including overtime, paid time off); Time and attendance"/>
    <s v=""/>
    <s v="Time tracking; Shift management"/>
    <s v="CEO"/>
    <s v=""/>
    <s v="CEO"/>
    <s v="Other"/>
    <s v="time + shift"/>
  </r>
  <r>
    <n v="135"/>
    <s v="Germany"/>
    <d v="2022-08-29T16:02:00"/>
    <n v="15"/>
    <x v="0"/>
    <s v="Paid"/>
    <s v="Signup Completed"/>
    <d v="2022-06-21T13:01:00"/>
    <d v="2022-06-29T00:00:00"/>
    <s v="Time and attendance"/>
    <s v=""/>
    <s v="Time off; Time tracking; Document  management "/>
    <s v="CEO"/>
    <s v=""/>
    <s v="CEO"/>
    <s v="Industrials"/>
    <s v="müssen arbeitszeiten nachpflegen, wegen HO"/>
  </r>
  <r>
    <n v="659"/>
    <s v="Germany"/>
    <d v="2022-08-10T10:39:00"/>
    <n v="50"/>
    <x v="0"/>
    <s v="Outbound"/>
    <s v="LinkedIn"/>
    <d v="2022-06-20T12:01:00"/>
    <d v="2022-06-22T00:00:00"/>
    <s v="Easiness of use; Reporting and Analytics"/>
    <s v=""/>
    <s v="ATS; Time off; Time tracking; Automations; Employee Portal ; Document  management "/>
    <s v="HR Director"/>
    <s v=""/>
    <s v="HR Director"/>
    <s v="Information technology "/>
    <s v="the are using a HR software, it does not cover all their needs, so they use microsoft sharepoint as well &amp; ATS is not in the current software"/>
  </r>
  <r>
    <n v="132"/>
    <s v="Germany"/>
    <d v="2022-06-27T14:01:00"/>
    <n v="22"/>
    <x v="0"/>
    <s v="Paid"/>
    <s v="Inbound Demo"/>
    <d v="2022-06-20T11:51:00"/>
    <d v="2022-06-21T00:00:00"/>
    <s v="Time and attendance"/>
    <s v=""/>
    <s v="Time off; Time tracking; Document  management "/>
    <s v="CEO"/>
    <s v=""/>
    <s v="CEO"/>
    <s v="Consumer discretionary "/>
    <s v="haben einm Zeiterfassungssystem mit Chip, und im HO funktioniert das nicht, muss excelpflegen genau so wie für Timeoff - total unüberrsichtlich"/>
  </r>
  <r>
    <n v="180"/>
    <s v="Germany"/>
    <d v="2022-10-31T13:05:00"/>
    <n v="20"/>
    <x v="0"/>
    <s v="Outbound"/>
    <s v="LinkedIn"/>
    <d v="2022-06-20T11:26:00"/>
    <d v="2022-06-23T00:00:00"/>
    <s v="Time and attendance; Time off"/>
    <s v=""/>
    <s v="Time off; Time tracking; ATS; Reports ; Performance ; Onboarding/Offboarding; E-signature; Document  management "/>
    <s v="Administration"/>
    <s v=""/>
    <s v="CEO"/>
    <s v="Real estate"/>
    <s v="no system in use"/>
  </r>
  <r>
    <n v="54"/>
    <s v="Germany"/>
    <d v="2022-06-29T18:19:00"/>
    <n v="9"/>
    <x v="0"/>
    <s v="Paid"/>
    <s v="Signup Uncompleted"/>
    <d v="2022-06-16T14:00:00"/>
    <d v="2022-06-17T00:00:00"/>
    <s v="Time and attendance"/>
    <s v=""/>
    <s v="Time tracking; Time off; Document  management "/>
    <s v="CEO"/>
    <s v=""/>
    <s v="CEO"/>
    <s v="Information technology "/>
    <s v="nicht digitalisiert"/>
  </r>
  <r>
    <n v="189"/>
    <s v="Germany"/>
    <d v="2022-09-06T13:33:00"/>
    <n v="21"/>
    <x v="0"/>
    <s v="Inbound"/>
    <s v="Signup Completed"/>
    <d v="2022-06-14T11:57:00"/>
    <d v="2022-06-22T00:00:00"/>
    <s v="Time and attendance; Time off"/>
    <s v=""/>
    <s v="Time off; Time tracking; Document  management "/>
    <s v="HR Director"/>
    <s v=""/>
    <s v="CEO"/>
    <s v="Health care"/>
    <s v="sie haben keine Tools und es ist umständlich und ziemlich aufwendig jedes jahr eine neue Excelliste zu erstellen für die Urlaubsübersicht"/>
  </r>
  <r>
    <n v="90"/>
    <s v="Germany"/>
    <d v="2022-06-27T13:01:00"/>
    <n v="9"/>
    <x v="0"/>
    <s v="Inbound"/>
    <s v="Inbound Demo"/>
    <d v="2022-06-14T11:23:00"/>
    <d v="2022-06-14T00:00:00"/>
    <s v="Time and attendance"/>
    <s v=""/>
    <s v="Time tracking; Time off; Payroll hands off"/>
    <s v="HR team"/>
    <s v=""/>
    <s v="CEO"/>
    <s v="Information technology "/>
    <s v="Zeiterfassung über Excel und ist schwierig alles einzutragen, weil einige flexible Arbeitszeiten haben"/>
  </r>
  <r>
    <n v="336.5"/>
    <s v="Germany"/>
    <d v="2022-07-31T11:44:00"/>
    <n v="37"/>
    <x v="0"/>
    <s v="Outbound"/>
    <s v="Gartner"/>
    <d v="2022-06-13T17:19:00"/>
    <d v="2022-06-14T00:00:00"/>
    <s v="Easiness of use; Custom permissions, or visibility; ATS (Applicant Tracking System)"/>
    <s v=""/>
    <s v="Time tracking; Document  management ; Onboarding/Offboarding; E-signature; ATS"/>
    <s v="CEO"/>
    <s v=""/>
    <s v="CEO"/>
    <s v="Other"/>
    <s v="haben noch kein Tool außer für TimeTracking/Abwesenheit"/>
  </r>
  <r>
    <n v="135"/>
    <s v="Germany"/>
    <d v="2022-09-06T13:37:00"/>
    <n v="8"/>
    <x v="0"/>
    <s v="Inbound"/>
    <s v="Signup Completed"/>
    <d v="2022-06-09T11:55:00"/>
    <d v="2022-06-15T00:00:00"/>
    <s v="Time and attendance; Time off"/>
    <s v=""/>
    <s v="Time off; Time tracking; Shift management; Payroll hands off; Document  management "/>
    <s v="CEO"/>
    <s v="Personio"/>
    <s v="CEO"/>
    <s v="Industrials"/>
    <s v="Schichtplannung ist nicht ideal , da die Überstunden nicht erfasst werden und e ginbt keine Auswertungsmöglichkeiten."/>
  </r>
  <r>
    <n v="135"/>
    <s v="Germany"/>
    <d v="2022-07-01T14:09:00"/>
    <n v="15"/>
    <x v="0"/>
    <s v="Inbound"/>
    <s v="Signup Completed"/>
    <d v="2022-06-07T14:19:00"/>
    <d v="2022-06-13T00:00:00"/>
    <s v="Time and attendance"/>
    <s v=""/>
    <s v="Time off; ATS; Performance ; Document  management "/>
    <s v="HR team"/>
    <s v=""/>
    <s v="CEO"/>
    <s v="Industrials"/>
    <s v="sie haben noch keine Tools und sind am wachsen- alles nur in excel und PDF"/>
  </r>
  <r>
    <n v="252"/>
    <s v="Germany"/>
    <d v="2022-08-12T11:21:00"/>
    <n v="20"/>
    <x v="0"/>
    <s v="Paid"/>
    <s v="Inbound Demo"/>
    <d v="2022-06-03T16:26:00"/>
    <d v="2022-06-13T00:00:00"/>
    <s v="Time and attendance; Time off; Bulk document upload / assignment; e-Signature; Easiness of use"/>
    <s v=""/>
    <s v="Time off; Time tracking; Document  management ; Performance "/>
    <s v="CEO"/>
    <s v=""/>
    <s v="CEO"/>
    <s v="Information technology "/>
    <s v="personalakte in papier und haben keinen regelmäßigen Prozess für Performance/Feedback"/>
  </r>
  <r>
    <n v="90"/>
    <s v="Germany"/>
    <d v="2022-07-01T11:35:00"/>
    <n v="15"/>
    <x v="0"/>
    <s v="Inbound"/>
    <s v="Inbound Freebie"/>
    <d v="2022-06-02T10:22:00"/>
    <d v="2022-06-07T00:00:00"/>
    <s v="Time and attendance"/>
    <s v="Approve/reject time off"/>
    <s v="Time off; Time tracking"/>
    <s v="CEO"/>
    <s v=""/>
    <s v="CEO"/>
    <s v="Industrials"/>
    <s v="aktuelles Tool funktioniert nicht"/>
  </r>
  <r>
    <n v="1062.45"/>
    <s v="Germany"/>
    <d v="2022-06-28T17:54:00"/>
    <n v="160"/>
    <x v="1"/>
    <s v="Paid"/>
    <s v="Inbound Demo"/>
    <d v="2022-06-01T12:40:00"/>
    <d v="2022-06-03T00:00:00"/>
    <s v="Custom workflows and tasks management; ATS (Applicant Tracking System); Time and attendance"/>
    <s v=""/>
    <s v="Time off; Time tracking; ATS; Shift management; Reports ; Document  management ; E-signature"/>
    <s v="HR Director"/>
    <s v=""/>
    <s v="CEO"/>
    <s v="Consumer discretionary "/>
    <s v="haben zwar papershift im einsatz aber kan nur timemanagement und es ist ihnen nicht genug -"/>
  </r>
  <r>
    <n v="165"/>
    <s v="Germany"/>
    <d v="2022-07-25T10:06:00"/>
    <n v="22"/>
    <x v="0"/>
    <s v="Paid"/>
    <s v="Signup Uncompleted"/>
    <d v="2022-05-31T12:49:00"/>
    <d v="2022-06-09T00:00:00"/>
    <s v="ATS (Applicant Tracking System)"/>
    <s v=""/>
    <s v="Time off; Time tracking; Reports ; Onboarding/Offboarding"/>
    <s v="CEO"/>
    <s v=""/>
    <s v="HR Team "/>
    <s v="Communication"/>
    <s v="keine Software im Einsatz, alles etwas unorganisiert"/>
  </r>
  <r>
    <n v="90"/>
    <s v="Germany"/>
    <d v="2022-05-27T16:20:00"/>
    <n v="8"/>
    <x v="0"/>
    <s v="Inbound"/>
    <s v="Signup Completed"/>
    <d v="2022-05-24T14:21:00"/>
    <d v="2022-05-27T00:00:00"/>
    <s v="Time and attendance; Time off"/>
    <s v=""/>
    <s v="Reports ; Time off; Performance ; Document  management ; Time tracking"/>
    <s v="CEO"/>
    <s v=""/>
    <s v="CEO"/>
    <s v="Legal services"/>
    <s v="noch keine hr software im einsatz"/>
  </r>
  <r>
    <n v="90"/>
    <s v="Germany"/>
    <d v="2022-05-31T12:33:00"/>
    <n v="15"/>
    <x v="0"/>
    <s v="Paid"/>
    <s v="Inbound Demo"/>
    <d v="2022-05-24T10:50:00"/>
    <d v="2022-05-30T00:00:00"/>
    <s v="Time and attendance"/>
    <s v=""/>
    <s v="Time tracking"/>
    <s v="CEO"/>
    <s v=""/>
    <s v="CEO"/>
    <s v="Industrials"/>
    <s v="Zeiterfassung sehr unübersichtlich und alles wird per Sms, Whatsapp usw. verschickt"/>
  </r>
  <r>
    <n v="180"/>
    <s v="Germany"/>
    <d v="2022-08-05T11:27:00"/>
    <n v="30"/>
    <x v="0"/>
    <s v="Outbound"/>
    <s v="LinkedIn"/>
    <d v="2022-05-19T12:31:00"/>
    <d v="2022-05-19T00:00:00"/>
    <s v="Bulk document upload / assignment; Continuous support and assistance with the product; Custom workflows and tasks management"/>
    <s v=""/>
    <s v="Time off; Time tracking; Payroll hands off; Onboarding/Offboarding; Employee Portal "/>
    <s v="HR Director"/>
    <s v="Personio"/>
    <s v="HR Director"/>
    <s v="Industrials"/>
    <s v="No system in use  - großer Zeitaufwand für Urlaubsanträge, Dokumente zuschicken da MA keine Zugriff und Onboarding"/>
  </r>
  <r>
    <n v="402.4"/>
    <s v="Germany"/>
    <d v="2022-06-10T16:26:00"/>
    <n v="37"/>
    <x v="0"/>
    <s v="Paid"/>
    <s v="Inbound Demo"/>
    <d v="2022-05-18T14:15:00"/>
    <d v="2022-05-18T00:00:00"/>
    <s v="ATS (Applicant Tracking System); Time and attendance; Time off"/>
    <s v=""/>
    <s v="Time off; Time tracking; Reports ; Performance ; Document  management ; Onboarding/Offboarding; Training Management"/>
    <s v="HR Director"/>
    <s v=""/>
    <s v="CEO"/>
    <s v="Communication"/>
    <s v="die meisten Prozesse laufen manuell ab und da sie am wachsen sind, ist es für sie zu viel Arbeit und Aufwand"/>
  </r>
  <r>
    <n v="180"/>
    <s v="Germany"/>
    <d v="2022-05-31T13:46:00"/>
    <n v="20"/>
    <x v="0"/>
    <s v="Inbound"/>
    <s v="Signup Completed"/>
    <d v="2022-05-18T13:21:00"/>
    <d v="2022-05-19T00:00:00"/>
    <s v="Time and attendance"/>
    <s v=""/>
    <s v="Time off; Time tracking; Payroll hands off; Document  management "/>
    <s v="CEO"/>
    <s v=""/>
    <s v="CEO"/>
    <s v="Other"/>
    <s v="aktuelles Tool bildet nicht alles ab und müssen zusätzlich excellisten geführt werden, damit man übersicht über die überstunden hat"/>
  </r>
  <r>
    <n v="90"/>
    <s v="Germany"/>
    <d v="2022-05-18T11:37:00"/>
    <n v="15"/>
    <x v="0"/>
    <s v="Partners"/>
    <s v="Manually added by sales"/>
    <d v="2022-05-17T17:11:00"/>
    <d v="2022-05-17T00:00:00"/>
    <s v="Shift management (including overtime, paid time off); Time and attendance"/>
    <s v=""/>
    <s v="Time tracking; Shift management"/>
    <s v="CEO"/>
    <s v=""/>
    <s v="CEO"/>
    <s v="Other"/>
    <s v="shift + time tracking"/>
  </r>
  <r>
    <n v="102"/>
    <s v="Germany"/>
    <d v="2022-05-23T18:11:00"/>
    <n v="17"/>
    <x v="0"/>
    <s v="Partners"/>
    <s v="Manually added by sales"/>
    <d v="2022-05-17T16:57:00"/>
    <d v="2022-05-17T00:00:00"/>
    <s v="Shift management (including overtime, paid time off); Time and attendance; Time off"/>
    <s v=""/>
    <s v="Time tracking; Shift management"/>
    <s v="CEO"/>
    <s v=""/>
    <s v="CEO"/>
    <s v="Other"/>
    <s v="Time tracking, shift management"/>
  </r>
  <r>
    <n v="100"/>
    <s v="Germany"/>
    <d v="2022-08-03T14:45:00"/>
    <n v="25"/>
    <x v="0"/>
    <s v="Paid"/>
    <s v="Signup Uncompleted"/>
    <d v="2022-05-16T13:43:00"/>
    <d v="2022-05-19T00:00:00"/>
    <s v="Time and attendance"/>
    <s v=""/>
    <s v="Time off; Time tracking; Reports ; HR Mobile App"/>
    <s v="CEO"/>
    <s v=""/>
    <s v="CEO"/>
    <s v="Industrials"/>
    <s v="stundenzettel nerven, keine toollösung vorhanden &gt; aufwendig, MA sind schwer kontrollierbar"/>
  </r>
  <r>
    <n v="216"/>
    <s v="Germany"/>
    <d v="2022-05-25T12:10:00"/>
    <n v="24"/>
    <x v="0"/>
    <s v="Paid"/>
    <s v="Inbound Demo"/>
    <d v="2022-05-12T10:23:00"/>
    <d v="2022-05-24T00:00:00"/>
    <s v="Time and attendance"/>
    <s v=""/>
    <s v="Time off; Time tracking; Reports "/>
    <s v="CEO"/>
    <s v=""/>
    <s v="CEO"/>
    <s v="Industrials"/>
    <s v="aktuelle zeiterfassungssoftware macht probleme, urlaubsexcel kann umständlich sein"/>
  </r>
  <r>
    <n v="293"/>
    <s v="Germany"/>
    <d v="2022-05-30T18:12:00"/>
    <n v="26"/>
    <x v="0"/>
    <s v="Paid"/>
    <s v="Signup Completed"/>
    <d v="2022-05-11T15:58:00"/>
    <d v="2022-05-17T00:00:00"/>
    <s v="Easiness of use"/>
    <s v=""/>
    <s v="Time off; Time tracking; ATS; Document  management ; Reports "/>
    <s v="HR team"/>
    <s v=""/>
    <s v="CEO"/>
    <s v="Communication"/>
    <s v="da si egerade am wachsen sind ist das Recruting zu umständlich weil vieles sehr händisch löuft und viel Zeit in Anspruch nimmt"/>
  </r>
  <r>
    <n v="90"/>
    <s v="Germany"/>
    <d v="2022-05-31T14:03:00"/>
    <n v="13"/>
    <x v="0"/>
    <s v="Paid"/>
    <s v="Inbound Demo"/>
    <d v="2022-05-11T11:58:00"/>
    <d v="2022-05-19T00:00:00"/>
    <s v="Time and attendance"/>
    <s v=""/>
    <s v="Time off; Time tracking; Reports ; Document  management "/>
    <s v="CEO"/>
    <s v=""/>
    <s v="CEO"/>
    <s v="Real estate"/>
    <s v="bisher noch kein HR-Tool im Einsatz &gt; langfristig muss digitalisiert werden"/>
  </r>
  <r>
    <n v="239"/>
    <s v="Germany"/>
    <d v="2022-05-27T09:54:00"/>
    <n v="10"/>
    <x v="0"/>
    <s v="Inbound"/>
    <s v="Inbound Freebie"/>
    <d v="2022-05-10T13:40:00"/>
    <d v="2022-05-16T00:00:00"/>
    <s v="ATS (Applicant Tracking System); Continuous support and assistance with the product"/>
    <s v="360 reviews"/>
    <s v="Time off"/>
    <s v="HR team"/>
    <s v=""/>
    <s v="HR Team "/>
    <s v="Entertainment"/>
    <s v="mein lieber Niklas, an dieser Stelle nochmal Vielen Dank. Nächstes Bier im Chino auf mich"/>
  </r>
  <r>
    <n v="135"/>
    <s v="Germany"/>
    <d v="2022-05-11T10:19:00"/>
    <n v="15"/>
    <x v="0"/>
    <s v="Outbound"/>
    <s v="LinkedIn"/>
    <d v="2022-05-04T16:22:00"/>
    <d v="2022-05-05T00:00:00"/>
    <s v="e-Signature"/>
    <s v=""/>
    <s v="Time off; Time tracking; Onboarding/Offboarding; Document  management ; E-signature; ATS"/>
    <s v="HR Director"/>
    <s v=""/>
    <s v="CEO"/>
    <s v="Real estate"/>
    <s v="no system in place"/>
  </r>
  <r>
    <n v="600"/>
    <s v="Germany"/>
    <d v="2022-05-25T17:49:00"/>
    <n v="50"/>
    <x v="0"/>
    <s v="Paid"/>
    <s v="Manually added by sales"/>
    <d v="2022-05-03T18:00:00"/>
    <d v="2022-05-06T00:00:00"/>
    <s v="ATS (Applicant Tracking System); Easiness of use"/>
    <s v=""/>
    <s v="Time off; Time tracking; ATS; Reports ; Performance ; Document  management ; HR Mobile App"/>
    <s v="HR Director"/>
    <s v="Personio"/>
    <s v="CEO"/>
    <s v="Industrials"/>
    <s v="keine HR Software vorhanden &gt; megs viele manuelle prozesse im einsatz &gt; chaos"/>
  </r>
  <r>
    <n v="108"/>
    <s v="Germany"/>
    <d v="2022-05-16T11:00:00"/>
    <n v="12"/>
    <x v="0"/>
    <s v="Paid"/>
    <s v="Signup Completed"/>
    <d v="2022-04-28T12:51:00"/>
    <d v="2022-05-04T00:00:00"/>
    <s v="Shift management (including overtime, paid time off); Time and attendance"/>
    <s v=""/>
    <s v="Time off; Time tracking; Document  management ; Shift management"/>
    <s v="CEO"/>
    <s v=""/>
    <s v="CEO"/>
    <s v="Industrials"/>
    <s v="Zeiterfassunf und timeoff in excel aber gefällt die übersicht nicht und ist umständlich, schichtplannung über outlook mag auch nicht"/>
  </r>
  <r>
    <n v="93"/>
    <s v="Germany"/>
    <d v="2022-05-16T15:44:00"/>
    <n v="31"/>
    <x v="0"/>
    <s v="Outbound"/>
    <s v="LinkedIn"/>
    <d v="2022-04-27T17:27:00"/>
    <d v="2022-04-28T00:00:00"/>
    <s v="Discount offered"/>
    <s v="Time off; Time tracking"/>
    <s v="Time off; Time tracking; Payroll hands off; Integrations"/>
    <s v="HR Director"/>
    <s v=""/>
    <s v="HR Director"/>
    <s v="Non-Profit Organization Management"/>
    <s v="Verwaltungschaos bei wachsender Mitarbeiterzahl vorallem bei der Zeiterfassung und dem Urlaubswesen"/>
  </r>
  <r>
    <n v="90"/>
    <s v="Germany"/>
    <d v="2022-05-04T14:07:00"/>
    <n v="15"/>
    <x v="0"/>
    <s v="Paid"/>
    <s v="Signup Completed"/>
    <d v="2022-04-27T10:39:00"/>
    <d v="2022-05-04T00:00:00"/>
    <s v="Time off"/>
    <s v=""/>
    <s v="Time off; Document  management "/>
    <s v="CEO"/>
    <s v=""/>
    <s v="CEO"/>
    <s v="Industrials"/>
    <s v="kein Tool vorhanden, unorganisiert"/>
  </r>
  <r>
    <n v="369"/>
    <s v="Germany"/>
    <d v="2022-10-21T10:16:00"/>
    <n v="41"/>
    <x v="0"/>
    <s v="Outbound"/>
    <s v="Gartner"/>
    <d v="2022-04-27T09:36:00"/>
    <d v="2022-05-11T00:00:00"/>
    <s v="Time and attendance; Time off"/>
    <s v="Documents management; Download documents in bulk; Upload documents in bulk"/>
    <s v="ATS; Time tracking; Document  management ; Time off; Onboarding/Offboarding"/>
    <s v="CEO"/>
    <s v=""/>
    <s v="CEO"/>
    <s v="Entertainment"/>
    <s v="&quot;Die Hütte brennt&quot; - Organisation / Zentralisierung / Aufgabenverteilung / Effizienz - Optimierung der administrativen Prozesse"/>
  </r>
  <r>
    <n v="149"/>
    <s v="Germany"/>
    <d v="2022-04-29T09:40:00"/>
    <n v="15"/>
    <x v="0"/>
    <s v="Inbound"/>
    <s v="Sales extension"/>
    <d v="2022-04-25T11:47:00"/>
    <d v="2022-04-26T00:00:00"/>
    <s v="ATS (Applicant Tracking System); Time and attendance; Time off"/>
    <s v=""/>
    <s v="Time off; Time tracking; Reports ; Performance ; Document  management ; Onboarding/Offboarding; Employee Portal ; HR Mobile App"/>
    <s v="CEO"/>
    <s v=""/>
    <s v="CEO"/>
    <s v="Legal services"/>
    <s v="baut unternehmen auf welches sehr schnell wächst &gt;  will vorbereitet sein auf das wachstum und direkt mit einem guten programm starten"/>
  </r>
  <r>
    <n v="90"/>
    <s v="Germany"/>
    <d v="2022-04-25T15:42:00"/>
    <n v="15"/>
    <x v="0"/>
    <s v="Partners"/>
    <s v="Manually added by sales"/>
    <d v="2022-04-22T17:40:00"/>
    <d v="2022-04-22T00:00:00"/>
    <s v="Shift management (including overtime, paid time off); Time and attendance; Time off"/>
    <s v=""/>
    <s v="Time off; Time tracking; Shift management"/>
    <s v="CEO"/>
    <s v=""/>
    <s v="CEO"/>
    <s v="Other"/>
    <s v="Time-off, time tracking, shifts"/>
  </r>
  <r>
    <n v="313.2"/>
    <s v="Germany"/>
    <d v="2022-05-25T10:33:00"/>
    <n v="29"/>
    <x v="0"/>
    <s v="Inbound"/>
    <s v="Inbound Demo"/>
    <d v="2022-04-22T10:50:00"/>
    <d v="2022-04-22T00:00:00"/>
    <s v="Shift management (including overtime, paid time off); Project management"/>
    <s v=""/>
    <s v="Time off; Time tracking; Performance ; Document  management ; Onboarding/Offboarding"/>
    <s v="HR Director"/>
    <s v=""/>
    <s v="CEO"/>
    <s v="Communication"/>
    <s v="haben keine Tools, und alles ist unstrukturiert - teilweise analog, tw abgespeichert auf dem server"/>
  </r>
  <r>
    <n v="2459"/>
    <s v="Germany"/>
    <d v="2022-07-15T13:34:00"/>
    <n v="190"/>
    <x v="1"/>
    <s v="Outbound"/>
    <s v="LinkedIn"/>
    <d v="2022-04-19T14:40:00"/>
    <d v="2022-04-25T00:00:00"/>
    <s v="Time and attendance; Time off; Document management; Performance review; Project management; Custom workflows and tasks management; Easiness of use; Goals / OKRs"/>
    <s v=""/>
    <s v="Time off; Time tracking; ATS; Document  management ; Onboarding/Offboarding; Training Management; Permissions systems"/>
    <s v="HR Director"/>
    <s v=""/>
    <s v="HR Director"/>
    <s v="Industrials"/>
    <s v="Projektbezogenes Erfassen (Urlaub/Zeit) - Unübersichtlichkeit / Dezentrale Organisation"/>
  </r>
  <r>
    <n v="360"/>
    <s v="Germany"/>
    <d v="2022-05-16T12:14:00"/>
    <n v="120"/>
    <x v="1"/>
    <s v="Outbound"/>
    <s v="Inbound Demo"/>
    <d v="2022-04-19T11:51:00"/>
    <d v="2022-04-25T00:00:00"/>
    <s v="Time and attendance; Time off"/>
    <s v="Documents; Documents management; Document variables"/>
    <s v="Time tracking; Document  management ; E-signature; Onboarding/Offboarding; HR Mobile App"/>
    <s v="CEO"/>
    <s v=""/>
    <s v="CEO"/>
    <s v="Other"/>
    <s v="Seasonal workers start adhoc sometimes the next day and if they have not signed their contract the company could get in legal trouble."/>
  </r>
  <r>
    <n v="97.65"/>
    <s v="Germany"/>
    <d v="2022-05-23T16:54:00"/>
    <n v="15"/>
    <x v="0"/>
    <s v="Paid"/>
    <s v="Inbound Demo"/>
    <d v="2022-04-19T11:08:00"/>
    <d v="2022-04-20T00:00:00"/>
    <s v="Continuous support and assistance with the product; Document management; Easiness of use; Shift management (including overtime, paid time off); Taks management"/>
    <s v="Add time tracking manually; Add time tracking observations; Approve/reject time tracking; Time tracking; Shift management"/>
    <s v="Time off; Time tracking; Document  management "/>
    <s v="CEO"/>
    <s v=""/>
    <s v="CEO"/>
    <s v="Hospitality"/>
    <s v="stundenzettel werden falsch ausgefüllt, viel manuelle arbeit allgemein &gt; hoher zeitaufwand, hohe fehlerquote"/>
  </r>
  <r>
    <n v="90"/>
    <s v="Germany"/>
    <d v="2022-04-25T10:11:00"/>
    <n v="15"/>
    <x v="0"/>
    <s v="Paid"/>
    <s v="Inbound Demo"/>
    <d v="2022-04-19T10:32:00"/>
    <d v="2022-04-19T00:00:00"/>
    <s v="Time and attendance"/>
    <s v="Employee data"/>
    <s v="Time off; Time tracking; Shift management; Document  management "/>
    <s v="CEO"/>
    <s v=""/>
    <s v="CEO"/>
    <s v="Industrials"/>
    <s v="Strafe wegen Zeiterfassung bekommen, weil die MA Arbeitsstunden nicht eintragen; Urlaub mündlich"/>
  </r>
  <r>
    <n v="156"/>
    <s v="Germany"/>
    <d v="2022-04-21T11:50:00"/>
    <n v="26"/>
    <x v="0"/>
    <s v="Inbound"/>
    <s v="Signup Completed"/>
    <d v="2022-04-14T11:00:00"/>
    <d v="2022-04-20T00:00:00"/>
    <s v="Time and attendance; Time off"/>
    <s v=""/>
    <s v="Time off; Time tracking; E-signature; Document  management "/>
    <s v="HR team"/>
    <s v=""/>
    <s v="CEO"/>
    <s v="Real estate"/>
    <s v="haben keine tools- alles komplett in einer großen Excelliste, wachsen und deshalb wird es umständlicher und unübersichtlicher"/>
  </r>
  <r>
    <n v="599"/>
    <s v="Germany"/>
    <d v="2022-10-26T09:31:00"/>
    <n v="60"/>
    <x v="0"/>
    <s v="Paid"/>
    <s v="Signup Completed"/>
    <d v="2022-04-14T09:39:00"/>
    <d v="2022-04-20T00:00:00"/>
    <s v="Easiness of use; Time and attendance"/>
    <s v=""/>
    <s v="Time off; Time tracking; Reports ; Document  management ; Performance "/>
    <s v="HR team"/>
    <s v=""/>
    <s v="CEO"/>
    <s v="Industrials"/>
    <s v="nutzen heavenHR - unzufrieden, schlechte Übersichten, keine gute Kalenderübersicht"/>
  </r>
  <r>
    <n v="852"/>
    <s v="Germany"/>
    <d v="2022-05-24T12:08:00"/>
    <n v="71"/>
    <x v="0"/>
    <s v="Outbound"/>
    <s v="Gartner"/>
    <d v="2022-04-13T12:09:00"/>
    <d v="2022-04-27T00:00:00"/>
    <s v="e-Signature; Employee benefits; Taks management; Time and attendance"/>
    <s v=""/>
    <s v="Time tracking; Time off; ATS; Reports ; Shift management; Payroll hands off; Performance ; Document  management ; E-signature; Onboarding/Offboarding; Employee Portal ; HR Mobile App; Permissions systems"/>
    <s v="HR Director"/>
    <s v=""/>
    <s v="CEO"/>
    <s v="Other"/>
    <s v="Macht fast alles händisch und schwer Überblick zu behalten"/>
  </r>
  <r>
    <n v="683"/>
    <s v="Germany"/>
    <d v="2022-11-16T10:08:00"/>
    <n v="52"/>
    <x v="0"/>
    <s v="Inbound"/>
    <s v="Signup Completed"/>
    <d v="2022-04-13T11:57:00"/>
    <d v="2022-04-26T00:00:00"/>
    <s v="Easiness of use; Time and attendance; Time off"/>
    <s v="Applicant Tracking System (ATS)"/>
    <s v="Time off; Time tracking; ATS; Shift management; Performance ; Document  management ; E-signature; Onboarding/Offboarding"/>
    <s v="HR team"/>
    <s v=""/>
    <s v="HR Team "/>
    <s v="Industrials"/>
    <s v="Check notes"/>
  </r>
  <r>
    <n v="342"/>
    <s v="Germany"/>
    <d v="2022-04-27T15:51:00"/>
    <n v="38"/>
    <x v="0"/>
    <s v="Paid"/>
    <s v="Inbound Demo"/>
    <d v="2022-04-11T12:04:00"/>
    <d v="2022-04-25T00:00:00"/>
    <s v="Mobile App; Time and attendance"/>
    <s v=""/>
    <s v="Time tracking; Shift management; Time off; Document  management ; Integrations"/>
    <s v="CEO"/>
    <s v=""/>
    <s v="CEO"/>
    <s v="Real estate"/>
    <s v="aktuell noch kein System implementiert, Organisatorisch schwach aufgestellt"/>
  </r>
  <r>
    <n v="547.20000000000005"/>
    <s v="Germany"/>
    <d v="2022-10-20T11:39:00"/>
    <n v="60"/>
    <x v="0"/>
    <s v="Outbound"/>
    <s v="LinkedIn"/>
    <d v="2022-04-08T14:54:00"/>
    <d v="2022-04-12T00:00:00"/>
    <s v="Time and attendance"/>
    <s v="Performance review; Performance management"/>
    <s v="Time tracking"/>
    <s v="CEO"/>
    <s v="SAP"/>
    <s v="CEO"/>
    <s v="Communication"/>
    <s v="Zeiterfassung für Lagermitarbeiter"/>
  </r>
  <r>
    <n v="315"/>
    <s v="Germany"/>
    <d v="2022-04-14T16:12:00"/>
    <n v="35"/>
    <x v="0"/>
    <s v="Inbound"/>
    <s v="Inbound Demo"/>
    <d v="2022-04-06T14:54:00"/>
    <d v="2022-04-08T00:00:00"/>
    <s v="Time and attendance; Time off; e-Signature"/>
    <s v=""/>
    <s v="Time tracking; Document  management ; E-signature"/>
    <s v="CEO"/>
    <s v=""/>
    <s v="CEO"/>
    <s v="Industrials"/>
    <s v="Benutzen ein Tool für Zeiterfassung, aber unzufrieden; Lohnabrechnungen manuell in Excel für/vom Steuerberater; Urlaub; Recruiting"/>
  </r>
  <r>
    <n v="850"/>
    <s v="Germany"/>
    <d v="2022-04-25T09:49:00"/>
    <n v="100"/>
    <x v="0"/>
    <s v="Outbound"/>
    <s v="Sales extension"/>
    <d v="2022-04-06T11:00:00"/>
    <d v="2022-04-07T00:00:00"/>
    <s v="Time and attendance; Time off"/>
    <s v="Documents management"/>
    <s v="Time off; Time tracking; ATS"/>
    <s v="HR team"/>
    <s v="Personio; Microsoft HR "/>
    <s v="CEO"/>
    <s v="Information technology "/>
    <s v="Absences of employees are tracked and put in the bill for customers &gt; Customers paying for hours of an employee that did not work on this day"/>
  </r>
  <r>
    <n v="90"/>
    <s v="Germany"/>
    <d v="2022-04-25T15:38:00"/>
    <n v="15"/>
    <x v="0"/>
    <s v="Inbound"/>
    <s v="Inbound Contact Sales"/>
    <d v="2022-04-05T11:45:00"/>
    <d v="2022-04-05T00:00:00"/>
    <s v="Shift management (including overtime, paid time off); Time and attendance; Time off"/>
    <s v=""/>
    <s v="Time off; Time tracking; Shift management"/>
    <s v="CEO"/>
    <s v=""/>
    <s v="CEO"/>
    <s v="Other"/>
    <s v="Zietefassung, Abwesenheiten und Shcithmanagement"/>
  </r>
  <r>
    <n v="90"/>
    <s v="Germany"/>
    <d v="2022-04-11T12:19:00"/>
    <n v="15"/>
    <x v="0"/>
    <s v="Paid"/>
    <s v="Inbound Demo"/>
    <d v="2022-04-05T10:06:00"/>
    <d v="2022-04-06T00:00:00"/>
    <s v="Time and attendance; Bulk document upload / assignment"/>
    <s v=""/>
    <s v="Time off; Time tracking; Reports ; Document  management ; HR Mobile App"/>
    <s v="CEO"/>
    <s v=""/>
    <s v="CEO"/>
    <s v="Industrials"/>
    <s v="kein HR system vorhanden &gt; mittlerweile wächst ihm die manuelle arbeit über den kopf &gt; zeiteinsparungspotenzial"/>
  </r>
  <r>
    <n v="90"/>
    <s v="Germany"/>
    <d v="2022-04-05T11:15:00"/>
    <n v="15"/>
    <x v="0"/>
    <s v="Partners"/>
    <s v="Manually added by sales"/>
    <d v="2022-04-04T17:36:00"/>
    <d v="2022-04-04T00:00:00"/>
    <s v="Shift management (including overtime, paid time off); Time and attendance; Time off"/>
    <s v=""/>
    <s v="Time off; Time tracking; ATS"/>
    <s v="CEO"/>
    <s v=""/>
    <s v="CEO"/>
    <s v="Other"/>
    <s v="Zeiterfassung, Abwesenheiten, Schichten"/>
  </r>
  <r>
    <n v="135"/>
    <s v="Germany"/>
    <d v="2022-05-06T14:41:00"/>
    <n v="15"/>
    <x v="0"/>
    <s v="Inbound"/>
    <s v="Signup Completed"/>
    <d v="2022-04-04T12:30:00"/>
    <d v="2022-04-12T00:00:00"/>
    <s v="Time and attendance"/>
    <s v=""/>
    <s v="Time tracking; Time off; Reports ; Document  management "/>
    <s v="CEO"/>
    <s v=""/>
    <s v="CEO"/>
    <s v="Consumer discretionary "/>
    <s v="aktuelles zeiterfassungssystem macht probleme &gt; verursacht hohen zeitaufwand"/>
  </r>
  <r>
    <n v="659"/>
    <s v="Germany"/>
    <d v="2022-07-20T10:06:00"/>
    <n v="80"/>
    <x v="0"/>
    <s v="Paid"/>
    <s v="LinkedIn"/>
    <d v="2022-04-01T15:06:00"/>
    <d v="2022-04-05T00:00:00"/>
    <s v="Custom workflows and tasks management; Easiness of use"/>
    <s v=""/>
    <s v="Reports ; Performance ; Document  management ; E-signature; Onboarding/Offboarding; Goals and OKR tracking ; Integrations; Payroll hands off"/>
    <s v="HR Director"/>
    <s v=""/>
    <s v="CEO"/>
    <s v="Information technology "/>
    <s v="kein HR system vorhanden (?) -&gt; bedarf an zahlreichen tools für performance, bewerbermanagement, digitale personalakte....."/>
  </r>
  <r>
    <n v="216"/>
    <s v="Germany"/>
    <d v="2022-07-01T09:20:00"/>
    <n v="36"/>
    <x v="0"/>
    <s v="Inbound"/>
    <s v="Inbound Demo"/>
    <d v="2022-04-01T14:38:00"/>
    <d v="2022-04-06T00:00:00"/>
    <s v="Time and attendance"/>
    <s v=""/>
    <s v="Time off; Time tracking; Shift management; Document  management "/>
    <s v="HR team"/>
    <s v=""/>
    <s v="CEO"/>
    <s v="Consumer discretionary "/>
    <s v="Zeiterfassungtool reicht nicht mehr für die Unt.größe, Schichtplanung bei verschiedenen Projekte, Übertragung der Arbeitsstunden auf anderem Tool"/>
  </r>
  <r>
    <n v="156"/>
    <s v="Germany"/>
    <d v="2022-04-29T12:37:00"/>
    <n v="26"/>
    <x v="0"/>
    <s v="Paid"/>
    <s v="Inbound Demo"/>
    <d v="2022-03-29T10:31:00"/>
    <d v="2022-03-29T00:00:00"/>
    <s v="Time and attendance"/>
    <s v=""/>
    <s v="Time off; Document  management ; Permissions systems"/>
    <s v="HR Director"/>
    <s v="Personio; Kenjo; HR Works"/>
    <s v="CEO"/>
    <s v="Industrials"/>
    <s v="kein HR tool, Urlaub wird in papierform beantrageg und in ein Teamkalender eingetragen, aber die Übersicht fehlt komplett"/>
  </r>
  <r>
    <n v="423"/>
    <s v="Germany"/>
    <d v="2022-03-31T14:05:00"/>
    <n v="44"/>
    <x v="0"/>
    <s v="Paid"/>
    <s v="Signup Uncompleted"/>
    <d v="2022-03-28T11:58:00"/>
    <d v="2022-03-30T00:00:00"/>
    <s v="Time and attendance; Onboarding / Offboarding"/>
    <s v=""/>
    <s v="Time off; Time tracking; Shift management; Document  management "/>
    <s v="IT"/>
    <s v=""/>
    <s v="CEO"/>
    <s v="Consumer discretionary "/>
    <s v="haben keine tools,  nutzen Excel und viele manuelle anträge, zeitfreseenund nicht optimal"/>
  </r>
  <r>
    <n v="518"/>
    <s v="Germany"/>
    <d v="2022-08-09T09:39:00"/>
    <n v="51"/>
    <x v="0"/>
    <s v="Inbound"/>
    <s v="Inbound Demo"/>
    <d v="2022-03-28T11:39:00"/>
    <d v="2022-04-06T00:00:00"/>
    <s v="Easiness of use"/>
    <s v=""/>
    <s v="Reports ; Performance ; Document  management ; Onboarding/Offboarding"/>
    <s v="HR Director"/>
    <s v="Personio"/>
    <s v="CEO"/>
    <s v="Industrials"/>
    <s v="keine personalsoftware vorhanden &gt; mega viel manuelle arbeit und excel im einsatz, viel papier &gt; zeitverschwendung,komplizierte prozesse"/>
  </r>
  <r>
    <n v="513"/>
    <s v="Germany"/>
    <d v="2022-04-27T16:50:00"/>
    <n v="57"/>
    <x v="0"/>
    <s v="Inbound"/>
    <s v="Signup Completed"/>
    <d v="2022-03-24T10:57:00"/>
    <d v="2022-03-24T00:00:00"/>
    <s v="Time and attendance"/>
    <s v=""/>
    <s v="Time off; Time tracking; Document  management ; HR Mobile App"/>
    <s v="CEO"/>
    <s v=""/>
    <s v="CEO"/>
    <s v="Real estate"/>
    <s v="aktuelle software ist nicht veraltet &gt; mega viel excel aufwand &gt; das nervt ihn sehr"/>
  </r>
  <r>
    <n v="153"/>
    <s v="Germany"/>
    <d v="2022-05-02T09:22:00"/>
    <n v="22"/>
    <x v="0"/>
    <s v="Inbound"/>
    <s v="Signup Completed"/>
    <d v="2022-03-23T14:20:00"/>
    <d v="2022-03-24T00:00:00"/>
    <s v="Time and attendance"/>
    <s v=""/>
    <s v="Reports ; Performance ; Time off; Time tracking"/>
    <s v="HR team"/>
    <s v=""/>
    <s v="HR Team "/>
    <s v="Legal services"/>
    <s v="kein geeignetes tool für performanceauswertung vorhanden &gt; suchen schon 2 jahre, wollen nun endlich implementieren"/>
  </r>
  <r>
    <n v="846"/>
    <s v="Germany"/>
    <d v="2022-03-30T15:14:00"/>
    <n v="141"/>
    <x v="1"/>
    <s v="Inbound"/>
    <s v="Inbound Contact Sales"/>
    <d v="2022-03-23T12:20:00"/>
    <d v="2022-03-23T00:00:00"/>
    <s v="Time off; Time and attendance; Shift management (including overtime, paid time off)"/>
    <s v=""/>
    <s v="Time off; Time tracking; Shift management"/>
    <s v="CEO"/>
    <s v=""/>
    <s v="CEO"/>
    <s v="Other"/>
    <s v="Schichtpläne, An/Abwesenheiten ein und auschecken"/>
  </r>
  <r>
    <n v="90"/>
    <s v="Germany"/>
    <d v="2022-03-30T12:22:00"/>
    <n v="15"/>
    <x v="0"/>
    <s v="Partners"/>
    <s v="Manually added by sales"/>
    <d v="2022-03-23T12:13:00"/>
    <d v="2022-03-23T00:00:00"/>
    <s v="Shift management (including overtime, paid time off); Time and attendance; Time off"/>
    <s v=""/>
    <s v="Time off; Time tracking; Shift management"/>
    <s v="CEO"/>
    <s v=""/>
    <s v="CEO"/>
    <s v="Other"/>
    <s v="Schichtpläne, An/Abwesenheiten ein und auschecken"/>
  </r>
  <r>
    <n v="90"/>
    <s v="Germany"/>
    <d v="2022-03-29T11:11:00"/>
    <n v="15"/>
    <x v="0"/>
    <s v="Inbound"/>
    <s v="Signup Completed"/>
    <d v="2022-03-21T11:41:00"/>
    <d v="2022-03-21T00:00:00"/>
    <s v="Easiness of use"/>
    <s v=""/>
    <s v="Time off; Time tracking; Document  management ; HR Mobile App"/>
    <s v="CEO"/>
    <s v=""/>
    <s v="CEO"/>
    <s v="Information technology "/>
    <s v="noch keine HR-Software vorhanden &gt; zeiterfassung mit aktuellem tool ist schlecht, nicht vorbereitet für wachstum in der zukunft"/>
  </r>
  <r>
    <n v="102.6"/>
    <s v="Germany"/>
    <d v="2022-03-28T15:44:00"/>
    <n v="9"/>
    <x v="0"/>
    <s v="Inbound"/>
    <s v="Inbound Demo"/>
    <d v="2022-03-21T11:28:00"/>
    <d v="2022-03-21T00:00:00"/>
    <s v="Time and attendance; Time off; Document management; Performance review"/>
    <s v=""/>
    <s v="Time off; Time tracking; Document  management "/>
    <s v="HR team"/>
    <s v=""/>
    <s v="CEO"/>
    <s v="Retail"/>
    <s v="sind aktuell in der testphase mit clockodoo aber da gibt es dir aufgabenzutungs-funktion nicht"/>
  </r>
  <r>
    <n v="810"/>
    <s v="Germany"/>
    <d v="2022-03-30T13:24:00"/>
    <n v="90"/>
    <x v="0"/>
    <s v="Inbound"/>
    <s v="Signup Uncompleted"/>
    <d v="2022-03-16T14:10:00"/>
    <d v="2022-03-21T00:00:00"/>
    <s v="Time and attendance"/>
    <s v="Documents management"/>
    <s v="Time off; Time tracking; Document  management "/>
    <s v="HR Director"/>
    <s v="Personio"/>
    <s v="CEO"/>
    <s v="Other"/>
    <s v="sie haben kein system und sie nutzt für alles excellisten und auch viel ist in papierform-  unübersichtlich und frisst viel Zeit"/>
  </r>
  <r>
    <n v="419"/>
    <s v="Germany"/>
    <d v="2022-03-28T13:00:00"/>
    <n v="30"/>
    <x v="0"/>
    <s v="Inbound"/>
    <s v="Inbound Demo"/>
    <d v="2022-03-14T14:19:00"/>
    <d v="2022-03-17T00:00:00"/>
    <s v="ATS (Applicant Tracking System); Company communication, events and announcements"/>
    <s v=""/>
    <s v="Time off; Time tracking; ATS; Reports ; Performance ; Document  management "/>
    <s v="HR team"/>
    <s v="Personio"/>
    <s v="CEO"/>
    <s v="Other"/>
    <s v="viel papier und alles umständlich und zeitfressend"/>
  </r>
  <r>
    <n v="90"/>
    <s v="Germany"/>
    <d v="2022-03-15T12:45:00"/>
    <n v="15"/>
    <x v="0"/>
    <s v="Partners"/>
    <s v="Manually added by sales"/>
    <d v="2022-03-14T12:51:00"/>
    <d v="2022-03-14T00:00:00"/>
    <s v="Shift management (including overtime, paid time off); Time and attendance; Time off"/>
    <s v=""/>
    <s v="Time off; Time tracking; Shift management"/>
    <s v="CEO"/>
    <s v=""/>
    <s v="CEO"/>
    <s v="Other"/>
    <s v="Schichtpläne, An/Abwesenheiten ein und auschecken."/>
  </r>
  <r>
    <n v="144"/>
    <s v="Germany"/>
    <d v="2022-03-31T10:36:00"/>
    <n v="24"/>
    <x v="0"/>
    <s v="Outbound"/>
    <s v="LinkedIn"/>
    <d v="2022-03-11T12:28:00"/>
    <d v="2022-03-18T00:00:00"/>
    <s v="Discount offered"/>
    <s v="Custom folders; Custom leave settings"/>
    <s v="Document  management ; Reports ; Time off; Automations"/>
    <s v="CEO"/>
    <s v=""/>
    <s v="CEO"/>
    <s v="Other"/>
    <s v="STRUKTUR / ÜBERSICHTLICHKEIT"/>
  </r>
  <r>
    <n v="2250"/>
    <s v="Germany"/>
    <d v="2022-07-12T08:37:00"/>
    <n v="250"/>
    <x v="1"/>
    <s v="Inbound"/>
    <s v="Inbound Demo"/>
    <d v="2022-03-11T12:23:00"/>
    <d v="2022-03-14T00:00:00"/>
    <s v="Shift management (including overtime, paid time off)"/>
    <s v=""/>
    <s v="Time off; Shift management; Payroll hands off; Document  management ; Automations; Integrations"/>
    <s v="Project Manager"/>
    <s v="Personio"/>
    <s v="CEO"/>
    <s v="Communication"/>
    <s v="altes tool ist nicht mehr zeitgemäß, zuviele manuelle prozesse fressen zeit und sind umständlich"/>
  </r>
  <r>
    <n v="96"/>
    <s v="Germany"/>
    <d v="2022-03-18T14:52:00"/>
    <n v="16"/>
    <x v="0"/>
    <s v="Inbound"/>
    <s v="Signup Completed"/>
    <d v="2022-03-08T18:20:00"/>
    <d v="2022-03-10T00:00:00"/>
    <s v="Shift management (including overtime, paid time off); Time off"/>
    <s v=""/>
    <s v="Time off; Time tracking"/>
    <s v="IT"/>
    <s v=""/>
    <s v="CEO"/>
    <s v="Consumer discretionary "/>
    <s v="viel manuelle arbeit durch excel &gt; frisst zeit, unübersichtlich"/>
  </r>
  <r>
    <n v="194"/>
    <s v="Germany"/>
    <d v="2022-03-18T13:29:00"/>
    <n v="15"/>
    <x v="0"/>
    <s v="Inbound"/>
    <s v="Inbound Demo"/>
    <d v="2022-03-07T14:57:00"/>
    <d v="2022-03-15T00:00:00"/>
    <s v="ATS (Applicant Tracking System); Performance review"/>
    <s v=""/>
    <s v="Time off; Time tracking; ATS; Document  management "/>
    <s v="HR team"/>
    <s v=""/>
    <s v="CEO"/>
    <s v="Retail"/>
    <s v="sind die emiste Zeit im HO und die MA schicken ihr ihre Arbeitszeiten per mail zu, die sie dann im Ordner ablegt, ist aufwendig. Fürs recruiting haben sie auch keien zentrale Lösung, läuft über verschiedene Portale und haben keine optimale übersicht"/>
  </r>
  <r>
    <n v="324"/>
    <s v="Germany"/>
    <d v="2022-03-31T18:06:00"/>
    <n v="26"/>
    <x v="0"/>
    <s v="Outbound"/>
    <s v="LinkedIn"/>
    <d v="2022-03-02T14:19:00"/>
    <d v="2022-03-10T00:00:00"/>
    <s v="Document management"/>
    <s v=""/>
    <s v="Document  management "/>
    <s v="HR team"/>
    <s v=""/>
    <s v="CEO"/>
    <s v="Information technology "/>
    <s v="IT developer with self-developed HR-processes - ineffective"/>
  </r>
  <r>
    <n v="90"/>
    <s v="Germany"/>
    <d v="2022-03-07T18:05:00"/>
    <n v="15"/>
    <x v="0"/>
    <s v="Partners"/>
    <s v="Manually added by sales"/>
    <d v="2022-02-28T13:10:00"/>
    <d v="2022-02-28T00:00:00"/>
    <s v="Shift management (including overtime, paid time off); Time and attendance; Time off"/>
    <s v=""/>
    <s v="Time off; Time tracking; Integrations"/>
    <s v="CEO"/>
    <s v=""/>
    <s v="CEO"/>
    <s v="Other"/>
    <s v="shifts + time"/>
  </r>
  <r>
    <n v="90"/>
    <s v="Germany"/>
    <d v="2022-03-03T12:56:00"/>
    <n v="15"/>
    <x v="0"/>
    <s v="Inbound"/>
    <s v="Inbound Contact Sales"/>
    <d v="2022-02-24T09:50:00"/>
    <d v="2022-02-24T00:00:00"/>
    <s v="Time and attendance; Time off; Shift management (including overtime, paid time off)"/>
    <s v=""/>
    <s v="Time off; Time tracking; Shift management"/>
    <s v="CEO"/>
    <s v=""/>
    <s v="CEO"/>
    <s v="Other"/>
    <s v="Zeiterfassung, An- und Abwesenheiten, schichtplanung"/>
  </r>
  <r>
    <n v="135"/>
    <s v="Germany"/>
    <d v="2022-03-21T13:24:00"/>
    <n v="13"/>
    <x v="0"/>
    <s v="Paid"/>
    <s v="Signup Completed"/>
    <d v="2022-02-23T10:24:00"/>
    <d v="2022-03-14T00:00:00"/>
    <s v="Company communication, events and announcements; Bulk document upload / assignment"/>
    <s v=""/>
    <s v="Time tracking; ATS; Document  management "/>
    <s v="CEO"/>
    <s v=""/>
    <s v="CEO"/>
    <s v="Other"/>
    <s v="keine HR Lösung vorhanden &gt; verkomplizierte prozesse, zeitverschwendung"/>
  </r>
  <r>
    <n v="1080"/>
    <s v="Germany"/>
    <d v="2022-02-28T11:51:00"/>
    <n v="100"/>
    <x v="0"/>
    <s v="Inbound"/>
    <s v="Signup Completed"/>
    <d v="2022-02-21T12:32:00"/>
    <d v="2022-02-23T00:00:00"/>
    <s v="Onboarding / Offboarding; Employee directory / org chart; Document management; Custom permissions, or visibility"/>
    <s v=""/>
    <s v="Time off; Document  management ; Onboarding/Offboarding"/>
    <s v="HR team"/>
    <s v=""/>
    <s v="CEO"/>
    <s v="Finance"/>
    <s v="haben kein zentrales Tool, viele unübersichtlich und dezentral"/>
  </r>
  <r>
    <n v="360"/>
    <s v="Germany"/>
    <d v="2022-03-18T10:33:00"/>
    <n v="40"/>
    <x v="0"/>
    <s v="Inbound"/>
    <s v="Inbound Demo"/>
    <d v="2022-02-18T15:49:00"/>
    <d v="2022-03-03T00:00:00"/>
    <s v="Easiness of use; Time and attendance; Time off; Document management"/>
    <s v=""/>
    <s v="Time off; Time tracking; Reports ; Expense management ; Document  management ; Employee Portal "/>
    <s v="CEO"/>
    <s v="Personio; HR Works"/>
    <s v="CEO"/>
    <s v="Communication"/>
    <s v="viele Prozesse laufen grad manuell - ZEiterfassung und Urlaub in papierform anbegegben und dann ins Microsoft movition eingetragen - umständlich"/>
  </r>
  <r>
    <n v="90"/>
    <s v="Germany"/>
    <d v="2022-02-21T16:34:00"/>
    <n v="15"/>
    <x v="0"/>
    <s v="Inbound"/>
    <s v="Inbound Contact Sales"/>
    <d v="2022-02-17T09:43:00"/>
    <d v="2022-02-17T00:00:00"/>
    <s v="Shift management (including overtime, paid time off); Time and attendance"/>
    <s v=""/>
    <s v="Time tracking; Shift management"/>
    <s v="CEO"/>
    <s v=""/>
    <s v="CEO"/>
    <s v="Other"/>
    <s v="Shift+time"/>
  </r>
  <r>
    <n v="112.5"/>
    <s v="Germany"/>
    <d v="2022-05-19T13:27:00"/>
    <n v="15"/>
    <x v="0"/>
    <s v="Outbound"/>
    <s v="Inbound Freebie"/>
    <d v="2022-02-15T15:41:00"/>
    <d v="2022-02-18T00:00:00"/>
    <s v="Performance review; Goals / OKRs; Document management; Easiness of use"/>
    <s v=""/>
    <s v="ATS; Onboarding/Offboarding; Reports ; Integrations"/>
    <s v="HR Director"/>
    <s v=""/>
    <s v="HR Director"/>
    <s v="Other"/>
    <s v="Auswertung der Recruitingkanäle / Reports ziehen / Übersichtlichkeit"/>
  </r>
  <r>
    <n v="221"/>
    <s v="Germany"/>
    <d v="2022-04-05T17:37:00"/>
    <n v="18"/>
    <x v="0"/>
    <s v="Paid"/>
    <s v="Inbound Freebie"/>
    <d v="2022-02-15T15:37:00"/>
    <d v="2022-02-17T00:00:00"/>
    <s v="ATS (Applicant Tracking System); Performance review"/>
    <s v=""/>
    <s v="Time off; Goals and OKR tracking ; Performance ; Document  management ; ATS; Onboarding/Offboarding"/>
    <s v="HR Director"/>
    <s v="Personio"/>
    <s v="CEO"/>
    <s v="Information technology "/>
    <s v="nutzen viele unterschiedliche Apps/tools für unterscheidliche sachen, alles dezentral und unübersichtlich, Bewerbungen werden hin und her geschickt"/>
  </r>
  <r>
    <n v="180"/>
    <s v="Germany"/>
    <d v="2022-02-21T10:32:00"/>
    <n v="15"/>
    <x v="0"/>
    <s v="Inbound"/>
    <s v="Signup Completed"/>
    <d v="2022-02-11T15:20:00"/>
    <d v="2022-02-16T00:00:00"/>
    <s v="Mobile App; Easiness of use"/>
    <s v="Time tracking"/>
    <s v="Reports ; Document  management "/>
    <s v="HR Director"/>
    <s v="Personio"/>
    <s v="CEO"/>
    <s v="Information technology "/>
    <s v="the want to grow so they need system to not end up in chaos"/>
  </r>
  <r>
    <n v="180"/>
    <s v="Germany"/>
    <d v="2022-04-14T16:09:00"/>
    <n v="20"/>
    <x v="0"/>
    <s v="Outbound"/>
    <s v="LinkedIn"/>
    <d v="2022-02-10T17:11:00"/>
    <d v="2022-02-18T00:00:00"/>
    <s v="Time and attendance; Time off; Document management"/>
    <s v="Employee data"/>
    <s v="Document  management ; Automations"/>
    <s v="Project Manager"/>
    <s v=""/>
    <s v="CEO"/>
    <s v="Hospitality"/>
    <s v="Food &amp; Beverage"/>
  </r>
  <r>
    <n v="216"/>
    <s v="Germany"/>
    <d v="2022-02-17T16:37:00"/>
    <n v="18"/>
    <x v="0"/>
    <s v="Inbound"/>
    <s v="Signup Completed"/>
    <d v="2022-02-10T14:34:00"/>
    <d v="2022-02-17T00:00:00"/>
    <s v="Time and attendance; Time off"/>
    <s v=""/>
    <s v="Time tracking; ATS; Payroll hands off; Document  management "/>
    <s v="CEO"/>
    <s v=""/>
    <s v="CEO"/>
    <s v="Information technology "/>
    <s v="they are growing a lot and have the rpocesses  nto digitalized"/>
  </r>
  <r>
    <n v="90"/>
    <s v="Germany"/>
    <d v="2022-03-14T10:08:00"/>
    <n v="15"/>
    <x v="0"/>
    <s v="Inbound"/>
    <s v="Inbound Demo"/>
    <d v="2022-02-10T13:14:00"/>
    <d v="2022-02-14T00:00:00"/>
    <s v="Time and attendance; Time off"/>
    <s v="Approve/reject time off"/>
    <s v="Time off; HR Mobile App; Document  management ; ATS"/>
    <s v="CFO"/>
    <s v=""/>
    <s v="CFO"/>
    <s v="Other"/>
    <s v="sind in der Gründung und haben keine Tools oder irgendwelche Lösungen, alles manuell"/>
  </r>
  <r>
    <n v="90"/>
    <s v="Germany"/>
    <d v="2022-02-14T11:02:00"/>
    <n v="15"/>
    <x v="0"/>
    <s v="Inbound"/>
    <s v="Inbound Contact Sales"/>
    <d v="2022-02-10T10:15:00"/>
    <d v="2022-02-10T00:00:00"/>
    <s v="Time and attendance; Shift management (including overtime, paid time off)"/>
    <s v=""/>
    <s v="Time tracking; Shift management"/>
    <s v="CEO"/>
    <s v=""/>
    <s v="CEO"/>
    <s v="Other"/>
    <s v="Shiftplanning, Time tracking"/>
  </r>
  <r>
    <n v="209"/>
    <s v="Germany"/>
    <d v="2022-08-03T09:54:00"/>
    <n v="25"/>
    <x v="0"/>
    <s v="Inbound"/>
    <s v="Signup Completed"/>
    <d v="2022-02-09T14:45:00"/>
    <d v="2022-04-01T00:00:00"/>
    <s v="Time and attendance; Time off"/>
    <s v=""/>
    <s v="Time off; Time tracking; ATS; Document  management ; Onboarding/Offboarding"/>
    <s v="Administration"/>
    <s v=""/>
    <s v="CEO"/>
    <s v="Information technology "/>
    <s v="they can not track the ovrhours and so they have to go back to excel"/>
  </r>
  <r>
    <n v="135"/>
    <s v="Germany"/>
    <d v="2022-02-16T11:33:00"/>
    <n v="15"/>
    <x v="0"/>
    <s v="Inbound"/>
    <s v="Signup Uncompleted"/>
    <d v="2022-02-09T11:33:00"/>
    <d v="2022-02-09T00:00:00"/>
    <s v="Performance review"/>
    <s v=""/>
    <s v="Performance ; Time off"/>
    <s v="HR team"/>
    <s v=""/>
    <s v="CEO"/>
    <s v="Industrials"/>
    <s v="haben keine Lösung für Performance, umständlicher prozess bei der Urlaubsverwatlung per Mail und in Excel einpflegen"/>
  </r>
  <r>
    <n v="72"/>
    <s v="Germany"/>
    <d v="2022-02-28T12:06:00"/>
    <n v="15"/>
    <x v="0"/>
    <s v="Inbound"/>
    <s v="Signup Completed"/>
    <d v="2022-02-08T10:46:00"/>
    <d v="2022-02-11T00:00:00"/>
    <s v="Time and attendance"/>
    <s v=""/>
    <s v="Time tracking; Document  management "/>
    <s v="HR team"/>
    <s v=""/>
    <s v="CEO"/>
    <s v="Health care"/>
    <s v="Urlaub/Abwesenheiten werden in Papierform eingereicht und dann ins Excel eingepflegt - unübersichtlich und aufwendig. PErsonaldokumete auch in Papierform, ist unübersichtlich/unordentlich"/>
  </r>
  <r>
    <n v="1068"/>
    <s v="Germany"/>
    <d v="2022-03-03T14:52:00"/>
    <n v="100"/>
    <x v="0"/>
    <s v="Inbound"/>
    <s v="Signup Completed"/>
    <d v="2022-02-07T10:08:00"/>
    <d v="2022-02-10T00:00:00"/>
    <s v="Easiness of use"/>
    <s v=""/>
    <s v="Time off; Time tracking; ATS; Document  management "/>
    <s v="HR Director"/>
    <s v=""/>
    <s v="CEO"/>
    <s v="Other"/>
    <s v="they grown so much so now there processes can not handle it anymore"/>
  </r>
  <r>
    <n v="462.8"/>
    <s v="Germany"/>
    <d v="2022-02-24T12:21:00"/>
    <n v="65"/>
    <x v="0"/>
    <s v="Outbound"/>
    <s v="Sales extension"/>
    <d v="2022-02-04T15:52:00"/>
    <d v="2022-02-09T00:00:00"/>
    <s v="Bulk document upload / assignment; Document management; Time off"/>
    <s v=""/>
    <s v="Time off; Community; Document  management "/>
    <s v="HR team"/>
    <s v=""/>
    <s v="CEO"/>
    <s v="Real estate"/>
    <s v="No real system implemented. Actively looking for an HR-software"/>
  </r>
  <r>
    <n v="90"/>
    <s v="Germany"/>
    <d v="2022-02-14T10:30:00"/>
    <n v="15"/>
    <x v="0"/>
    <s v="Inbound"/>
    <s v="Inbound Contact Sales"/>
    <d v="2022-02-03T17:14:00"/>
    <d v="2022-02-03T00:00:00"/>
    <s v="Time and attendance; Shift management (including overtime, paid time off)"/>
    <s v=""/>
    <s v="Time off; Time tracking"/>
    <s v="CEO"/>
    <s v=""/>
    <s v="CEO"/>
    <s v="Other"/>
    <s v="From partner, no pain clear"/>
  </r>
  <r>
    <n v="516"/>
    <s v="Germany"/>
    <d v="2022-11-09T10:59:00"/>
    <n v="43"/>
    <x v="0"/>
    <s v="Inbound"/>
    <s v="Signup Completed"/>
    <d v="2022-01-31T13:30:00"/>
    <d v="2022-02-03T00:00:00"/>
    <s v="Time and attendance"/>
    <s v="Performance management"/>
    <s v="Time off; Time tracking; Payroll hands off; Performance ; Document  management "/>
    <s v="HR Director"/>
    <s v=""/>
    <s v="CEO"/>
    <s v="Legal services"/>
    <s v="Performance/Feedback via Excel - hoher manueller Aufwand und kostet Zeit in der Nachbearbeitung, Zeiterfassung erfolgt inkorrekt mit dem Tool das sie nutzen, Personaldokumente liegen bei ihr ab und ist umständlich die hin und her zu schicken"/>
  </r>
  <r>
    <n v="70.05"/>
    <s v="Germany"/>
    <d v="2022-02-23T10:05:00"/>
    <n v="15"/>
    <x v="0"/>
    <s v="Paid"/>
    <s v="Inbound Demo"/>
    <d v="2022-01-27T11:14:00"/>
    <d v="2022-02-03T00:00:00"/>
    <s v="Time off; Time and attendance"/>
    <s v=""/>
    <s v="Time off; Time tracking"/>
    <s v="CEO"/>
    <s v=""/>
    <s v="CEO"/>
    <s v="Other"/>
    <s v="Urlaubsverwaltung und Zeiterfassung läuft aufwendig, weil Stundenzettel ausgefüllt werden und die Zeiten dann übertragen werden müssen und an den Steuerberater geschcikt werden, zeitintensiv alles."/>
  </r>
  <r>
    <n v="180"/>
    <s v="Germany"/>
    <d v="2022-01-31T16:45:00"/>
    <n v="20"/>
    <x v="0"/>
    <s v="Inbound"/>
    <s v="Inbound Demo"/>
    <d v="2022-01-27T10:05:00"/>
    <d v="2022-01-27T00:00:00"/>
    <s v="Time and attendance; Easiness of use"/>
    <s v=""/>
    <s v="Time off; Time tracking; ATS"/>
    <s v="HR team"/>
    <s v=""/>
    <s v="CEO"/>
    <s v="Consumer staples"/>
    <s v="haben nichts zentrales für die Zeiterffassung, die MA nutzen selber irgendwelche Apps wo sie die Arbeitszeit dokumentieren, füllen Stundenzettel aus die dann eingescannt werden und an die Buchhaltung weitergeschickt werden - umständlich, Urlaub wird in Excellisten geführt- nicht übersichtlich genug"/>
  </r>
  <r>
    <n v="540"/>
    <s v="Germany"/>
    <d v="2022-06-30T11:07:00"/>
    <n v="60"/>
    <x v="0"/>
    <s v="Inbound"/>
    <s v="Manually added by sales"/>
    <d v="2022-01-26T12:56:00"/>
    <d v="2022-04-28T00:00:00"/>
    <s v="Time and attendance"/>
    <s v=""/>
    <s v="Document  management ; Goals and OKR tracking "/>
    <s v="HR team"/>
    <s v=""/>
    <s v="CEO"/>
    <s v="Other"/>
    <s v="nutzt viele Excellisten für unterscheidliche sachen .-  wie Schulungs - und Terminerinnerungen, zeitintensiv von der bearbeitung umd ie Übersicht zu haben. einfach vieles dezentral"/>
  </r>
  <r>
    <n v="360"/>
    <s v="Germany"/>
    <d v="2022-05-31T12:41:00"/>
    <n v="60"/>
    <x v="0"/>
    <s v="Paid"/>
    <s v="Manually added by sales"/>
    <d v="2022-01-21T10:42:00"/>
    <d v="2022-02-04T00:00:00"/>
    <s v="Time and attendance"/>
    <s v=""/>
    <s v="Time off; Time tracking; Payroll hands off; Document  management ; Community"/>
    <s v="CEO"/>
    <s v=""/>
    <s v="CEO"/>
    <s v="Other"/>
    <s v="Urlaubsanträge erfolgen in Ppaierform, müssen von den zustöndigen verträter unterschrieben werden , danach in Excel übertragen werden -alles etwas umständlich. Personaldokumnte liegen in Papierform ab und MA haben keinen direkten  Zugriff darauf und müssen anfragen wenn sie was brauchen"/>
  </r>
  <r>
    <n v="312"/>
    <s v="Germany"/>
    <d v="2022-06-23T13:39:00"/>
    <n v="26"/>
    <x v="0"/>
    <s v="Inbound"/>
    <s v="Sales extension"/>
    <d v="2022-01-18T14:43:00"/>
    <d v="2022-01-28T00:00:00"/>
    <s v="Onboarding / Offboarding"/>
    <s v="360 reviews; Performance management; Performance review; Time off; Employee data"/>
    <s v="Time off; Time tracking; Performance ; Document  management ; E-signature; Goals and OKR tracking "/>
    <s v="CEO"/>
    <s v="Personio"/>
    <s v="CEO"/>
    <s v="Real estate"/>
    <s v="no hr but they are growing a lot so they see that there is a messing structure"/>
  </r>
  <r>
    <n v="135"/>
    <s v="Germany"/>
    <d v="2022-01-26T10:15:00"/>
    <n v="12"/>
    <x v="0"/>
    <s v="Outbound"/>
    <s v="Sales extension"/>
    <d v="2022-01-17T15:16:00"/>
    <d v="2022-01-20T00:00:00"/>
    <s v="Shift management (including overtime, paid time off); Time and attendance; Time off; Mobile App"/>
    <s v="Documents management"/>
    <s v="Time off; Time tracking; ATS; Reports ; Onboarding/Offboarding; HR Mobile App; Permissions systems; Employee Portal ; Shift management"/>
    <s v="HR Director"/>
    <s v=""/>
    <s v="HR Director"/>
    <s v="Real estate"/>
    <s v="Übersichtlichkeit / Manuelle Prozesse"/>
  </r>
  <r>
    <n v="90"/>
    <s v="Germany"/>
    <d v="2022-02-23T17:58:00"/>
    <n v="15"/>
    <x v="0"/>
    <s v="Inbound"/>
    <s v="Signup Completed"/>
    <d v="2022-01-12T15:35:00"/>
    <d v="2022-01-18T00:00:00"/>
    <s v="e-Signature; Document management"/>
    <s v=""/>
    <s v="Time off; Performance ; Document  management ; E-signature; Onboarding/Offboarding; Goals and OKR tracking "/>
    <s v="CEO"/>
    <s v=""/>
    <s v="CEO"/>
    <s v="Information technology "/>
    <s v="keine konkreten Painpoints aber sucht nach ner Lösung um guten Überblick über alles zu haben, vor allem wenn sie größer werden"/>
  </r>
  <r>
    <n v="135"/>
    <s v="Germany"/>
    <d v="2022-01-21T17:10:00"/>
    <n v="15"/>
    <x v="0"/>
    <s v="Inbound"/>
    <s v="Inbound Freebie"/>
    <d v="2022-01-12T08:30:00"/>
    <d v="2022-01-12T00:00:00"/>
    <s v="Time and attendance; Time off; Goals / OKRs; Performance review; Custom workflows and tasks management; Document management; Company communication, events and announcements"/>
    <s v=""/>
    <s v="Document  management "/>
    <s v="CEO"/>
    <s v=""/>
    <s v="CEO"/>
    <s v="Information technology "/>
    <s v="due to their growth there way organzing their documents will get more  and more confusing and information hard to find"/>
  </r>
  <r>
    <n v="459"/>
    <s v="Germany"/>
    <d v="2022-01-17T15:02:00"/>
    <n v="50"/>
    <x v="0"/>
    <s v="Inbound"/>
    <s v="Signup Uncompleted"/>
    <d v="2022-01-10T09:39:00"/>
    <d v="2022-01-13T00:00:00"/>
    <s v="ATS (Applicant Tracking System); Document management; Performance review"/>
    <s v=""/>
    <s v="Reports ; Goals and OKR tracking ; Document  management "/>
    <s v="HR Director"/>
    <s v=""/>
    <s v="HR Director"/>
    <s v="Hospitality"/>
    <s v="employees in this industry are changing a lot of their workplace and there is always lack of employees she wants to improve her employee development combined with a more efficient way of working (digital file) to save time for this project"/>
  </r>
  <r>
    <n v="123"/>
    <s v="Germany"/>
    <d v="2022-01-17T13:56:00"/>
    <n v="15"/>
    <x v="0"/>
    <s v="Inbound"/>
    <s v="Signup Completed"/>
    <d v="2022-01-07T15:19:00"/>
    <d v="2022-01-11T00:00:00"/>
    <s v="Time and attendance; Document management; ATS (Applicant Tracking System)"/>
    <s v=""/>
    <s v="Time off; Time tracking; ATS"/>
    <s v="CEO"/>
    <s v=""/>
    <s v="CEO"/>
    <s v="Health care"/>
    <s v="Zeiterfassung - in Excel und ist unübersichtlich, urlaub/Abwesenheit wird in papierform eingereicht und in excel übertragen - ist aufwendig und keine gute übersicht z-B- über Resturlaub"/>
  </r>
  <r>
    <n v="209"/>
    <s v="Germany"/>
    <d v="2022-01-31T19:52:00"/>
    <n v="25"/>
    <x v="0"/>
    <s v="Inbound"/>
    <s v="Inbound Demo"/>
    <d v="2022-01-07T15:10:00"/>
    <d v="2022-01-10T00:00:00"/>
    <s v="Discount offered"/>
    <s v="Time off; Time tracking"/>
    <s v="Time off; Time tracking; ATS; Document  management ; Performance "/>
    <s v="HR team"/>
    <s v="Personio"/>
    <s v="CEO"/>
    <s v="Finance"/>
    <s v="aktuell keine direkten Pain-points, aber nutzen Personio und wollen eventuell ersetzen, weil fand uns besser von der Übersicht her. Aber haben keine Lösung für Performance und wollen neu einführen"/>
  </r>
  <r>
    <n v="105"/>
    <s v="Germany"/>
    <d v="2022-01-13T09:51:00"/>
    <n v="15"/>
    <x v="0"/>
    <s v="Inbound"/>
    <s v="Signup Completed"/>
    <d v="2022-01-07T14:44:00"/>
    <d v="2022-01-10T00:00:00"/>
    <s v="Shift management (including overtime, paid time off); Time and attendance; Time off; Document management"/>
    <s v=""/>
    <s v="Time off; Time tracking; Shift management"/>
    <s v="CEO"/>
    <s v=""/>
    <s v="CEO"/>
    <s v="Health care"/>
    <s v="Nutzen aktuell ein veraltetes CRM- Praxis-system, wo vieles nicht korrekt erfasst wird, sodass er viel händisch nachbearbeiten muss und die Fehlanzeigen korrigieren muss- nimmt zu viel Zeit in Anspruch"/>
  </r>
  <r>
    <n v="198"/>
    <s v="Germany"/>
    <d v="2022-01-28T14:19:00"/>
    <n v="33"/>
    <x v="0"/>
    <s v="Inbound"/>
    <s v="Inbound Demo"/>
    <d v="2022-01-05T18:43:00"/>
    <d v="2022-01-12T00:00:00"/>
    <s v="Time and attendance; Time off; Document management; Onboarding / Offboarding"/>
    <s v=""/>
    <s v="Payroll hands off; Time tracking; Document  management ; Onboarding/Offboarding"/>
    <s v="CEO"/>
    <s v=""/>
    <s v="CEO"/>
    <s v="Industrials"/>
    <s v="nutzen veilee tabellen und google drive z.b. für PErsonaldokumente und es ist nicht übersichtlich"/>
  </r>
  <r>
    <n v="99"/>
    <s v="Germany"/>
    <d v="2022-01-20T11:45:00"/>
    <n v="11"/>
    <x v="0"/>
    <s v="Inbound"/>
    <s v="Signup Completed"/>
    <d v="2022-01-04T18:48:00"/>
    <d v="2022-01-13T00:00:00"/>
    <s v="ATS (Applicant Tracking System)"/>
    <s v=""/>
    <s v="Time off; Time tracking; ATS; Performance ; Document  management "/>
    <s v="CEO"/>
    <s v="Personio; Kenjo"/>
    <s v="CEO"/>
    <s v="Information technology "/>
    <s v="Performance: nur die Geschäftsleitung hat Zugriff und der MA sieht z.B. nicht direkt die Zielsetzung, die abgemacht wurde. Recruiting läuft über Indeed oder per Mail, ist etwas aufwendig/unübersichtlich."/>
  </r>
  <r>
    <n v="360"/>
    <s v="Germany"/>
    <d v="2022-01-19T17:58:00"/>
    <n v="30"/>
    <x v="0"/>
    <s v="Inbound"/>
    <s v="Inbound Freebie"/>
    <d v="2022-01-04T18:39:00"/>
    <d v="2022-01-12T00:00:00"/>
    <s v="Easiness of use"/>
    <s v=""/>
    <s v="Time off; ATS; Performance ; Document  management "/>
    <s v="HR Director"/>
    <s v="Personio; HR Works"/>
    <s v="CEO"/>
    <s v="Health care"/>
    <s v="haben keine gute Übersicht über Abwesenheiten, Personaldokumente liegen in Papierform oder eingescannt ab, aber nicht jeder hat Zugriff darauf  und möchten die Dokumente besser teilen."/>
  </r>
  <r>
    <n v="791"/>
    <s v="Germany"/>
    <d v="2022-01-31T16:26:00"/>
    <n v="61"/>
    <x v="0"/>
    <s v="Inbound"/>
    <s v="Inbound Email"/>
    <d v="2021-12-30T14:58:00"/>
    <d v="2022-01-13T00:00:00"/>
    <s v="Easiness of use; Reporting and Analytics"/>
    <s v="Applicant Tracking System (ATS)"/>
    <s v="Document  management ; Payroll hands off"/>
    <s v="CEO"/>
    <s v=""/>
    <s v="CEO"/>
    <s v="Health care"/>
    <s v="siehe anfragekatsalog*"/>
  </r>
  <r>
    <n v="480"/>
    <s v="Germany"/>
    <d v="2022-01-31T16:15:00"/>
    <n v="40"/>
    <x v="0"/>
    <s v="Inbound"/>
    <s v="Inbound Freebie"/>
    <d v="2021-12-30T11:22:00"/>
    <d v="2022-01-11T00:00:00"/>
    <s v="Onboarding / Offboarding; Document management; Time and attendance; Time off; Shift management (including overtime, paid time off); Mobile App"/>
    <s v=""/>
    <s v="Shift management; Time tracking; Document  management "/>
    <s v="CEO"/>
    <s v=""/>
    <s v="CEO"/>
    <s v="Health care"/>
    <s v="there are a corona test center which struggles with effective shiftmanagemnt"/>
  </r>
  <r>
    <n v="419"/>
    <s v="Germany"/>
    <d v="2022-01-31T12:46:00"/>
    <n v="40"/>
    <x v="0"/>
    <s v="Inbound"/>
    <s v="Inbound Freebie"/>
    <d v="2021-12-13T10:54:00"/>
    <d v="2022-01-04T00:00:00"/>
    <s v="ATS (Applicant Tracking System); Onboarding / Offboarding; Discount offered; Performance review"/>
    <s v=""/>
    <s v="Reports ; Performance ; ATS"/>
    <s v="CEO"/>
    <s v=""/>
    <s v="HR Director"/>
    <s v="Information technology "/>
    <s v="not pain but she firstly started a 360 feedback and is wondering how we manage that in a tool because"/>
  </r>
  <r>
    <n v="135"/>
    <s v="Germany"/>
    <d v="2022-01-21T12:48:00"/>
    <n v="15"/>
    <x v="0"/>
    <s v="Inbound"/>
    <s v="Inbound Demo"/>
    <d v="2021-12-09T17:29:00"/>
    <d v="2021-12-15T00:00:00"/>
    <s v="Time and attendance; Time off; Document management"/>
    <s v=""/>
    <s v="Time off; Time tracking; Document  management "/>
    <s v="CEO"/>
    <s v="Personio"/>
    <s v="CEO"/>
    <s v="Industrials"/>
    <s v="everything is in paper and she hates it because its not easy to have an overview and work efficient"/>
  </r>
  <r>
    <n v="149"/>
    <s v="Germany"/>
    <d v="2022-04-12T13:55:00"/>
    <n v="10"/>
    <x v="0"/>
    <s v="Inbound"/>
    <s v="Signup Completed"/>
    <d v="2021-12-09T15:05:00"/>
    <d v="2021-12-20T00:00:00"/>
    <s v="Time and attendance; Time off; Document management; ATS (Applicant Tracking System); Performance review"/>
    <s v=""/>
    <s v="Time off; ATS; Payroll hands off; Performance "/>
    <s v="HR Director"/>
    <s v="Personio"/>
    <s v="CEO"/>
    <s v="Finance"/>
    <s v="MA Umfragen werden in Papierform erstellt und händisch von Ihr ausgewertet, Urlaub und abwesenheit wird in Excel eingepflegt und vorher per email eingereicht- ist zeitintensiv und umständlich, Lohnabrechnungen muss sie jeden einzeln per Mail verschicken- nimmt auch viel zeit in Anspruch und ist umständlich."/>
  </r>
  <r>
    <n v="225"/>
    <s v="Germany"/>
    <d v="2022-08-05T11:30:00"/>
    <n v="20"/>
    <x v="0"/>
    <s v="Inbound"/>
    <s v="Inbound Freebie"/>
    <d v="2021-12-09T10:24:00"/>
    <d v="2021-12-16T00:00:00"/>
    <s v="ATS (Applicant Tracking System); Time and attendance; Time off; Document management; Easiness of use; Onboarding / Offboarding; Custom permissions, or visibility"/>
    <s v="Download documents in bulk"/>
    <s v="Time off; Document  management "/>
    <s v="HR Director"/>
    <s v="Personio; RotaCloud"/>
    <s v="CEO"/>
    <s v="Finance"/>
    <s v="there is no system yet so the manage of time off is not clear and she has to check double"/>
  </r>
  <r>
    <n v="149"/>
    <s v="Germany"/>
    <d v="2022-02-28T23:01:00"/>
    <n v="10"/>
    <x v="0"/>
    <s v="Outbound"/>
    <s v="LinkedIn"/>
    <d v="2021-11-18T12:04:00"/>
    <d v="2021-12-08T00:00:00"/>
    <s v="ATS (Applicant Tracking System)"/>
    <s v="Applicant Tracking System (ATS)"/>
    <s v="ATS; Document  management ; E-signature"/>
    <s v="HR Director"/>
    <s v=""/>
    <s v="HR Director"/>
    <s v="Health care"/>
    <s v="Sie ist interessiert an einer &quot;Gesamtübersicht&quot;, was das Produkt kann und was man machen könnte"/>
  </r>
  <r>
    <n v="1200"/>
    <s v="Germany"/>
    <d v="2022-07-12T13:48:00"/>
    <n v="100"/>
    <x v="0"/>
    <s v="Inbound"/>
    <s v="Inbound Demo"/>
    <d v="2021-10-07T12:43:00"/>
    <d v="2021-11-09T00:00:00"/>
    <s v="Document management; Time off"/>
    <s v=""/>
    <s v="Time off; Time tracking; Document  management "/>
    <s v="HR team"/>
    <s v="HR Labs"/>
    <s v="HR Team "/>
    <s v="Energy"/>
    <s v="da aktuell alles über Excel-läuft wachsen wird umständlich und unübersichtlich, Mails gehen verloren"/>
  </r>
  <r>
    <n v="144"/>
    <s v="Germany"/>
    <d v="2022-02-04T10:27:00"/>
    <n v="16"/>
    <x v="0"/>
    <s v="Inbound"/>
    <s v="Inbound Paid"/>
    <d v="2021-09-30T17:58:00"/>
    <d v="2021-10-13T00:00:00"/>
    <s v="Time and attendance"/>
    <s v="Add time tracking observations"/>
    <s v="Time off; Time tracking; ATS"/>
    <s v="CEO"/>
    <s v=""/>
    <s v="CEO"/>
    <s v="Information technology "/>
    <s v="they tried to build an own tool but now its not working well and now he has to support it all the time which costs him time and money"/>
  </r>
  <r>
    <n v="269"/>
    <s v="Germany"/>
    <d v="2022-10-21T17:31:00"/>
    <n v="35"/>
    <x v="0"/>
    <s v="Outbound"/>
    <s v="LinkedIn"/>
    <d v="2021-08-04T17:59:00"/>
    <d v="2021-09-13T00:00:00"/>
    <s v="ATS (Applicant Tracking System); Time and attendance"/>
    <s v=""/>
    <s v="Document  management ; Time off"/>
    <s v="HR Director"/>
    <s v=""/>
    <s v="CEO"/>
    <s v="Communication"/>
    <s v="dc, time off"/>
  </r>
  <r>
    <n v="495"/>
    <s v="Germany"/>
    <d v="2022-11-25T15:43:00"/>
    <n v="55"/>
    <x v="0"/>
    <s v="Outbound"/>
    <s v="LinkedIn"/>
    <d v="2021-07-28T10:36:00"/>
    <d v="2021-08-03T00:00:00"/>
    <s v="Time and attendance; Time off; Shift management (including overtime, paid time off); Custom workflows and tasks management; Custom permissions, or visibility; Discount offered; Document management; Easiness of use; Reporting and Analytics"/>
    <s v=""/>
    <s v="Time tracking; Document  management ; Performance "/>
    <s v="HR Director"/>
    <s v=""/>
    <s v="HR Director"/>
    <s v="Industrials"/>
    <s v="Time tracking is in an excel right now and documents are in paper. They want to be more digital."/>
  </r>
  <r>
    <m/>
    <m/>
    <m/>
    <m/>
    <x v="2"/>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2">
  <r>
    <x v="0"/>
    <x v="0"/>
  </r>
  <r>
    <x v="1"/>
    <x v="1"/>
  </r>
  <r>
    <x v="2"/>
    <x v="2"/>
  </r>
  <r>
    <x v="3"/>
    <x v="3"/>
  </r>
  <r>
    <x v="4"/>
    <x v="4"/>
  </r>
  <r>
    <x v="5"/>
    <x v="5"/>
  </r>
  <r>
    <x v="6"/>
    <x v="6"/>
  </r>
  <r>
    <x v="7"/>
    <x v="7"/>
  </r>
  <r>
    <x v="8"/>
    <x v="8"/>
  </r>
  <r>
    <x v="9"/>
    <x v="9"/>
  </r>
  <r>
    <x v="10"/>
    <x v="10"/>
  </r>
  <r>
    <x v="11"/>
    <x v="11"/>
  </r>
  <r>
    <x v="12"/>
    <x v="12"/>
  </r>
  <r>
    <x v="13"/>
    <x v="13"/>
  </r>
  <r>
    <x v="14"/>
    <x v="14"/>
  </r>
  <r>
    <x v="15"/>
    <x v="15"/>
  </r>
  <r>
    <x v="16"/>
    <x v="16"/>
  </r>
  <r>
    <x v="17"/>
    <x v="17"/>
  </r>
  <r>
    <x v="18"/>
    <x v="18"/>
  </r>
  <r>
    <x v="19"/>
    <x v="19"/>
  </r>
  <r>
    <x v="20"/>
    <x v="20"/>
  </r>
  <r>
    <x v="21"/>
    <x v="21"/>
  </r>
  <r>
    <x v="22"/>
    <x v="22"/>
  </r>
  <r>
    <x v="23"/>
    <x v="23"/>
  </r>
  <r>
    <x v="24"/>
    <x v="24"/>
  </r>
  <r>
    <x v="25"/>
    <x v="25"/>
  </r>
  <r>
    <x v="26"/>
    <x v="26"/>
  </r>
  <r>
    <x v="27"/>
    <x v="27"/>
  </r>
  <r>
    <x v="28"/>
    <x v="28"/>
  </r>
  <r>
    <x v="29"/>
    <x v="29"/>
  </r>
  <r>
    <x v="30"/>
    <x v="30"/>
  </r>
  <r>
    <x v="31"/>
    <x v="31"/>
  </r>
  <r>
    <x v="32"/>
    <x v="32"/>
  </r>
  <r>
    <x v="33"/>
    <x v="33"/>
  </r>
  <r>
    <x v="34"/>
    <x v="34"/>
  </r>
  <r>
    <x v="35"/>
    <x v="35"/>
  </r>
  <r>
    <x v="36"/>
    <x v="36"/>
  </r>
  <r>
    <x v="37"/>
    <x v="37"/>
  </r>
  <r>
    <x v="38"/>
    <x v="38"/>
  </r>
  <r>
    <x v="39"/>
    <x v="39"/>
  </r>
  <r>
    <x v="40"/>
    <x v="40"/>
  </r>
  <r>
    <x v="41"/>
    <x v="41"/>
  </r>
  <r>
    <x v="42"/>
    <x v="42"/>
  </r>
  <r>
    <x v="43"/>
    <x v="43"/>
  </r>
  <r>
    <x v="44"/>
    <x v="44"/>
  </r>
  <r>
    <x v="45"/>
    <x v="45"/>
  </r>
  <r>
    <x v="46"/>
    <x v="46"/>
  </r>
  <r>
    <x v="47"/>
    <x v="47"/>
  </r>
  <r>
    <x v="48"/>
    <x v="48"/>
  </r>
  <r>
    <x v="49"/>
    <x v="49"/>
  </r>
  <r>
    <x v="50"/>
    <x v="50"/>
  </r>
  <r>
    <x v="51"/>
    <x v="51"/>
  </r>
  <r>
    <x v="52"/>
    <x v="52"/>
  </r>
  <r>
    <x v="53"/>
    <x v="53"/>
  </r>
  <r>
    <x v="54"/>
    <x v="54"/>
  </r>
  <r>
    <x v="55"/>
    <x v="55"/>
  </r>
  <r>
    <x v="56"/>
    <x v="56"/>
  </r>
  <r>
    <x v="57"/>
    <x v="57"/>
  </r>
  <r>
    <x v="58"/>
    <x v="58"/>
  </r>
  <r>
    <x v="59"/>
    <x v="59"/>
  </r>
  <r>
    <x v="60"/>
    <x v="60"/>
  </r>
  <r>
    <x v="61"/>
    <x v="61"/>
  </r>
  <r>
    <x v="62"/>
    <x v="62"/>
  </r>
  <r>
    <x v="63"/>
    <x v="63"/>
  </r>
  <r>
    <x v="64"/>
    <x v="64"/>
  </r>
  <r>
    <x v="65"/>
    <x v="65"/>
  </r>
  <r>
    <x v="66"/>
    <x v="66"/>
  </r>
  <r>
    <x v="67"/>
    <x v="67"/>
  </r>
  <r>
    <x v="68"/>
    <x v="68"/>
  </r>
  <r>
    <x v="69"/>
    <x v="69"/>
  </r>
  <r>
    <x v="70"/>
    <x v="70"/>
  </r>
  <r>
    <x v="71"/>
    <x v="71"/>
  </r>
  <r>
    <x v="72"/>
    <x v="72"/>
  </r>
  <r>
    <x v="73"/>
    <x v="73"/>
  </r>
  <r>
    <x v="74"/>
    <x v="74"/>
  </r>
  <r>
    <x v="75"/>
    <x v="75"/>
  </r>
  <r>
    <x v="76"/>
    <x v="76"/>
  </r>
  <r>
    <x v="77"/>
    <x v="77"/>
  </r>
  <r>
    <x v="78"/>
    <x v="78"/>
  </r>
  <r>
    <x v="79"/>
    <x v="79"/>
  </r>
  <r>
    <x v="80"/>
    <x v="80"/>
  </r>
  <r>
    <x v="81"/>
    <x v="81"/>
  </r>
  <r>
    <x v="82"/>
    <x v="82"/>
  </r>
  <r>
    <x v="83"/>
    <x v="83"/>
  </r>
  <r>
    <x v="84"/>
    <x v="84"/>
  </r>
  <r>
    <x v="85"/>
    <x v="85"/>
  </r>
  <r>
    <x v="86"/>
    <x v="86"/>
  </r>
  <r>
    <x v="87"/>
    <x v="87"/>
  </r>
  <r>
    <x v="88"/>
    <x v="88"/>
  </r>
  <r>
    <x v="89"/>
    <x v="89"/>
  </r>
  <r>
    <x v="90"/>
    <x v="90"/>
  </r>
  <r>
    <x v="91"/>
    <x v="91"/>
  </r>
  <r>
    <x v="92"/>
    <x v="92"/>
  </r>
  <r>
    <x v="93"/>
    <x v="93"/>
  </r>
  <r>
    <x v="94"/>
    <x v="94"/>
  </r>
  <r>
    <x v="95"/>
    <x v="95"/>
  </r>
  <r>
    <x v="96"/>
    <x v="96"/>
  </r>
  <r>
    <x v="97"/>
    <x v="97"/>
  </r>
  <r>
    <x v="98"/>
    <x v="98"/>
  </r>
  <r>
    <x v="99"/>
    <x v="99"/>
  </r>
  <r>
    <x v="100"/>
    <x v="100"/>
  </r>
  <r>
    <x v="101"/>
    <x v="101"/>
  </r>
  <r>
    <x v="102"/>
    <x v="102"/>
  </r>
  <r>
    <x v="103"/>
    <x v="103"/>
  </r>
  <r>
    <x v="104"/>
    <x v="104"/>
  </r>
  <r>
    <x v="105"/>
    <x v="105"/>
  </r>
  <r>
    <x v="106"/>
    <x v="106"/>
  </r>
  <r>
    <x v="107"/>
    <x v="107"/>
  </r>
  <r>
    <x v="108"/>
    <x v="108"/>
  </r>
  <r>
    <x v="109"/>
    <x v="109"/>
  </r>
  <r>
    <x v="110"/>
    <x v="110"/>
  </r>
  <r>
    <x v="111"/>
    <x v="111"/>
  </r>
  <r>
    <x v="112"/>
    <x v="112"/>
  </r>
  <r>
    <x v="113"/>
    <x v="113"/>
  </r>
  <r>
    <x v="114"/>
    <x v="114"/>
  </r>
  <r>
    <x v="115"/>
    <x v="115"/>
  </r>
  <r>
    <x v="116"/>
    <x v="116"/>
  </r>
  <r>
    <x v="117"/>
    <x v="117"/>
  </r>
  <r>
    <x v="118"/>
    <x v="118"/>
  </r>
  <r>
    <x v="119"/>
    <x v="119"/>
  </r>
  <r>
    <x v="120"/>
    <x v="120"/>
  </r>
  <r>
    <x v="121"/>
    <x v="121"/>
  </r>
  <r>
    <x v="122"/>
    <x v="122"/>
  </r>
  <r>
    <x v="123"/>
    <x v="123"/>
  </r>
  <r>
    <x v="124"/>
    <x v="124"/>
  </r>
  <r>
    <x v="125"/>
    <x v="125"/>
  </r>
  <r>
    <x v="126"/>
    <x v="126"/>
  </r>
  <r>
    <x v="127"/>
    <x v="127"/>
  </r>
  <r>
    <x v="128"/>
    <x v="128"/>
  </r>
  <r>
    <x v="129"/>
    <x v="129"/>
  </r>
  <r>
    <x v="130"/>
    <x v="130"/>
  </r>
  <r>
    <x v="131"/>
    <x v="131"/>
  </r>
  <r>
    <x v="132"/>
    <x v="132"/>
  </r>
  <r>
    <x v="133"/>
    <x v="133"/>
  </r>
  <r>
    <x v="134"/>
    <x v="134"/>
  </r>
  <r>
    <x v="135"/>
    <x v="135"/>
  </r>
  <r>
    <x v="136"/>
    <x v="136"/>
  </r>
  <r>
    <x v="137"/>
    <x v="137"/>
  </r>
  <r>
    <x v="138"/>
    <x v="138"/>
  </r>
  <r>
    <x v="139"/>
    <x v="139"/>
  </r>
  <r>
    <x v="140"/>
    <x v="140"/>
  </r>
  <r>
    <x v="141"/>
    <x v="141"/>
  </r>
  <r>
    <x v="142"/>
    <x v="142"/>
  </r>
  <r>
    <x v="143"/>
    <x v="143"/>
  </r>
  <r>
    <x v="144"/>
    <x v="144"/>
  </r>
  <r>
    <x v="145"/>
    <x v="145"/>
  </r>
  <r>
    <x v="146"/>
    <x v="146"/>
  </r>
  <r>
    <x v="147"/>
    <x v="147"/>
  </r>
  <r>
    <x v="148"/>
    <x v="148"/>
  </r>
  <r>
    <x v="149"/>
    <x v="149"/>
  </r>
  <r>
    <x v="150"/>
    <x v="150"/>
  </r>
  <r>
    <x v="151"/>
    <x v="151"/>
  </r>
  <r>
    <x v="152"/>
    <x v="152"/>
  </r>
  <r>
    <x v="153"/>
    <x v="153"/>
  </r>
  <r>
    <x v="154"/>
    <x v="154"/>
  </r>
  <r>
    <x v="155"/>
    <x v="155"/>
  </r>
  <r>
    <x v="156"/>
    <x v="156"/>
  </r>
  <r>
    <x v="157"/>
    <x v="157"/>
  </r>
  <r>
    <x v="158"/>
    <x v="158"/>
  </r>
  <r>
    <x v="159"/>
    <x v="159"/>
  </r>
  <r>
    <x v="160"/>
    <x v="160"/>
  </r>
  <r>
    <x v="161"/>
    <x v="161"/>
  </r>
  <r>
    <x v="162"/>
    <x v="162"/>
  </r>
  <r>
    <x v="163"/>
    <x v="163"/>
  </r>
  <r>
    <x v="164"/>
    <x v="164"/>
  </r>
  <r>
    <x v="165"/>
    <x v="165"/>
  </r>
  <r>
    <x v="166"/>
    <x v="166"/>
  </r>
  <r>
    <x v="167"/>
    <x v="167"/>
  </r>
  <r>
    <x v="168"/>
    <x v="168"/>
  </r>
  <r>
    <x v="169"/>
    <x v="169"/>
  </r>
  <r>
    <x v="170"/>
    <x v="170"/>
  </r>
  <r>
    <x v="171"/>
    <x v="171"/>
  </r>
  <r>
    <x v="172"/>
    <x v="172"/>
  </r>
  <r>
    <x v="173"/>
    <x v="173"/>
  </r>
  <r>
    <x v="174"/>
    <x v="174"/>
  </r>
  <r>
    <x v="175"/>
    <x v="175"/>
  </r>
  <r>
    <x v="176"/>
    <x v="176"/>
  </r>
  <r>
    <x v="177"/>
    <x v="177"/>
  </r>
  <r>
    <x v="178"/>
    <x v="178"/>
  </r>
  <r>
    <x v="179"/>
    <x v="179"/>
  </r>
  <r>
    <x v="180"/>
    <x v="180"/>
  </r>
  <r>
    <x v="181"/>
    <x v="181"/>
  </r>
  <r>
    <x v="182"/>
    <x v="182"/>
  </r>
  <r>
    <x v="183"/>
    <x v="183"/>
  </r>
  <r>
    <x v="184"/>
    <x v="184"/>
  </r>
  <r>
    <x v="185"/>
    <x v="185"/>
  </r>
  <r>
    <x v="186"/>
    <x v="186"/>
  </r>
  <r>
    <x v="187"/>
    <x v="187"/>
  </r>
  <r>
    <x v="188"/>
    <x v="188"/>
  </r>
  <r>
    <x v="189"/>
    <x v="189"/>
  </r>
  <r>
    <x v="190"/>
    <x v="190"/>
  </r>
  <r>
    <x v="191"/>
    <x v="191"/>
  </r>
  <r>
    <x v="192"/>
    <x v="192"/>
  </r>
  <r>
    <x v="193"/>
    <x v="193"/>
  </r>
  <r>
    <x v="194"/>
    <x v="194"/>
  </r>
  <r>
    <x v="195"/>
    <x v="195"/>
  </r>
  <r>
    <x v="196"/>
    <x v="196"/>
  </r>
  <r>
    <x v="197"/>
    <x v="197"/>
  </r>
  <r>
    <x v="198"/>
    <x v="198"/>
  </r>
  <r>
    <x v="199"/>
    <x v="199"/>
  </r>
  <r>
    <x v="200"/>
    <x v="200"/>
  </r>
  <r>
    <x v="201"/>
    <x v="201"/>
  </r>
  <r>
    <x v="202"/>
    <x v="202"/>
  </r>
  <r>
    <x v="203"/>
    <x v="203"/>
  </r>
  <r>
    <x v="204"/>
    <x v="204"/>
  </r>
  <r>
    <x v="205"/>
    <x v="205"/>
  </r>
  <r>
    <x v="206"/>
    <x v="206"/>
  </r>
  <r>
    <x v="207"/>
    <x v="207"/>
  </r>
  <r>
    <x v="208"/>
    <x v="208"/>
  </r>
  <r>
    <x v="209"/>
    <x v="209"/>
  </r>
  <r>
    <x v="210"/>
    <x v="210"/>
  </r>
  <r>
    <x v="211"/>
    <x v="211"/>
  </r>
  <r>
    <x v="212"/>
    <x v="212"/>
  </r>
  <r>
    <x v="213"/>
    <x v="213"/>
  </r>
  <r>
    <x v="214"/>
    <x v="214"/>
  </r>
  <r>
    <x v="215"/>
    <x v="215"/>
  </r>
  <r>
    <x v="216"/>
    <x v="216"/>
  </r>
  <r>
    <x v="217"/>
    <x v="217"/>
  </r>
  <r>
    <x v="218"/>
    <x v="218"/>
  </r>
  <r>
    <x v="219"/>
    <x v="219"/>
  </r>
  <r>
    <x v="220"/>
    <x v="220"/>
  </r>
  <r>
    <x v="221"/>
    <x v="221"/>
  </r>
  <r>
    <x v="222"/>
    <x v="222"/>
  </r>
  <r>
    <x v="223"/>
    <x v="223"/>
  </r>
  <r>
    <x v="224"/>
    <x v="224"/>
  </r>
  <r>
    <x v="225"/>
    <x v="225"/>
  </r>
  <r>
    <x v="226"/>
    <x v="226"/>
  </r>
  <r>
    <x v="227"/>
    <x v="227"/>
  </r>
  <r>
    <x v="228"/>
    <x v="228"/>
  </r>
  <r>
    <x v="229"/>
    <x v="229"/>
  </r>
  <r>
    <x v="230"/>
    <x v="230"/>
  </r>
  <r>
    <x v="231"/>
    <x v="231"/>
  </r>
  <r>
    <x v="232"/>
    <x v="232"/>
  </r>
  <r>
    <x v="233"/>
    <x v="233"/>
  </r>
  <r>
    <x v="234"/>
    <x v="234"/>
  </r>
  <r>
    <x v="235"/>
    <x v="235"/>
  </r>
  <r>
    <x v="236"/>
    <x v="236"/>
  </r>
  <r>
    <x v="237"/>
    <x v="237"/>
  </r>
  <r>
    <x v="238"/>
    <x v="238"/>
  </r>
  <r>
    <x v="239"/>
    <x v="239"/>
  </r>
  <r>
    <x v="240"/>
    <x v="240"/>
  </r>
  <r>
    <x v="241"/>
    <x v="241"/>
  </r>
  <r>
    <x v="242"/>
    <x v="242"/>
  </r>
  <r>
    <x v="243"/>
    <x v="243"/>
  </r>
  <r>
    <x v="244"/>
    <x v="244"/>
  </r>
  <r>
    <x v="245"/>
    <x v="245"/>
  </r>
  <r>
    <x v="246"/>
    <x v="246"/>
  </r>
  <r>
    <x v="247"/>
    <x v="247"/>
  </r>
  <r>
    <x v="248"/>
    <x v="248"/>
  </r>
  <r>
    <x v="249"/>
    <x v="249"/>
  </r>
  <r>
    <x v="250"/>
    <x v="250"/>
  </r>
  <r>
    <x v="251"/>
    <x v="251"/>
  </r>
  <r>
    <x v="252"/>
    <x v="252"/>
  </r>
  <r>
    <x v="253"/>
    <x v="253"/>
  </r>
  <r>
    <x v="254"/>
    <x v="254"/>
  </r>
  <r>
    <x v="255"/>
    <x v="255"/>
  </r>
  <r>
    <x v="256"/>
    <x v="256"/>
  </r>
  <r>
    <x v="257"/>
    <x v="257"/>
  </r>
  <r>
    <x v="258"/>
    <x v="258"/>
  </r>
  <r>
    <x v="259"/>
    <x v="259"/>
  </r>
  <r>
    <x v="260"/>
    <x v="260"/>
  </r>
  <r>
    <x v="261"/>
    <x v="26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2">
  <r>
    <n v="15"/>
    <x v="0"/>
  </r>
  <r>
    <n v="55"/>
    <x v="1"/>
  </r>
  <r>
    <n v="15"/>
    <x v="2"/>
  </r>
  <r>
    <n v="15"/>
    <x v="0"/>
  </r>
  <r>
    <n v="15"/>
    <x v="0"/>
  </r>
  <r>
    <n v="15"/>
    <x v="0"/>
  </r>
  <r>
    <n v="30"/>
    <x v="3"/>
  </r>
  <r>
    <n v="15"/>
    <x v="4"/>
  </r>
  <r>
    <n v="15"/>
    <x v="5"/>
  </r>
  <r>
    <n v="18"/>
    <x v="6"/>
  </r>
  <r>
    <n v="4"/>
    <x v="7"/>
  </r>
  <r>
    <n v="5"/>
    <x v="7"/>
  </r>
  <r>
    <n v="18"/>
    <x v="0"/>
  </r>
  <r>
    <n v="22"/>
    <x v="0"/>
  </r>
  <r>
    <n v="15"/>
    <x v="3"/>
  </r>
  <r>
    <n v="20"/>
    <x v="0"/>
  </r>
  <r>
    <n v="15"/>
    <x v="0"/>
  </r>
  <r>
    <n v="15"/>
    <x v="0"/>
  </r>
  <r>
    <n v="15"/>
    <x v="8"/>
  </r>
  <r>
    <n v="33"/>
    <x v="9"/>
  </r>
  <r>
    <n v="15"/>
    <x v="0"/>
  </r>
  <r>
    <n v="27"/>
    <x v="7"/>
  </r>
  <r>
    <n v="15"/>
    <x v="0"/>
  </r>
  <r>
    <n v="25"/>
    <x v="0"/>
  </r>
  <r>
    <n v="15"/>
    <x v="7"/>
  </r>
  <r>
    <n v="34"/>
    <x v="0"/>
  </r>
  <r>
    <n v="19"/>
    <x v="0"/>
  </r>
  <r>
    <n v="50"/>
    <x v="10"/>
  </r>
  <r>
    <n v="15"/>
    <x v="3"/>
  </r>
  <r>
    <n v="15"/>
    <x v="8"/>
  </r>
  <r>
    <n v="20"/>
    <x v="11"/>
  </r>
  <r>
    <n v="15"/>
    <x v="0"/>
  </r>
  <r>
    <n v="15"/>
    <x v="8"/>
  </r>
  <r>
    <n v="20"/>
    <x v="12"/>
  </r>
  <r>
    <n v="15"/>
    <x v="0"/>
  </r>
  <r>
    <n v="15"/>
    <x v="3"/>
  </r>
  <r>
    <n v="25"/>
    <x v="11"/>
  </r>
  <r>
    <n v="20"/>
    <x v="0"/>
  </r>
  <r>
    <n v="29"/>
    <x v="7"/>
  </r>
  <r>
    <n v="80"/>
    <x v="0"/>
  </r>
  <r>
    <n v="15"/>
    <x v="13"/>
  </r>
  <r>
    <n v="53"/>
    <x v="8"/>
  </r>
  <r>
    <n v="15"/>
    <x v="0"/>
  </r>
  <r>
    <n v="15"/>
    <x v="0"/>
  </r>
  <r>
    <n v="15"/>
    <x v="8"/>
  </r>
  <r>
    <n v="20"/>
    <x v="8"/>
  </r>
  <r>
    <n v="125"/>
    <x v="0"/>
  </r>
  <r>
    <n v="15"/>
    <x v="3"/>
  </r>
  <r>
    <n v="33"/>
    <x v="3"/>
  </r>
  <r>
    <n v="15"/>
    <x v="14"/>
  </r>
  <r>
    <n v="50"/>
    <x v="7"/>
  </r>
  <r>
    <n v="25"/>
    <x v="5"/>
  </r>
  <r>
    <n v="15"/>
    <x v="0"/>
  </r>
  <r>
    <n v="15"/>
    <x v="7"/>
  </r>
  <r>
    <n v="100"/>
    <x v="10"/>
  </r>
  <r>
    <n v="29"/>
    <x v="8"/>
  </r>
  <r>
    <n v="15"/>
    <x v="0"/>
  </r>
  <r>
    <n v="26"/>
    <x v="8"/>
  </r>
  <r>
    <n v="15"/>
    <x v="8"/>
  </r>
  <r>
    <n v="25"/>
    <x v="0"/>
  </r>
  <r>
    <n v="24"/>
    <x v="10"/>
  </r>
  <r>
    <n v="40"/>
    <x v="3"/>
  </r>
  <r>
    <n v="42"/>
    <x v="15"/>
  </r>
  <r>
    <n v="15"/>
    <x v="0"/>
  </r>
  <r>
    <n v="80"/>
    <x v="0"/>
  </r>
  <r>
    <n v="50"/>
    <x v="10"/>
  </r>
  <r>
    <n v="45"/>
    <x v="10"/>
  </r>
  <r>
    <n v="15"/>
    <x v="0"/>
  </r>
  <r>
    <n v="60"/>
    <x v="10"/>
  </r>
  <r>
    <n v="15"/>
    <x v="8"/>
  </r>
  <r>
    <n v="48"/>
    <x v="8"/>
  </r>
  <r>
    <n v="10"/>
    <x v="9"/>
  </r>
  <r>
    <n v="15"/>
    <x v="0"/>
  </r>
  <r>
    <n v="9"/>
    <x v="10"/>
  </r>
  <r>
    <n v="35"/>
    <x v="11"/>
  </r>
  <r>
    <n v="20"/>
    <x v="7"/>
  </r>
  <r>
    <n v="15"/>
    <x v="16"/>
  </r>
  <r>
    <n v="15"/>
    <x v="12"/>
  </r>
  <r>
    <n v="20"/>
    <x v="15"/>
  </r>
  <r>
    <n v="20"/>
    <x v="3"/>
  </r>
  <r>
    <n v="40"/>
    <x v="10"/>
  </r>
  <r>
    <n v="27"/>
    <x v="7"/>
  </r>
  <r>
    <n v="15"/>
    <x v="13"/>
  </r>
  <r>
    <n v="56"/>
    <x v="10"/>
  </r>
  <r>
    <n v="15"/>
    <x v="7"/>
  </r>
  <r>
    <n v="75"/>
    <x v="10"/>
  </r>
  <r>
    <n v="15"/>
    <x v="3"/>
  </r>
  <r>
    <n v="28"/>
    <x v="10"/>
  </r>
  <r>
    <n v="15"/>
    <x v="9"/>
  </r>
  <r>
    <n v="16"/>
    <x v="8"/>
  </r>
  <r>
    <n v="30"/>
    <x v="2"/>
  </r>
  <r>
    <n v="80"/>
    <x v="10"/>
  </r>
  <r>
    <n v="15"/>
    <x v="11"/>
  </r>
  <r>
    <n v="15"/>
    <x v="0"/>
  </r>
  <r>
    <n v="15"/>
    <x v="3"/>
  </r>
  <r>
    <n v="7"/>
    <x v="8"/>
  </r>
  <r>
    <n v="45"/>
    <x v="16"/>
  </r>
  <r>
    <n v="25"/>
    <x v="8"/>
  </r>
  <r>
    <n v="15"/>
    <x v="10"/>
  </r>
  <r>
    <n v="6"/>
    <x v="15"/>
  </r>
  <r>
    <n v="24"/>
    <x v="10"/>
  </r>
  <r>
    <n v="12"/>
    <x v="8"/>
  </r>
  <r>
    <n v="60"/>
    <x v="14"/>
  </r>
  <r>
    <n v="15"/>
    <x v="11"/>
  </r>
  <r>
    <n v="15"/>
    <x v="0"/>
  </r>
  <r>
    <n v="90"/>
    <x v="15"/>
  </r>
  <r>
    <n v="12"/>
    <x v="10"/>
  </r>
  <r>
    <n v="18"/>
    <x v="8"/>
  </r>
  <r>
    <n v="35"/>
    <x v="10"/>
  </r>
  <r>
    <n v="15"/>
    <x v="0"/>
  </r>
  <r>
    <n v="27"/>
    <x v="10"/>
  </r>
  <r>
    <n v="15"/>
    <x v="8"/>
  </r>
  <r>
    <n v="15"/>
    <x v="0"/>
  </r>
  <r>
    <n v="10"/>
    <x v="3"/>
  </r>
  <r>
    <n v="15"/>
    <x v="0"/>
  </r>
  <r>
    <n v="10"/>
    <x v="8"/>
  </r>
  <r>
    <n v="60"/>
    <x v="8"/>
  </r>
  <r>
    <n v="15"/>
    <x v="10"/>
  </r>
  <r>
    <n v="20"/>
    <x v="0"/>
  </r>
  <r>
    <n v="36"/>
    <x v="0"/>
  </r>
  <r>
    <n v="15"/>
    <x v="0"/>
  </r>
  <r>
    <n v="10"/>
    <x v="8"/>
  </r>
  <r>
    <n v="130"/>
    <x v="10"/>
  </r>
  <r>
    <n v="15"/>
    <x v="9"/>
  </r>
  <r>
    <n v="15"/>
    <x v="8"/>
  </r>
  <r>
    <n v="16"/>
    <x v="13"/>
  </r>
  <r>
    <n v="26"/>
    <x v="3"/>
  </r>
  <r>
    <n v="70"/>
    <x v="15"/>
  </r>
  <r>
    <n v="10"/>
    <x v="14"/>
  </r>
  <r>
    <n v="4"/>
    <x v="3"/>
  </r>
  <r>
    <n v="23"/>
    <x v="8"/>
  </r>
  <r>
    <n v="15"/>
    <x v="0"/>
  </r>
  <r>
    <n v="15"/>
    <x v="10"/>
  </r>
  <r>
    <n v="25"/>
    <x v="3"/>
  </r>
  <r>
    <n v="15"/>
    <x v="7"/>
  </r>
  <r>
    <n v="15"/>
    <x v="14"/>
  </r>
  <r>
    <n v="16"/>
    <x v="12"/>
  </r>
  <r>
    <n v="20"/>
    <x v="11"/>
  </r>
  <r>
    <n v="23"/>
    <x v="8"/>
  </r>
  <r>
    <n v="20"/>
    <x v="5"/>
  </r>
  <r>
    <n v="60"/>
    <x v="0"/>
  </r>
  <r>
    <n v="15"/>
    <x v="8"/>
  </r>
  <r>
    <n v="15"/>
    <x v="13"/>
  </r>
  <r>
    <n v="21"/>
    <x v="5"/>
  </r>
  <r>
    <n v="4"/>
    <x v="8"/>
  </r>
  <r>
    <n v="15"/>
    <x v="0"/>
  </r>
  <r>
    <n v="15"/>
    <x v="10"/>
  </r>
  <r>
    <n v="50"/>
    <x v="8"/>
  </r>
  <r>
    <n v="22"/>
    <x v="17"/>
  </r>
  <r>
    <n v="20"/>
    <x v="5"/>
  </r>
  <r>
    <n v="9"/>
    <x v="8"/>
  </r>
  <r>
    <n v="21"/>
    <x v="3"/>
  </r>
  <r>
    <n v="9"/>
    <x v="8"/>
  </r>
  <r>
    <n v="37"/>
    <x v="0"/>
  </r>
  <r>
    <n v="8"/>
    <x v="10"/>
  </r>
  <r>
    <n v="15"/>
    <x v="10"/>
  </r>
  <r>
    <n v="20"/>
    <x v="8"/>
  </r>
  <r>
    <n v="15"/>
    <x v="10"/>
  </r>
  <r>
    <n v="160"/>
    <x v="17"/>
  </r>
  <r>
    <n v="22"/>
    <x v="7"/>
  </r>
  <r>
    <n v="8"/>
    <x v="14"/>
  </r>
  <r>
    <n v="15"/>
    <x v="10"/>
  </r>
  <r>
    <n v="30"/>
    <x v="10"/>
  </r>
  <r>
    <n v="37"/>
    <x v="7"/>
  </r>
  <r>
    <n v="20"/>
    <x v="0"/>
  </r>
  <r>
    <n v="15"/>
    <x v="0"/>
  </r>
  <r>
    <n v="17"/>
    <x v="0"/>
  </r>
  <r>
    <n v="25"/>
    <x v="10"/>
  </r>
  <r>
    <n v="24"/>
    <x v="10"/>
  </r>
  <r>
    <n v="26"/>
    <x v="7"/>
  </r>
  <r>
    <n v="13"/>
    <x v="5"/>
  </r>
  <r>
    <n v="10"/>
    <x v="15"/>
  </r>
  <r>
    <n v="15"/>
    <x v="5"/>
  </r>
  <r>
    <n v="50"/>
    <x v="10"/>
  </r>
  <r>
    <n v="12"/>
    <x v="10"/>
  </r>
  <r>
    <n v="31"/>
    <x v="18"/>
  </r>
  <r>
    <n v="15"/>
    <x v="10"/>
  </r>
  <r>
    <n v="41"/>
    <x v="15"/>
  </r>
  <r>
    <n v="15"/>
    <x v="14"/>
  </r>
  <r>
    <n v="15"/>
    <x v="0"/>
  </r>
  <r>
    <n v="29"/>
    <x v="7"/>
  </r>
  <r>
    <n v="190"/>
    <x v="10"/>
  </r>
  <r>
    <n v="120"/>
    <x v="0"/>
  </r>
  <r>
    <n v="15"/>
    <x v="12"/>
  </r>
  <r>
    <n v="15"/>
    <x v="10"/>
  </r>
  <r>
    <n v="26"/>
    <x v="5"/>
  </r>
  <r>
    <n v="60"/>
    <x v="10"/>
  </r>
  <r>
    <n v="71"/>
    <x v="0"/>
  </r>
  <r>
    <n v="52"/>
    <x v="10"/>
  </r>
  <r>
    <n v="38"/>
    <x v="5"/>
  </r>
  <r>
    <n v="60"/>
    <x v="7"/>
  </r>
  <r>
    <n v="35"/>
    <x v="10"/>
  </r>
  <r>
    <n v="100"/>
    <x v="8"/>
  </r>
  <r>
    <n v="15"/>
    <x v="0"/>
  </r>
  <r>
    <n v="15"/>
    <x v="10"/>
  </r>
  <r>
    <n v="15"/>
    <x v="0"/>
  </r>
  <r>
    <n v="15"/>
    <x v="17"/>
  </r>
  <r>
    <n v="80"/>
    <x v="8"/>
  </r>
  <r>
    <n v="36"/>
    <x v="17"/>
  </r>
  <r>
    <n v="26"/>
    <x v="10"/>
  </r>
  <r>
    <n v="44"/>
    <x v="17"/>
  </r>
  <r>
    <n v="51"/>
    <x v="10"/>
  </r>
  <r>
    <n v="57"/>
    <x v="5"/>
  </r>
  <r>
    <n v="22"/>
    <x v="14"/>
  </r>
  <r>
    <n v="141"/>
    <x v="0"/>
  </r>
  <r>
    <n v="15"/>
    <x v="0"/>
  </r>
  <r>
    <n v="15"/>
    <x v="8"/>
  </r>
  <r>
    <n v="9"/>
    <x v="19"/>
  </r>
  <r>
    <n v="90"/>
    <x v="0"/>
  </r>
  <r>
    <n v="30"/>
    <x v="0"/>
  </r>
  <r>
    <n v="15"/>
    <x v="0"/>
  </r>
  <r>
    <n v="24"/>
    <x v="0"/>
  </r>
  <r>
    <n v="250"/>
    <x v="7"/>
  </r>
  <r>
    <n v="16"/>
    <x v="17"/>
  </r>
  <r>
    <n v="15"/>
    <x v="19"/>
  </r>
  <r>
    <n v="26"/>
    <x v="8"/>
  </r>
  <r>
    <n v="15"/>
    <x v="0"/>
  </r>
  <r>
    <n v="15"/>
    <x v="0"/>
  </r>
  <r>
    <n v="13"/>
    <x v="0"/>
  </r>
  <r>
    <n v="100"/>
    <x v="13"/>
  </r>
  <r>
    <n v="40"/>
    <x v="7"/>
  </r>
  <r>
    <n v="15"/>
    <x v="0"/>
  </r>
  <r>
    <n v="15"/>
    <x v="0"/>
  </r>
  <r>
    <n v="18"/>
    <x v="8"/>
  </r>
  <r>
    <n v="15"/>
    <x v="8"/>
  </r>
  <r>
    <n v="20"/>
    <x v="12"/>
  </r>
  <r>
    <n v="18"/>
    <x v="8"/>
  </r>
  <r>
    <n v="15"/>
    <x v="0"/>
  </r>
  <r>
    <n v="15"/>
    <x v="0"/>
  </r>
  <r>
    <n v="25"/>
    <x v="8"/>
  </r>
  <r>
    <n v="15"/>
    <x v="10"/>
  </r>
  <r>
    <n v="15"/>
    <x v="3"/>
  </r>
  <r>
    <n v="100"/>
    <x v="0"/>
  </r>
  <r>
    <n v="65"/>
    <x v="5"/>
  </r>
  <r>
    <n v="15"/>
    <x v="0"/>
  </r>
  <r>
    <n v="43"/>
    <x v="14"/>
  </r>
  <r>
    <n v="15"/>
    <x v="0"/>
  </r>
  <r>
    <n v="20"/>
    <x v="2"/>
  </r>
  <r>
    <n v="60"/>
    <x v="0"/>
  </r>
  <r>
    <n v="60"/>
    <x v="0"/>
  </r>
  <r>
    <n v="26"/>
    <x v="5"/>
  </r>
  <r>
    <n v="12"/>
    <x v="5"/>
  </r>
  <r>
    <n v="15"/>
    <x v="8"/>
  </r>
  <r>
    <n v="15"/>
    <x v="8"/>
  </r>
  <r>
    <n v="50"/>
    <x v="12"/>
  </r>
  <r>
    <n v="15"/>
    <x v="3"/>
  </r>
  <r>
    <n v="25"/>
    <x v="13"/>
  </r>
  <r>
    <n v="15"/>
    <x v="3"/>
  </r>
  <r>
    <n v="33"/>
    <x v="10"/>
  </r>
  <r>
    <n v="11"/>
    <x v="8"/>
  </r>
  <r>
    <n v="30"/>
    <x v="3"/>
  </r>
  <r>
    <n v="61"/>
    <x v="3"/>
  </r>
  <r>
    <n v="40"/>
    <x v="3"/>
  </r>
  <r>
    <n v="40"/>
    <x v="8"/>
  </r>
  <r>
    <n v="15"/>
    <x v="10"/>
  </r>
  <r>
    <n v="10"/>
    <x v="13"/>
  </r>
  <r>
    <n v="20"/>
    <x v="13"/>
  </r>
  <r>
    <n v="10"/>
    <x v="3"/>
  </r>
  <r>
    <n v="100"/>
    <x v="11"/>
  </r>
  <r>
    <n v="16"/>
    <x v="8"/>
  </r>
  <r>
    <n v="35"/>
    <x v="7"/>
  </r>
  <r>
    <n v="55"/>
    <x v="1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2">
  <r>
    <n v="135"/>
    <x v="0"/>
    <x v="0"/>
  </r>
  <r>
    <n v="412.5"/>
    <x v="1"/>
    <x v="1"/>
  </r>
  <r>
    <n v="90"/>
    <x v="2"/>
    <x v="2"/>
  </r>
  <r>
    <n v="180"/>
    <x v="3"/>
    <x v="3"/>
  </r>
  <r>
    <n v="108"/>
    <x v="4"/>
    <x v="4"/>
  </r>
  <r>
    <n v="169"/>
    <x v="5"/>
    <x v="5"/>
  </r>
  <r>
    <n v="395"/>
    <x v="6"/>
    <x v="6"/>
  </r>
  <r>
    <n v="90"/>
    <x v="7"/>
    <x v="7"/>
  </r>
  <r>
    <n v="135"/>
    <x v="8"/>
    <x v="8"/>
  </r>
  <r>
    <n v="108"/>
    <x v="9"/>
    <x v="9"/>
  </r>
  <r>
    <n v="48"/>
    <x v="10"/>
    <x v="10"/>
  </r>
  <r>
    <n v="60"/>
    <x v="11"/>
    <x v="11"/>
  </r>
  <r>
    <n v="162"/>
    <x v="12"/>
    <x v="12"/>
  </r>
  <r>
    <n v="198"/>
    <x v="13"/>
    <x v="13"/>
  </r>
  <r>
    <n v="90"/>
    <x v="14"/>
    <x v="14"/>
  </r>
  <r>
    <n v="180"/>
    <x v="15"/>
    <x v="15"/>
  </r>
  <r>
    <n v="135"/>
    <x v="16"/>
    <x v="16"/>
  </r>
  <r>
    <n v="135"/>
    <x v="17"/>
    <x v="17"/>
  </r>
  <r>
    <n v="135"/>
    <x v="18"/>
    <x v="18"/>
  </r>
  <r>
    <n v="231"/>
    <x v="19"/>
    <x v="19"/>
  </r>
  <r>
    <n v="149"/>
    <x v="20"/>
    <x v="20"/>
  </r>
  <r>
    <n v="243"/>
    <x v="21"/>
    <x v="21"/>
  </r>
  <r>
    <n v="90"/>
    <x v="22"/>
    <x v="22"/>
  </r>
  <r>
    <n v="180"/>
    <x v="23"/>
    <x v="23"/>
  </r>
  <r>
    <n v="149"/>
    <x v="24"/>
    <x v="24"/>
  </r>
  <r>
    <n v="467"/>
    <x v="25"/>
    <x v="25"/>
  </r>
  <r>
    <n v="171"/>
    <x v="26"/>
    <x v="26"/>
  </r>
  <r>
    <n v="659"/>
    <x v="27"/>
    <x v="27"/>
  </r>
  <r>
    <n v="135"/>
    <x v="28"/>
    <x v="28"/>
  </r>
  <r>
    <n v="135"/>
    <x v="29"/>
    <x v="29"/>
  </r>
  <r>
    <n v="180"/>
    <x v="30"/>
    <x v="30"/>
  </r>
  <r>
    <n v="135"/>
    <x v="31"/>
    <x v="31"/>
  </r>
  <r>
    <n v="90"/>
    <x v="32"/>
    <x v="32"/>
  </r>
  <r>
    <n v="359"/>
    <x v="33"/>
    <x v="33"/>
  </r>
  <r>
    <n v="112.5"/>
    <x v="34"/>
    <x v="34"/>
  </r>
  <r>
    <n v="135"/>
    <x v="35"/>
    <x v="35"/>
  </r>
  <r>
    <n v="227.75"/>
    <x v="36"/>
    <x v="36"/>
  </r>
  <r>
    <n v="180"/>
    <x v="37"/>
    <x v="37"/>
  </r>
  <r>
    <n v="274.92"/>
    <x v="38"/>
    <x v="38"/>
  </r>
  <r>
    <n v="816"/>
    <x v="39"/>
    <x v="39"/>
  </r>
  <r>
    <n v="135"/>
    <x v="40"/>
    <x v="40"/>
  </r>
  <r>
    <n v="536"/>
    <x v="41"/>
    <x v="41"/>
  </r>
  <r>
    <n v="39.380000000000003"/>
    <x v="42"/>
    <x v="42"/>
  </r>
  <r>
    <n v="135"/>
    <x v="43"/>
    <x v="43"/>
  </r>
  <r>
    <n v="194"/>
    <x v="44"/>
    <x v="44"/>
  </r>
  <r>
    <n v="299"/>
    <x v="45"/>
    <x v="45"/>
  </r>
  <r>
    <n v="937.5"/>
    <x v="46"/>
    <x v="46"/>
  </r>
  <r>
    <n v="135"/>
    <x v="47"/>
    <x v="47"/>
  </r>
  <r>
    <n v="575"/>
    <x v="48"/>
    <x v="48"/>
  </r>
  <r>
    <n v="90"/>
    <x v="49"/>
    <x v="49"/>
  </r>
  <r>
    <n v="424"/>
    <x v="50"/>
    <x v="50"/>
  </r>
  <r>
    <n v="359"/>
    <x v="51"/>
    <x v="51"/>
  </r>
  <r>
    <n v="78.75"/>
    <x v="52"/>
    <x v="52"/>
  </r>
  <r>
    <n v="194"/>
    <x v="53"/>
    <x v="53"/>
  </r>
  <r>
    <n v="675"/>
    <x v="54"/>
    <x v="54"/>
  </r>
  <r>
    <n v="407"/>
    <x v="55"/>
    <x v="55"/>
  </r>
  <r>
    <n v="112.5"/>
    <x v="56"/>
    <x v="56"/>
  </r>
  <r>
    <n v="234"/>
    <x v="57"/>
    <x v="57"/>
  </r>
  <r>
    <n v="90"/>
    <x v="58"/>
    <x v="58"/>
  </r>
  <r>
    <n v="359"/>
    <x v="59"/>
    <x v="59"/>
  </r>
  <r>
    <n v="275"/>
    <x v="60"/>
    <x v="60"/>
  </r>
  <r>
    <n v="360"/>
    <x v="61"/>
    <x v="61"/>
  </r>
  <r>
    <n v="315"/>
    <x v="62"/>
    <x v="62"/>
  </r>
  <r>
    <n v="78.75"/>
    <x v="63"/>
    <x v="63"/>
  </r>
  <r>
    <n v="720"/>
    <x v="64"/>
    <x v="64"/>
  </r>
  <r>
    <n v="779"/>
    <x v="65"/>
    <x v="65"/>
  </r>
  <r>
    <n v="540"/>
    <x v="66"/>
    <x v="66"/>
  </r>
  <r>
    <n v="135"/>
    <x v="67"/>
    <x v="67"/>
  </r>
  <r>
    <n v="779"/>
    <x v="68"/>
    <x v="68"/>
  </r>
  <r>
    <n v="135"/>
    <x v="69"/>
    <x v="69"/>
  </r>
  <r>
    <n v="491"/>
    <x v="70"/>
    <x v="70"/>
  </r>
  <r>
    <n v="135"/>
    <x v="71"/>
    <x v="71"/>
  </r>
  <r>
    <n v="135"/>
    <x v="72"/>
    <x v="72"/>
  </r>
  <r>
    <n v="102"/>
    <x v="73"/>
    <x v="73"/>
  </r>
  <r>
    <n v="236.25"/>
    <x v="74"/>
    <x v="74"/>
  </r>
  <r>
    <n v="239"/>
    <x v="75"/>
    <x v="75"/>
  </r>
  <r>
    <n v="135"/>
    <x v="76"/>
    <x v="76"/>
  </r>
  <r>
    <n v="90"/>
    <x v="77"/>
    <x v="77"/>
  </r>
  <r>
    <n v="135"/>
    <x v="78"/>
    <x v="78"/>
  </r>
  <r>
    <n v="180"/>
    <x v="79"/>
    <x v="79"/>
  </r>
  <r>
    <n v="400"/>
    <x v="80"/>
    <x v="80"/>
  </r>
  <r>
    <n v="383"/>
    <x v="81"/>
    <x v="81"/>
  </r>
  <r>
    <n v="135"/>
    <x v="82"/>
    <x v="82"/>
  </r>
  <r>
    <n v="851"/>
    <x v="83"/>
    <x v="83"/>
  </r>
  <r>
    <n v="135"/>
    <x v="84"/>
    <x v="84"/>
  </r>
  <r>
    <n v="959"/>
    <x v="85"/>
    <x v="85"/>
  </r>
  <r>
    <n v="135"/>
    <x v="86"/>
    <x v="86"/>
  </r>
  <r>
    <n v="252"/>
    <x v="87"/>
    <x v="87"/>
  </r>
  <r>
    <n v="135"/>
    <x v="88"/>
    <x v="88"/>
  </r>
  <r>
    <n v="144"/>
    <x v="89"/>
    <x v="89"/>
  </r>
  <r>
    <n v="225"/>
    <x v="90"/>
    <x v="90"/>
  </r>
  <r>
    <n v="720"/>
    <x v="91"/>
    <x v="91"/>
  </r>
  <r>
    <n v="194"/>
    <x v="92"/>
    <x v="92"/>
  </r>
  <r>
    <n v="135"/>
    <x v="93"/>
    <x v="93"/>
  </r>
  <r>
    <n v="135"/>
    <x v="94"/>
    <x v="94"/>
  </r>
  <r>
    <n v="180"/>
    <x v="95"/>
    <x v="95"/>
  </r>
  <r>
    <n v="540"/>
    <x v="96"/>
    <x v="96"/>
  </r>
  <r>
    <n v="359"/>
    <x v="97"/>
    <x v="97"/>
  </r>
  <r>
    <n v="194"/>
    <x v="98"/>
    <x v="98"/>
  </r>
  <r>
    <n v="135"/>
    <x v="99"/>
    <x v="99"/>
  </r>
  <r>
    <n v="216"/>
    <x v="100"/>
    <x v="100"/>
  </r>
  <r>
    <n v="149"/>
    <x v="101"/>
    <x v="101"/>
  </r>
  <r>
    <n v="720"/>
    <x v="102"/>
    <x v="102"/>
  </r>
  <r>
    <n v="239"/>
    <x v="103"/>
    <x v="103"/>
  </r>
  <r>
    <n v="135"/>
    <x v="104"/>
    <x v="104"/>
  </r>
  <r>
    <n v="1080"/>
    <x v="105"/>
    <x v="105"/>
  </r>
  <r>
    <n v="135"/>
    <x v="106"/>
    <x v="106"/>
  </r>
  <r>
    <n v="162"/>
    <x v="107"/>
    <x v="107"/>
  </r>
  <r>
    <n v="374"/>
    <x v="108"/>
    <x v="108"/>
  </r>
  <r>
    <n v="90"/>
    <x v="109"/>
    <x v="109"/>
  </r>
  <r>
    <n v="243"/>
    <x v="110"/>
    <x v="110"/>
  </r>
  <r>
    <n v="90"/>
    <x v="111"/>
    <x v="111"/>
  </r>
  <r>
    <n v="239"/>
    <x v="112"/>
    <x v="112"/>
  </r>
  <r>
    <n v="90"/>
    <x v="113"/>
    <x v="113"/>
  </r>
  <r>
    <n v="90"/>
    <x v="114"/>
    <x v="114"/>
  </r>
  <r>
    <n v="135"/>
    <x v="115"/>
    <x v="115"/>
  </r>
  <r>
    <n v="779"/>
    <x v="116"/>
    <x v="116"/>
  </r>
  <r>
    <n v="140"/>
    <x v="117"/>
    <x v="117"/>
  </r>
  <r>
    <n v="162"/>
    <x v="118"/>
    <x v="118"/>
  </r>
  <r>
    <n v="216"/>
    <x v="119"/>
    <x v="119"/>
  </r>
  <r>
    <n v="90"/>
    <x v="120"/>
    <x v="120"/>
  </r>
  <r>
    <n v="194"/>
    <x v="121"/>
    <x v="121"/>
  </r>
  <r>
    <n v="1229"/>
    <x v="122"/>
    <x v="122"/>
  </r>
  <r>
    <n v="194"/>
    <x v="123"/>
    <x v="123"/>
  </r>
  <r>
    <n v="90"/>
    <x v="124"/>
    <x v="124"/>
  </r>
  <r>
    <n v="96"/>
    <x v="125"/>
    <x v="125"/>
  </r>
  <r>
    <n v="234"/>
    <x v="126"/>
    <x v="126"/>
  </r>
  <r>
    <n v="630"/>
    <x v="127"/>
    <x v="127"/>
  </r>
  <r>
    <n v="135"/>
    <x v="128"/>
    <x v="128"/>
  </r>
  <r>
    <n v="194"/>
    <x v="129"/>
    <x v="129"/>
  </r>
  <r>
    <n v="207"/>
    <x v="130"/>
    <x v="130"/>
  </r>
  <r>
    <n v="90"/>
    <x v="131"/>
    <x v="131"/>
  </r>
  <r>
    <n v="90"/>
    <x v="132"/>
    <x v="132"/>
  </r>
  <r>
    <n v="284"/>
    <x v="133"/>
    <x v="133"/>
  </r>
  <r>
    <n v="194"/>
    <x v="134"/>
    <x v="134"/>
  </r>
  <r>
    <n v="60"/>
    <x v="135"/>
    <x v="135"/>
  </r>
  <r>
    <n v="96"/>
    <x v="136"/>
    <x v="136"/>
  </r>
  <r>
    <n v="249"/>
    <x v="137"/>
    <x v="137"/>
  </r>
  <r>
    <n v="335"/>
    <x v="138"/>
    <x v="138"/>
  </r>
  <r>
    <n v="120"/>
    <x v="139"/>
    <x v="139"/>
  </r>
  <r>
    <n v="239"/>
    <x v="140"/>
    <x v="140"/>
  </r>
  <r>
    <n v="135"/>
    <x v="141"/>
    <x v="141"/>
  </r>
  <r>
    <n v="135"/>
    <x v="142"/>
    <x v="142"/>
  </r>
  <r>
    <n v="252"/>
    <x v="143"/>
    <x v="143"/>
  </r>
  <r>
    <n v="60"/>
    <x v="144"/>
    <x v="144"/>
  </r>
  <r>
    <n v="90"/>
    <x v="145"/>
    <x v="145"/>
  </r>
  <r>
    <n v="135"/>
    <x v="146"/>
    <x v="146"/>
  </r>
  <r>
    <n v="659"/>
    <x v="147"/>
    <x v="147"/>
  </r>
  <r>
    <n v="132"/>
    <x v="148"/>
    <x v="148"/>
  </r>
  <r>
    <n v="180"/>
    <x v="149"/>
    <x v="149"/>
  </r>
  <r>
    <n v="54"/>
    <x v="150"/>
    <x v="150"/>
  </r>
  <r>
    <n v="189"/>
    <x v="151"/>
    <x v="151"/>
  </r>
  <r>
    <n v="90"/>
    <x v="152"/>
    <x v="152"/>
  </r>
  <r>
    <n v="336.5"/>
    <x v="153"/>
    <x v="153"/>
  </r>
  <r>
    <n v="135"/>
    <x v="154"/>
    <x v="154"/>
  </r>
  <r>
    <n v="135"/>
    <x v="155"/>
    <x v="155"/>
  </r>
  <r>
    <n v="252"/>
    <x v="156"/>
    <x v="156"/>
  </r>
  <r>
    <n v="90"/>
    <x v="157"/>
    <x v="157"/>
  </r>
  <r>
    <n v="1062.45"/>
    <x v="158"/>
    <x v="158"/>
  </r>
  <r>
    <n v="165"/>
    <x v="159"/>
    <x v="159"/>
  </r>
  <r>
    <n v="90"/>
    <x v="160"/>
    <x v="160"/>
  </r>
  <r>
    <n v="90"/>
    <x v="161"/>
    <x v="161"/>
  </r>
  <r>
    <n v="180"/>
    <x v="162"/>
    <x v="162"/>
  </r>
  <r>
    <n v="402.4"/>
    <x v="163"/>
    <x v="163"/>
  </r>
  <r>
    <n v="180"/>
    <x v="164"/>
    <x v="164"/>
  </r>
  <r>
    <n v="90"/>
    <x v="165"/>
    <x v="165"/>
  </r>
  <r>
    <n v="102"/>
    <x v="166"/>
    <x v="166"/>
  </r>
  <r>
    <n v="100"/>
    <x v="167"/>
    <x v="167"/>
  </r>
  <r>
    <n v="216"/>
    <x v="168"/>
    <x v="168"/>
  </r>
  <r>
    <n v="293"/>
    <x v="169"/>
    <x v="169"/>
  </r>
  <r>
    <n v="90"/>
    <x v="170"/>
    <x v="170"/>
  </r>
  <r>
    <n v="239"/>
    <x v="171"/>
    <x v="171"/>
  </r>
  <r>
    <n v="135"/>
    <x v="172"/>
    <x v="172"/>
  </r>
  <r>
    <n v="600"/>
    <x v="173"/>
    <x v="173"/>
  </r>
  <r>
    <n v="108"/>
    <x v="174"/>
    <x v="174"/>
  </r>
  <r>
    <n v="93"/>
    <x v="175"/>
    <x v="175"/>
  </r>
  <r>
    <n v="90"/>
    <x v="176"/>
    <x v="176"/>
  </r>
  <r>
    <n v="369"/>
    <x v="177"/>
    <x v="177"/>
  </r>
  <r>
    <n v="149"/>
    <x v="178"/>
    <x v="178"/>
  </r>
  <r>
    <n v="90"/>
    <x v="179"/>
    <x v="179"/>
  </r>
  <r>
    <n v="313.2"/>
    <x v="180"/>
    <x v="180"/>
  </r>
  <r>
    <n v="2459"/>
    <x v="181"/>
    <x v="181"/>
  </r>
  <r>
    <n v="360"/>
    <x v="182"/>
    <x v="182"/>
  </r>
  <r>
    <n v="97.65"/>
    <x v="183"/>
    <x v="183"/>
  </r>
  <r>
    <n v="90"/>
    <x v="184"/>
    <x v="184"/>
  </r>
  <r>
    <n v="156"/>
    <x v="185"/>
    <x v="185"/>
  </r>
  <r>
    <n v="599"/>
    <x v="186"/>
    <x v="186"/>
  </r>
  <r>
    <n v="852"/>
    <x v="187"/>
    <x v="187"/>
  </r>
  <r>
    <n v="683"/>
    <x v="188"/>
    <x v="188"/>
  </r>
  <r>
    <n v="342"/>
    <x v="189"/>
    <x v="189"/>
  </r>
  <r>
    <n v="547.20000000000005"/>
    <x v="190"/>
    <x v="190"/>
  </r>
  <r>
    <n v="315"/>
    <x v="191"/>
    <x v="191"/>
  </r>
  <r>
    <n v="850"/>
    <x v="192"/>
    <x v="192"/>
  </r>
  <r>
    <n v="90"/>
    <x v="193"/>
    <x v="193"/>
  </r>
  <r>
    <n v="90"/>
    <x v="194"/>
    <x v="194"/>
  </r>
  <r>
    <n v="90"/>
    <x v="195"/>
    <x v="195"/>
  </r>
  <r>
    <n v="135"/>
    <x v="196"/>
    <x v="196"/>
  </r>
  <r>
    <n v="659"/>
    <x v="197"/>
    <x v="197"/>
  </r>
  <r>
    <n v="216"/>
    <x v="198"/>
    <x v="198"/>
  </r>
  <r>
    <n v="156"/>
    <x v="199"/>
    <x v="199"/>
  </r>
  <r>
    <n v="423"/>
    <x v="200"/>
    <x v="200"/>
  </r>
  <r>
    <n v="518"/>
    <x v="201"/>
    <x v="201"/>
  </r>
  <r>
    <n v="513"/>
    <x v="202"/>
    <x v="202"/>
  </r>
  <r>
    <n v="153"/>
    <x v="203"/>
    <x v="203"/>
  </r>
  <r>
    <n v="846"/>
    <x v="204"/>
    <x v="204"/>
  </r>
  <r>
    <n v="90"/>
    <x v="205"/>
    <x v="205"/>
  </r>
  <r>
    <n v="90"/>
    <x v="206"/>
    <x v="206"/>
  </r>
  <r>
    <n v="102.6"/>
    <x v="207"/>
    <x v="207"/>
  </r>
  <r>
    <n v="810"/>
    <x v="208"/>
    <x v="208"/>
  </r>
  <r>
    <n v="419"/>
    <x v="209"/>
    <x v="209"/>
  </r>
  <r>
    <n v="90"/>
    <x v="210"/>
    <x v="210"/>
  </r>
  <r>
    <n v="144"/>
    <x v="211"/>
    <x v="211"/>
  </r>
  <r>
    <n v="2250"/>
    <x v="212"/>
    <x v="212"/>
  </r>
  <r>
    <n v="96"/>
    <x v="213"/>
    <x v="213"/>
  </r>
  <r>
    <n v="194"/>
    <x v="214"/>
    <x v="214"/>
  </r>
  <r>
    <n v="324"/>
    <x v="215"/>
    <x v="215"/>
  </r>
  <r>
    <n v="90"/>
    <x v="216"/>
    <x v="216"/>
  </r>
  <r>
    <n v="90"/>
    <x v="217"/>
    <x v="217"/>
  </r>
  <r>
    <n v="135"/>
    <x v="218"/>
    <x v="218"/>
  </r>
  <r>
    <n v="1080"/>
    <x v="219"/>
    <x v="219"/>
  </r>
  <r>
    <n v="360"/>
    <x v="220"/>
    <x v="220"/>
  </r>
  <r>
    <n v="90"/>
    <x v="221"/>
    <x v="221"/>
  </r>
  <r>
    <n v="112.5"/>
    <x v="222"/>
    <x v="222"/>
  </r>
  <r>
    <n v="221"/>
    <x v="223"/>
    <x v="223"/>
  </r>
  <r>
    <n v="180"/>
    <x v="224"/>
    <x v="224"/>
  </r>
  <r>
    <n v="180"/>
    <x v="225"/>
    <x v="225"/>
  </r>
  <r>
    <n v="216"/>
    <x v="226"/>
    <x v="226"/>
  </r>
  <r>
    <n v="90"/>
    <x v="227"/>
    <x v="227"/>
  </r>
  <r>
    <n v="90"/>
    <x v="228"/>
    <x v="228"/>
  </r>
  <r>
    <n v="209"/>
    <x v="229"/>
    <x v="229"/>
  </r>
  <r>
    <n v="135"/>
    <x v="230"/>
    <x v="230"/>
  </r>
  <r>
    <n v="72"/>
    <x v="231"/>
    <x v="231"/>
  </r>
  <r>
    <n v="1068"/>
    <x v="232"/>
    <x v="232"/>
  </r>
  <r>
    <n v="462.8"/>
    <x v="233"/>
    <x v="233"/>
  </r>
  <r>
    <n v="90"/>
    <x v="234"/>
    <x v="234"/>
  </r>
  <r>
    <n v="516"/>
    <x v="235"/>
    <x v="235"/>
  </r>
  <r>
    <n v="70.05"/>
    <x v="236"/>
    <x v="236"/>
  </r>
  <r>
    <n v="180"/>
    <x v="237"/>
    <x v="237"/>
  </r>
  <r>
    <n v="540"/>
    <x v="238"/>
    <x v="238"/>
  </r>
  <r>
    <n v="360"/>
    <x v="239"/>
    <x v="239"/>
  </r>
  <r>
    <n v="312"/>
    <x v="240"/>
    <x v="240"/>
  </r>
  <r>
    <n v="135"/>
    <x v="241"/>
    <x v="241"/>
  </r>
  <r>
    <n v="90"/>
    <x v="242"/>
    <x v="242"/>
  </r>
  <r>
    <n v="135"/>
    <x v="243"/>
    <x v="243"/>
  </r>
  <r>
    <n v="459"/>
    <x v="244"/>
    <x v="244"/>
  </r>
  <r>
    <n v="123"/>
    <x v="245"/>
    <x v="245"/>
  </r>
  <r>
    <n v="209"/>
    <x v="246"/>
    <x v="246"/>
  </r>
  <r>
    <n v="105"/>
    <x v="247"/>
    <x v="247"/>
  </r>
  <r>
    <n v="198"/>
    <x v="248"/>
    <x v="248"/>
  </r>
  <r>
    <n v="99"/>
    <x v="249"/>
    <x v="249"/>
  </r>
  <r>
    <n v="360"/>
    <x v="250"/>
    <x v="250"/>
  </r>
  <r>
    <n v="791"/>
    <x v="251"/>
    <x v="251"/>
  </r>
  <r>
    <n v="480"/>
    <x v="252"/>
    <x v="252"/>
  </r>
  <r>
    <n v="419"/>
    <x v="253"/>
    <x v="253"/>
  </r>
  <r>
    <n v="135"/>
    <x v="254"/>
    <x v="254"/>
  </r>
  <r>
    <n v="149"/>
    <x v="255"/>
    <x v="255"/>
  </r>
  <r>
    <n v="225"/>
    <x v="256"/>
    <x v="256"/>
  </r>
  <r>
    <n v="149"/>
    <x v="257"/>
    <x v="257"/>
  </r>
  <r>
    <n v="1200"/>
    <x v="258"/>
    <x v="258"/>
  </r>
  <r>
    <n v="144"/>
    <x v="259"/>
    <x v="259"/>
  </r>
  <r>
    <n v="269"/>
    <x v="260"/>
    <x v="260"/>
  </r>
  <r>
    <n v="495"/>
    <x v="261"/>
    <x v="26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680A94-BA27-43BA-8B55-FCC314875AE2}" name="PivotTable15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68:B190" firstHeaderRow="1" firstDataRow="1"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Row" showAll="0" sortType="descending">
      <items count="22">
        <item x="16"/>
        <item x="7"/>
        <item x="6"/>
        <item x="17"/>
        <item x="2"/>
        <item x="4"/>
        <item x="11"/>
        <item x="15"/>
        <item x="13"/>
        <item x="3"/>
        <item x="12"/>
        <item x="10"/>
        <item x="8"/>
        <item x="14"/>
        <item x="18"/>
        <item x="0"/>
        <item x="5"/>
        <item x="19"/>
        <item x="1"/>
        <item x="9"/>
        <item x="20"/>
        <item t="default"/>
      </items>
      <autoSortScope>
        <pivotArea dataOnly="0" outline="0" fieldPosition="0">
          <references count="1">
            <reference field="4294967294" count="1" selected="0">
              <x v="0"/>
            </reference>
          </references>
        </pivotArea>
      </autoSortScope>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4"/>
  </rowFields>
  <rowItems count="22">
    <i>
      <x v="11"/>
    </i>
    <i>
      <x v="15"/>
    </i>
    <i>
      <x v="12"/>
    </i>
    <i>
      <x v="1"/>
    </i>
    <i>
      <x v="9"/>
    </i>
    <i>
      <x v="16"/>
    </i>
    <i>
      <x v="7"/>
    </i>
    <i>
      <x v="6"/>
    </i>
    <i>
      <x v="8"/>
    </i>
    <i>
      <x v="3"/>
    </i>
    <i>
      <x v="13"/>
    </i>
    <i>
      <x v="10"/>
    </i>
    <i>
      <x v="19"/>
    </i>
    <i>
      <x/>
    </i>
    <i>
      <x v="4"/>
    </i>
    <i>
      <x v="18"/>
    </i>
    <i>
      <x v="17"/>
    </i>
    <i>
      <x v="2"/>
    </i>
    <i>
      <x v="14"/>
    </i>
    <i>
      <x v="5"/>
    </i>
    <i>
      <x v="20"/>
    </i>
    <i t="grand">
      <x/>
    </i>
  </rowItems>
  <colItems count="1">
    <i/>
  </colItems>
  <dataFields count="1">
    <dataField name="Sum of Amount in Euro" fld="0" showDataAs="percentOfTotal" baseField="14" baseItem="1" numFmtId="10"/>
  </dataFields>
  <chartFormats count="22">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14" count="1" selected="0">
            <x v="11"/>
          </reference>
        </references>
      </pivotArea>
    </chartFormat>
    <chartFormat chart="6" format="2">
      <pivotArea type="data" outline="0" fieldPosition="0">
        <references count="2">
          <reference field="4294967294" count="1" selected="0">
            <x v="0"/>
          </reference>
          <reference field="14" count="1" selected="0">
            <x v="15"/>
          </reference>
        </references>
      </pivotArea>
    </chartFormat>
    <chartFormat chart="6" format="3">
      <pivotArea type="data" outline="0" fieldPosition="0">
        <references count="2">
          <reference field="4294967294" count="1" selected="0">
            <x v="0"/>
          </reference>
          <reference field="14" count="1" selected="0">
            <x v="12"/>
          </reference>
        </references>
      </pivotArea>
    </chartFormat>
    <chartFormat chart="6" format="4">
      <pivotArea type="data" outline="0" fieldPosition="0">
        <references count="2">
          <reference field="4294967294" count="1" selected="0">
            <x v="0"/>
          </reference>
          <reference field="14" count="1" selected="0">
            <x v="1"/>
          </reference>
        </references>
      </pivotArea>
    </chartFormat>
    <chartFormat chart="6" format="5">
      <pivotArea type="data" outline="0" fieldPosition="0">
        <references count="2">
          <reference field="4294967294" count="1" selected="0">
            <x v="0"/>
          </reference>
          <reference field="14" count="1" selected="0">
            <x v="9"/>
          </reference>
        </references>
      </pivotArea>
    </chartFormat>
    <chartFormat chart="6" format="6">
      <pivotArea type="data" outline="0" fieldPosition="0">
        <references count="2">
          <reference field="4294967294" count="1" selected="0">
            <x v="0"/>
          </reference>
          <reference field="14" count="1" selected="0">
            <x v="16"/>
          </reference>
        </references>
      </pivotArea>
    </chartFormat>
    <chartFormat chart="6" format="7">
      <pivotArea type="data" outline="0" fieldPosition="0">
        <references count="2">
          <reference field="4294967294" count="1" selected="0">
            <x v="0"/>
          </reference>
          <reference field="14" count="1" selected="0">
            <x v="7"/>
          </reference>
        </references>
      </pivotArea>
    </chartFormat>
    <chartFormat chart="6" format="8">
      <pivotArea type="data" outline="0" fieldPosition="0">
        <references count="2">
          <reference field="4294967294" count="1" selected="0">
            <x v="0"/>
          </reference>
          <reference field="14" count="1" selected="0">
            <x v="6"/>
          </reference>
        </references>
      </pivotArea>
    </chartFormat>
    <chartFormat chart="6" format="9">
      <pivotArea type="data" outline="0" fieldPosition="0">
        <references count="2">
          <reference field="4294967294" count="1" selected="0">
            <x v="0"/>
          </reference>
          <reference field="14" count="1" selected="0">
            <x v="8"/>
          </reference>
        </references>
      </pivotArea>
    </chartFormat>
    <chartFormat chart="6" format="10">
      <pivotArea type="data" outline="0" fieldPosition="0">
        <references count="2">
          <reference field="4294967294" count="1" selected="0">
            <x v="0"/>
          </reference>
          <reference field="14" count="1" selected="0">
            <x v="3"/>
          </reference>
        </references>
      </pivotArea>
    </chartFormat>
    <chartFormat chart="6" format="11">
      <pivotArea type="data" outline="0" fieldPosition="0">
        <references count="2">
          <reference field="4294967294" count="1" selected="0">
            <x v="0"/>
          </reference>
          <reference field="14" count="1" selected="0">
            <x v="13"/>
          </reference>
        </references>
      </pivotArea>
    </chartFormat>
    <chartFormat chart="6" format="12">
      <pivotArea type="data" outline="0" fieldPosition="0">
        <references count="2">
          <reference field="4294967294" count="1" selected="0">
            <x v="0"/>
          </reference>
          <reference field="14" count="1" selected="0">
            <x v="10"/>
          </reference>
        </references>
      </pivotArea>
    </chartFormat>
    <chartFormat chart="6" format="13">
      <pivotArea type="data" outline="0" fieldPosition="0">
        <references count="2">
          <reference field="4294967294" count="1" selected="0">
            <x v="0"/>
          </reference>
          <reference field="14" count="1" selected="0">
            <x v="19"/>
          </reference>
        </references>
      </pivotArea>
    </chartFormat>
    <chartFormat chart="6" format="14">
      <pivotArea type="data" outline="0" fieldPosition="0">
        <references count="2">
          <reference field="4294967294" count="1" selected="0">
            <x v="0"/>
          </reference>
          <reference field="14" count="1" selected="0">
            <x v="0"/>
          </reference>
        </references>
      </pivotArea>
    </chartFormat>
    <chartFormat chart="6" format="15">
      <pivotArea type="data" outline="0" fieldPosition="0">
        <references count="2">
          <reference field="4294967294" count="1" selected="0">
            <x v="0"/>
          </reference>
          <reference field="14" count="1" selected="0">
            <x v="4"/>
          </reference>
        </references>
      </pivotArea>
    </chartFormat>
    <chartFormat chart="6" format="16">
      <pivotArea type="data" outline="0" fieldPosition="0">
        <references count="2">
          <reference field="4294967294" count="1" selected="0">
            <x v="0"/>
          </reference>
          <reference field="14" count="1" selected="0">
            <x v="18"/>
          </reference>
        </references>
      </pivotArea>
    </chartFormat>
    <chartFormat chart="6" format="17">
      <pivotArea type="data" outline="0" fieldPosition="0">
        <references count="2">
          <reference field="4294967294" count="1" selected="0">
            <x v="0"/>
          </reference>
          <reference field="14" count="1" selected="0">
            <x v="17"/>
          </reference>
        </references>
      </pivotArea>
    </chartFormat>
    <chartFormat chart="6" format="18">
      <pivotArea type="data" outline="0" fieldPosition="0">
        <references count="2">
          <reference field="4294967294" count="1" selected="0">
            <x v="0"/>
          </reference>
          <reference field="14" count="1" selected="0">
            <x v="2"/>
          </reference>
        </references>
      </pivotArea>
    </chartFormat>
    <chartFormat chart="6" format="19">
      <pivotArea type="data" outline="0" fieldPosition="0">
        <references count="2">
          <reference field="4294967294" count="1" selected="0">
            <x v="0"/>
          </reference>
          <reference field="14" count="1" selected="0">
            <x v="14"/>
          </reference>
        </references>
      </pivotArea>
    </chartFormat>
    <chartFormat chart="6" format="20">
      <pivotArea type="data" outline="0" fieldPosition="0">
        <references count="2">
          <reference field="4294967294" count="1" selected="0">
            <x v="0"/>
          </reference>
          <reference field="14" count="1" selected="0">
            <x v="5"/>
          </reference>
        </references>
      </pivotArea>
    </chartFormat>
    <chartFormat chart="6" format="21">
      <pivotArea type="data" outline="0" fieldPosition="0">
        <references count="2">
          <reference field="4294967294" count="1" selected="0">
            <x v="0"/>
          </reference>
          <reference field="14" count="1" selected="0">
            <x v="2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E925D5-41B8-4616-B52E-13F047671D15}" name="PivotTable13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9:C52" firstHeaderRow="0" firstDataRow="1" firstDataCol="1" rowPageCount="1" colPageCount="1"/>
  <pivotFields count="21">
    <pivotField dataField="1" showAll="0"/>
    <pivotField dataField="1"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Page" multipleItemSelectionAllowed="1" showAll="0" defaultSubtotal="0">
      <items count="4">
        <item h="1" sd="0" x="0"/>
        <item h="1" sd="0" x="1"/>
        <item sd="0" x="2"/>
        <item sd="0" x="3"/>
      </items>
    </pivotField>
  </pivotFields>
  <rowFields count="1">
    <field x="18"/>
  </rowFields>
  <rowItems count="13">
    <i>
      <x v="1"/>
    </i>
    <i>
      <x v="2"/>
    </i>
    <i>
      <x v="3"/>
    </i>
    <i>
      <x v="4"/>
    </i>
    <i>
      <x v="5"/>
    </i>
    <i>
      <x v="6"/>
    </i>
    <i>
      <x v="7"/>
    </i>
    <i>
      <x v="8"/>
    </i>
    <i>
      <x v="9"/>
    </i>
    <i>
      <x v="10"/>
    </i>
    <i>
      <x v="11"/>
    </i>
    <i>
      <x v="12"/>
    </i>
    <i t="grand">
      <x/>
    </i>
  </rowItems>
  <colFields count="1">
    <field x="-2"/>
  </colFields>
  <colItems count="2">
    <i>
      <x/>
    </i>
    <i i="1">
      <x v="1"/>
    </i>
  </colItems>
  <pageFields count="1">
    <pageField fld="20" hier="-1"/>
  </pageFields>
  <dataFields count="2">
    <dataField name="Count of Company country name" fld="1" subtotal="count" baseField="0" baseItem="0"/>
    <dataField name="Sum of Amount in Euro" fld="0" baseField="0" baseItem="0"/>
  </dataFields>
  <formats count="2">
    <format dxfId="188">
      <pivotArea collapsedLevelsAreSubtotals="1" fieldPosition="0">
        <references count="1">
          <reference field="18" count="1">
            <x v="6"/>
          </reference>
        </references>
      </pivotArea>
    </format>
    <format dxfId="187">
      <pivotArea dataOnly="0" labelOnly="1" fieldPosition="0">
        <references count="1">
          <reference field="18" count="1">
            <x v="6"/>
          </reference>
        </references>
      </pivotArea>
    </format>
  </formats>
  <conditionalFormats count="2">
    <conditionalFormat priority="15">
      <pivotAreas count="1">
        <pivotArea type="data" collapsedLevelsAreSubtotals="1" fieldPosition="0">
          <references count="2">
            <reference field="4294967294" count="1" selected="0">
              <x v="1"/>
            </reference>
            <reference field="18" count="12">
              <x v="1"/>
              <x v="2"/>
              <x v="3"/>
              <x v="4"/>
              <x v="5"/>
              <x v="6"/>
              <x v="7"/>
              <x v="8"/>
              <x v="9"/>
              <x v="10"/>
              <x v="11"/>
              <x v="12"/>
            </reference>
          </references>
        </pivotArea>
      </pivotAreas>
    </conditionalFormat>
    <conditionalFormat priority="16">
      <pivotAreas count="1">
        <pivotArea type="data" collapsedLevelsAreSubtotals="1" fieldPosition="0">
          <references count="2">
            <reference field="4294967294" count="1" selected="0">
              <x v="0"/>
            </reference>
            <reference field="18" count="12">
              <x v="1"/>
              <x v="2"/>
              <x v="3"/>
              <x v="4"/>
              <x v="5"/>
              <x v="6"/>
              <x v="7"/>
              <x v="8"/>
              <x v="9"/>
              <x v="10"/>
              <x v="11"/>
              <x v="1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60CAEA-98D1-4E54-A99F-CD8A016226CC}" name="PivotTable13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0:C73" firstHeaderRow="0" firstDataRow="1"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dataField="1" showAll="0">
      <items count="65">
        <item x="4"/>
        <item x="5"/>
        <item x="34"/>
        <item x="33"/>
        <item x="43"/>
        <item x="27"/>
        <item x="26"/>
        <item x="61"/>
        <item x="35"/>
        <item x="46"/>
        <item x="0"/>
        <item x="32"/>
        <item x="45"/>
        <item x="3"/>
        <item x="12"/>
        <item x="7"/>
        <item x="41"/>
        <item x="6"/>
        <item x="40"/>
        <item x="20"/>
        <item x="10"/>
        <item x="19"/>
        <item x="9"/>
        <item x="31"/>
        <item x="14"/>
        <item x="2"/>
        <item x="47"/>
        <item x="8"/>
        <item x="11"/>
        <item x="28"/>
        <item x="37"/>
        <item x="42"/>
        <item x="53"/>
        <item x="21"/>
        <item x="48"/>
        <item x="22"/>
        <item x="60"/>
        <item x="54"/>
        <item x="23"/>
        <item x="25"/>
        <item x="13"/>
        <item x="55"/>
        <item x="52"/>
        <item x="16"/>
        <item x="1"/>
        <item x="29"/>
        <item x="56"/>
        <item x="24"/>
        <item x="62"/>
        <item x="59"/>
        <item x="39"/>
        <item x="51"/>
        <item x="30"/>
        <item x="15"/>
        <item x="36"/>
        <item x="18"/>
        <item x="50"/>
        <item x="17"/>
        <item x="38"/>
        <item x="57"/>
        <item x="44"/>
        <item x="49"/>
        <item x="58"/>
        <item x="63"/>
        <item t="default"/>
      </items>
    </pivotField>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dataField="1" showAll="0"/>
    <pivotField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axis="axisRow" multipleItemSelectionAllowed="1" showAll="0" defaultSubtotal="0">
      <items count="14">
        <item h="1" x="0"/>
        <item x="1"/>
        <item x="2"/>
        <item x="3"/>
        <item x="4"/>
        <item x="5"/>
        <item x="6"/>
        <item x="7"/>
        <item x="8"/>
        <item x="9"/>
        <item x="10"/>
        <item x="11"/>
        <item x="12"/>
        <item x="13"/>
      </items>
    </pivotField>
    <pivotField showAll="0" defaultSubtotal="0"/>
    <pivotField showAll="0" defaultSubtotal="0">
      <items count="4">
        <item x="0"/>
        <item x="1"/>
        <item x="2"/>
        <item x="3"/>
      </items>
    </pivotField>
  </pivotFields>
  <rowFields count="1">
    <field x="18"/>
  </rowFields>
  <rowItems count="13">
    <i>
      <x v="1"/>
    </i>
    <i>
      <x v="2"/>
    </i>
    <i>
      <x v="3"/>
    </i>
    <i>
      <x v="4"/>
    </i>
    <i>
      <x v="5"/>
    </i>
    <i>
      <x v="6"/>
    </i>
    <i>
      <x v="7"/>
    </i>
    <i>
      <x v="8"/>
    </i>
    <i>
      <x v="9"/>
    </i>
    <i>
      <x v="10"/>
    </i>
    <i>
      <x v="11"/>
    </i>
    <i>
      <x v="12"/>
    </i>
    <i t="grand">
      <x/>
    </i>
  </rowItems>
  <colFields count="1">
    <field x="-2"/>
  </colFields>
  <colItems count="2">
    <i>
      <x/>
    </i>
    <i i="1">
      <x v="1"/>
    </i>
  </colItems>
  <dataFields count="2">
    <dataField name="Average of Revised number of employees" fld="3" subtotal="average" baseField="3" baseItem="5"/>
    <dataField name="Count of Decision Maker " fld="13" subtotal="count" baseField="0" baseItem="0"/>
  </dataFields>
  <formats count="2">
    <format dxfId="190">
      <pivotArea collapsedLevelsAreSubtotals="1" fieldPosition="0">
        <references count="1">
          <reference field="18" count="1">
            <x v="6"/>
          </reference>
        </references>
      </pivotArea>
    </format>
    <format dxfId="189">
      <pivotArea dataOnly="0" labelOnly="1" fieldPosition="0">
        <references count="1">
          <reference field="18" count="1">
            <x v="6"/>
          </reference>
        </references>
      </pivotArea>
    </format>
  </formats>
  <conditionalFormats count="2">
    <conditionalFormat priority="11">
      <pivotAreas count="1">
        <pivotArea type="data" collapsedLevelsAreSubtotals="1" fieldPosition="0">
          <references count="2">
            <reference field="4294967294" count="1" selected="0">
              <x v="1"/>
            </reference>
            <reference field="18" count="12">
              <x v="1"/>
              <x v="2"/>
              <x v="3"/>
              <x v="4"/>
              <x v="5"/>
              <x v="6"/>
              <x v="7"/>
              <x v="8"/>
              <x v="9"/>
              <x v="10"/>
              <x v="11"/>
              <x v="12"/>
            </reference>
          </references>
        </pivotArea>
      </pivotAreas>
    </conditionalFormat>
    <conditionalFormat priority="12">
      <pivotAreas count="1">
        <pivotArea type="data" collapsedLevelsAreSubtotals="1" fieldPosition="0">
          <references count="2">
            <reference field="4294967294" count="1" selected="0">
              <x v="0"/>
            </reference>
            <reference field="18" count="12">
              <x v="1"/>
              <x v="2"/>
              <x v="3"/>
              <x v="4"/>
              <x v="5"/>
              <x v="6"/>
              <x v="7"/>
              <x v="8"/>
              <x v="9"/>
              <x v="10"/>
              <x v="11"/>
              <x v="1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1B5DA2-65CC-4DCE-9B63-7F2831976F85}" name="PivotTable4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24:D238" firstHeaderRow="1" firstDataRow="1"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pivotField showAll="0"/>
    <pivotField showAll="0" defaultSubtotal="0"/>
    <pivotField axis="axisRow"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7"/>
  </rowFields>
  <rowItems count="14">
    <i>
      <x/>
    </i>
    <i>
      <x v="1"/>
    </i>
    <i>
      <x v="2"/>
    </i>
    <i>
      <x v="3"/>
    </i>
    <i>
      <x v="4"/>
    </i>
    <i>
      <x v="5"/>
    </i>
    <i>
      <x v="6"/>
    </i>
    <i>
      <x v="7"/>
    </i>
    <i>
      <x v="8"/>
    </i>
    <i>
      <x v="9"/>
    </i>
    <i>
      <x v="10"/>
    </i>
    <i>
      <x v="11"/>
    </i>
    <i>
      <x v="12"/>
    </i>
    <i t="grand">
      <x/>
    </i>
  </rowItems>
  <colItems count="1">
    <i/>
  </colItems>
  <dataFields count="1">
    <dataField name="Sum of Amount in Euro"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84A176E-624A-4CD4-A30D-58A62C864406}" name="PivotTable14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3:B134" firstHeaderRow="1" firstDataRow="1"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Row" showAll="0" measureFilter="1" sortType="descending">
      <items count="22">
        <item x="16"/>
        <item x="7"/>
        <item x="6"/>
        <item x="17"/>
        <item x="2"/>
        <item x="4"/>
        <item x="11"/>
        <item x="19"/>
        <item x="15"/>
        <item x="13"/>
        <item x="3"/>
        <item x="12"/>
        <item x="10"/>
        <item x="8"/>
        <item x="14"/>
        <item x="18"/>
        <item x="0"/>
        <item x="5"/>
        <item x="1"/>
        <item x="9"/>
        <item x="20"/>
        <item t="default"/>
      </items>
      <autoSortScope>
        <pivotArea dataOnly="0" outline="0" fieldPosition="0">
          <references count="1">
            <reference field="4294967294" count="1" selected="0">
              <x v="0"/>
            </reference>
          </references>
        </pivotArea>
      </autoSortScope>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4"/>
  </rowFields>
  <rowItems count="11">
    <i>
      <x v="8"/>
    </i>
    <i>
      <x v="18"/>
    </i>
    <i>
      <x v="12"/>
    </i>
    <i>
      <x v="1"/>
    </i>
    <i>
      <x v="6"/>
    </i>
    <i>
      <x v="3"/>
    </i>
    <i>
      <x/>
    </i>
    <i>
      <x v="9"/>
    </i>
    <i>
      <x v="13"/>
    </i>
    <i>
      <x v="17"/>
    </i>
    <i t="grand">
      <x/>
    </i>
  </rowItems>
  <colItems count="1">
    <i/>
  </colItems>
  <dataFields count="1">
    <dataField name="Average of Amount in Euro" fld="0" subtotal="average" baseField="14" baseItem="0"/>
  </dataFields>
  <conditionalFormats count="1">
    <conditionalFormat priority="10">
      <pivotAreas count="1">
        <pivotArea type="data" collapsedLevelsAreSubtotals="1" fieldPosition="0">
          <references count="2">
            <reference field="4294967294" count="1" selected="0">
              <x v="0"/>
            </reference>
            <reference field="14" count="10">
              <x v="0"/>
              <x v="1"/>
              <x v="3"/>
              <x v="6"/>
              <x v="8"/>
              <x v="9"/>
              <x v="12"/>
              <x v="13"/>
              <x v="17"/>
              <x v="18"/>
            </reference>
          </references>
        </pivotArea>
      </pivotAreas>
    </conditionalFormat>
  </conditionalFormats>
  <pivotTableStyleInfo name="PivotStyleLight16" showRowHeaders="1" showColHeaders="1" showRowStripes="0" showColStripes="0" showLastColumn="1"/>
  <filters count="1">
    <filter fld="1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626C45D-FFF0-41BE-B114-A204B3D59356}" name="PivotTable13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86:B99" firstHeaderRow="1" firstDataRow="1" firstDataCol="1" rowPageCount="1" colPageCount="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axis="axisRow" showAll="0" defaultSubtotal="0">
      <items count="14">
        <item x="0"/>
        <item x="1"/>
        <item x="2"/>
        <item x="3"/>
        <item x="4"/>
        <item x="5"/>
        <item x="6"/>
        <item x="7"/>
        <item x="8"/>
        <item x="9"/>
        <item x="10"/>
        <item x="11"/>
        <item x="12"/>
        <item x="13"/>
      </items>
    </pivotField>
    <pivotField showAll="0" defaultSubtotal="0"/>
    <pivotField axis="axisPage" multipleItemSelectionAllowed="1" showAll="0" defaultSubtotal="0">
      <items count="4">
        <item h="1" x="0"/>
        <item h="1" x="1"/>
        <item x="2"/>
        <item x="3"/>
      </items>
    </pivotField>
  </pivotFields>
  <rowFields count="1">
    <field x="18"/>
  </rowFields>
  <rowItems count="13">
    <i>
      <x v="1"/>
    </i>
    <i>
      <x v="2"/>
    </i>
    <i>
      <x v="3"/>
    </i>
    <i>
      <x v="4"/>
    </i>
    <i>
      <x v="5"/>
    </i>
    <i>
      <x v="6"/>
    </i>
    <i>
      <x v="7"/>
    </i>
    <i>
      <x v="8"/>
    </i>
    <i>
      <x v="9"/>
    </i>
    <i>
      <x v="10"/>
    </i>
    <i>
      <x v="11"/>
    </i>
    <i>
      <x v="12"/>
    </i>
    <i t="grand">
      <x/>
    </i>
  </rowItems>
  <colItems count="1">
    <i/>
  </colItems>
  <pageFields count="1">
    <pageField fld="20" hier="-1"/>
  </pageFields>
  <dataFields count="1">
    <dataField name="Sum of Amount in Euro" fld="0" baseField="0" baseItem="0"/>
  </dataFields>
  <formats count="4">
    <format dxfId="194">
      <pivotArea collapsedLevelsAreSubtotals="1" fieldPosition="0">
        <references count="1">
          <reference field="18" count="3">
            <x v="1"/>
            <x v="2"/>
            <x v="3"/>
          </reference>
        </references>
      </pivotArea>
    </format>
    <format dxfId="193">
      <pivotArea collapsedLevelsAreSubtotals="1" fieldPosition="0">
        <references count="1">
          <reference field="18" count="3">
            <x v="4"/>
            <x v="5"/>
            <x v="6"/>
          </reference>
        </references>
      </pivotArea>
    </format>
    <format dxfId="192">
      <pivotArea collapsedLevelsAreSubtotals="1" fieldPosition="0">
        <references count="1">
          <reference field="18" count="3">
            <x v="7"/>
            <x v="8"/>
            <x v="9"/>
          </reference>
        </references>
      </pivotArea>
    </format>
    <format dxfId="191">
      <pivotArea collapsedLevelsAreSubtotals="1" fieldPosition="0">
        <references count="1">
          <reference field="18" count="3">
            <x v="10"/>
            <x v="11"/>
            <x v="12"/>
          </reference>
        </references>
      </pivotArea>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C90AA76-8073-44B4-9570-01A524F70E21}" name="PivotTable14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9:C145" firstHeaderRow="0" firstDataRow="1"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Row" showAll="0">
      <items count="6">
        <item x="0"/>
        <item x="2"/>
        <item x="1"/>
        <item x="3"/>
        <item x="4"/>
        <item t="default"/>
      </items>
    </pivotField>
    <pivotField showAll="0">
      <items count="19">
        <item x="8"/>
        <item x="1"/>
        <item x="10"/>
        <item x="9"/>
        <item x="5"/>
        <item x="2"/>
        <item x="3"/>
        <item x="15"/>
        <item x="6"/>
        <item x="16"/>
        <item x="11"/>
        <item x="12"/>
        <item x="7"/>
        <item x="14"/>
        <item x="0"/>
        <item x="4"/>
        <item x="13"/>
        <item x="17"/>
        <item t="default"/>
      </items>
    </pivotField>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dataField="1" showAll="0"/>
    <pivotField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4"/>
  </rowFields>
  <rowItems count="6">
    <i>
      <x/>
    </i>
    <i>
      <x v="1"/>
    </i>
    <i>
      <x v="2"/>
    </i>
    <i>
      <x v="3"/>
    </i>
    <i>
      <x v="4"/>
    </i>
    <i t="grand">
      <x/>
    </i>
  </rowItems>
  <colFields count="1">
    <field x="-2"/>
  </colFields>
  <colItems count="2">
    <i>
      <x/>
    </i>
    <i i="1">
      <x v="1"/>
    </i>
  </colItems>
  <dataFields count="2">
    <dataField name="Sum of Amount in Euro" fld="0" showDataAs="percentOfCol" baseField="4" baseItem="0" numFmtId="10"/>
    <dataField name="Count %" fld="13" subtotal="count" showDataAs="percentOfCol" baseField="4" baseItem="0" numFmtId="10"/>
  </dataFields>
  <conditionalFormats count="2">
    <conditionalFormat priority="7">
      <pivotAreas count="1">
        <pivotArea type="data" collapsedLevelsAreSubtotals="1" fieldPosition="0">
          <references count="2">
            <reference field="4294967294" count="1" selected="0">
              <x v="1"/>
            </reference>
            <reference field="4" count="5">
              <x v="0"/>
              <x v="1"/>
              <x v="2"/>
              <x v="3"/>
              <x v="4"/>
            </reference>
          </references>
        </pivotArea>
      </pivotAreas>
    </conditionalFormat>
    <conditionalFormat priority="8">
      <pivotAreas count="1">
        <pivotArea type="data" collapsedLevelsAreSubtotals="1" fieldPosition="0">
          <references count="2">
            <reference field="4294967294" count="1" selected="0">
              <x v="0"/>
            </reference>
            <reference field="4"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5E9CC47-6CF4-4EED-B41B-ABE57C335851}" name="PivotTable15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95:B217" firstHeaderRow="1" firstDataRow="1" firstDataCol="1"/>
  <pivotFields count="21">
    <pivotField showAll="0"/>
    <pivotField dataField="1" showAll="0">
      <items count="3">
        <item x="0"/>
        <item x="1"/>
        <item t="default"/>
      </items>
    </pivotField>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Row" showAll="0" sortType="descending">
      <items count="22">
        <item x="16"/>
        <item x="7"/>
        <item x="6"/>
        <item x="17"/>
        <item x="2"/>
        <item x="4"/>
        <item x="11"/>
        <item x="15"/>
        <item x="13"/>
        <item x="3"/>
        <item x="12"/>
        <item x="10"/>
        <item x="8"/>
        <item x="14"/>
        <item x="18"/>
        <item x="0"/>
        <item x="5"/>
        <item x="19"/>
        <item x="1"/>
        <item x="9"/>
        <item x="20"/>
        <item t="default"/>
      </items>
      <autoSortScope>
        <pivotArea dataOnly="0" outline="0" fieldPosition="0">
          <references count="1">
            <reference field="4294967294" count="1" selected="0">
              <x v="0"/>
            </reference>
          </references>
        </pivotArea>
      </autoSortScope>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4"/>
  </rowFields>
  <rowItems count="22">
    <i>
      <x v="15"/>
    </i>
    <i>
      <x v="11"/>
    </i>
    <i>
      <x v="12"/>
    </i>
    <i>
      <x v="9"/>
    </i>
    <i>
      <x v="1"/>
    </i>
    <i>
      <x v="16"/>
    </i>
    <i>
      <x v="13"/>
    </i>
    <i>
      <x v="8"/>
    </i>
    <i>
      <x v="7"/>
    </i>
    <i>
      <x v="6"/>
    </i>
    <i>
      <x v="3"/>
    </i>
    <i>
      <x v="10"/>
    </i>
    <i>
      <x v="19"/>
    </i>
    <i>
      <x v="4"/>
    </i>
    <i>
      <x/>
    </i>
    <i>
      <x v="17"/>
    </i>
    <i>
      <x v="2"/>
    </i>
    <i>
      <x v="5"/>
    </i>
    <i>
      <x v="14"/>
    </i>
    <i>
      <x v="18"/>
    </i>
    <i>
      <x v="20"/>
    </i>
    <i t="grand">
      <x/>
    </i>
  </rowItems>
  <colItems count="1">
    <i/>
  </colItems>
  <dataFields count="1">
    <dataField name="Count of Company country name" fld="1" subtotal="count" baseField="0" baseItem="0"/>
  </dataFields>
  <chartFormats count="2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4" count="1" selected="0">
            <x v="15"/>
          </reference>
        </references>
      </pivotArea>
    </chartFormat>
    <chartFormat chart="1" format="2">
      <pivotArea type="data" outline="0" fieldPosition="0">
        <references count="2">
          <reference field="4294967294" count="1" selected="0">
            <x v="0"/>
          </reference>
          <reference field="14" count="1" selected="0">
            <x v="11"/>
          </reference>
        </references>
      </pivotArea>
    </chartFormat>
    <chartFormat chart="1" format="3">
      <pivotArea type="data" outline="0" fieldPosition="0">
        <references count="2">
          <reference field="4294967294" count="1" selected="0">
            <x v="0"/>
          </reference>
          <reference field="14" count="1" selected="0">
            <x v="12"/>
          </reference>
        </references>
      </pivotArea>
    </chartFormat>
    <chartFormat chart="1" format="4">
      <pivotArea type="data" outline="0" fieldPosition="0">
        <references count="2">
          <reference field="4294967294" count="1" selected="0">
            <x v="0"/>
          </reference>
          <reference field="14" count="1" selected="0">
            <x v="9"/>
          </reference>
        </references>
      </pivotArea>
    </chartFormat>
    <chartFormat chart="1" format="5">
      <pivotArea type="data" outline="0" fieldPosition="0">
        <references count="2">
          <reference field="4294967294" count="1" selected="0">
            <x v="0"/>
          </reference>
          <reference field="14" count="1" selected="0">
            <x v="1"/>
          </reference>
        </references>
      </pivotArea>
    </chartFormat>
    <chartFormat chart="1" format="6">
      <pivotArea type="data" outline="0" fieldPosition="0">
        <references count="2">
          <reference field="4294967294" count="1" selected="0">
            <x v="0"/>
          </reference>
          <reference field="14" count="1" selected="0">
            <x v="16"/>
          </reference>
        </references>
      </pivotArea>
    </chartFormat>
    <chartFormat chart="1" format="7">
      <pivotArea type="data" outline="0" fieldPosition="0">
        <references count="2">
          <reference field="4294967294" count="1" selected="0">
            <x v="0"/>
          </reference>
          <reference field="14" count="1" selected="0">
            <x v="13"/>
          </reference>
        </references>
      </pivotArea>
    </chartFormat>
    <chartFormat chart="1" format="8">
      <pivotArea type="data" outline="0" fieldPosition="0">
        <references count="2">
          <reference field="4294967294" count="1" selected="0">
            <x v="0"/>
          </reference>
          <reference field="14" count="1" selected="0">
            <x v="8"/>
          </reference>
        </references>
      </pivotArea>
    </chartFormat>
    <chartFormat chart="1" format="9">
      <pivotArea type="data" outline="0" fieldPosition="0">
        <references count="2">
          <reference field="4294967294" count="1" selected="0">
            <x v="0"/>
          </reference>
          <reference field="14" count="1" selected="0">
            <x v="7"/>
          </reference>
        </references>
      </pivotArea>
    </chartFormat>
    <chartFormat chart="1" format="10">
      <pivotArea type="data" outline="0" fieldPosition="0">
        <references count="2">
          <reference field="4294967294" count="1" selected="0">
            <x v="0"/>
          </reference>
          <reference field="14" count="1" selected="0">
            <x v="6"/>
          </reference>
        </references>
      </pivotArea>
    </chartFormat>
    <chartFormat chart="1" format="11">
      <pivotArea type="data" outline="0" fieldPosition="0">
        <references count="2">
          <reference field="4294967294" count="1" selected="0">
            <x v="0"/>
          </reference>
          <reference field="14" count="1" selected="0">
            <x v="3"/>
          </reference>
        </references>
      </pivotArea>
    </chartFormat>
    <chartFormat chart="1" format="12">
      <pivotArea type="data" outline="0" fieldPosition="0">
        <references count="2">
          <reference field="4294967294" count="1" selected="0">
            <x v="0"/>
          </reference>
          <reference field="14" count="1" selected="0">
            <x v="10"/>
          </reference>
        </references>
      </pivotArea>
    </chartFormat>
    <chartFormat chart="1" format="13">
      <pivotArea type="data" outline="0" fieldPosition="0">
        <references count="2">
          <reference field="4294967294" count="1" selected="0">
            <x v="0"/>
          </reference>
          <reference field="14" count="1" selected="0">
            <x v="19"/>
          </reference>
        </references>
      </pivotArea>
    </chartFormat>
    <chartFormat chart="1" format="14">
      <pivotArea type="data" outline="0" fieldPosition="0">
        <references count="2">
          <reference field="4294967294" count="1" selected="0">
            <x v="0"/>
          </reference>
          <reference field="14" count="1" selected="0">
            <x v="4"/>
          </reference>
        </references>
      </pivotArea>
    </chartFormat>
    <chartFormat chart="1" format="15">
      <pivotArea type="data" outline="0" fieldPosition="0">
        <references count="2">
          <reference field="4294967294" count="1" selected="0">
            <x v="0"/>
          </reference>
          <reference field="14" count="1" selected="0">
            <x v="0"/>
          </reference>
        </references>
      </pivotArea>
    </chartFormat>
    <chartFormat chart="1" format="16">
      <pivotArea type="data" outline="0" fieldPosition="0">
        <references count="2">
          <reference field="4294967294" count="1" selected="0">
            <x v="0"/>
          </reference>
          <reference field="14" count="1" selected="0">
            <x v="17"/>
          </reference>
        </references>
      </pivotArea>
    </chartFormat>
    <chartFormat chart="1" format="17">
      <pivotArea type="data" outline="0" fieldPosition="0">
        <references count="2">
          <reference field="4294967294" count="1" selected="0">
            <x v="0"/>
          </reference>
          <reference field="14" count="1" selected="0">
            <x v="2"/>
          </reference>
        </references>
      </pivotArea>
    </chartFormat>
    <chartFormat chart="1" format="18">
      <pivotArea type="data" outline="0" fieldPosition="0">
        <references count="2">
          <reference field="4294967294" count="1" selected="0">
            <x v="0"/>
          </reference>
          <reference field="14" count="1" selected="0">
            <x v="5"/>
          </reference>
        </references>
      </pivotArea>
    </chartFormat>
    <chartFormat chart="1" format="19">
      <pivotArea type="data" outline="0" fieldPosition="0">
        <references count="2">
          <reference field="4294967294" count="1" selected="0">
            <x v="0"/>
          </reference>
          <reference field="14" count="1" selected="0">
            <x v="14"/>
          </reference>
        </references>
      </pivotArea>
    </chartFormat>
    <chartFormat chart="1" format="20">
      <pivotArea type="data" outline="0" fieldPosition="0">
        <references count="2">
          <reference field="4294967294" count="1" selected="0">
            <x v="0"/>
          </reference>
          <reference field="14" count="1" selected="0">
            <x v="18"/>
          </reference>
        </references>
      </pivotArea>
    </chartFormat>
    <chartFormat chart="1" format="21">
      <pivotArea type="data" outline="0" fieldPosition="0">
        <references count="2">
          <reference field="4294967294" count="1" selected="0">
            <x v="0"/>
          </reference>
          <reference field="14" count="1" selected="0">
            <x v="2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D3056C4-3E39-4930-8563-94CA13939501}" name="PivotTable15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24:B238" firstHeaderRow="1" firstDataRow="1" firstDataCol="1" rowPageCount="1" colPageCount="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axis="axisRow" showAll="0" defaultSubtotal="0">
      <items count="14">
        <item x="0"/>
        <item x="1"/>
        <item x="2"/>
        <item x="3"/>
        <item x="4"/>
        <item x="5"/>
        <item x="6"/>
        <item x="7"/>
        <item x="8"/>
        <item x="9"/>
        <item x="10"/>
        <item x="11"/>
        <item x="12"/>
        <item x="13"/>
      </items>
    </pivotField>
    <pivotField showAll="0" defaultSubtotal="0"/>
    <pivotField axis="axisPage" multipleItemSelectionAllowed="1" showAll="0" defaultSubtotal="0">
      <items count="4">
        <item x="0"/>
        <item x="1"/>
        <item x="2"/>
        <item x="3"/>
      </items>
    </pivotField>
  </pivotFields>
  <rowFields count="1">
    <field x="18"/>
  </rowFields>
  <rowItems count="14">
    <i>
      <x/>
    </i>
    <i>
      <x v="1"/>
    </i>
    <i>
      <x v="2"/>
    </i>
    <i>
      <x v="3"/>
    </i>
    <i>
      <x v="4"/>
    </i>
    <i>
      <x v="5"/>
    </i>
    <i>
      <x v="6"/>
    </i>
    <i>
      <x v="7"/>
    </i>
    <i>
      <x v="8"/>
    </i>
    <i>
      <x v="9"/>
    </i>
    <i>
      <x v="10"/>
    </i>
    <i>
      <x v="11"/>
    </i>
    <i>
      <x v="12"/>
    </i>
    <i t="grand">
      <x/>
    </i>
  </rowItems>
  <colItems count="1">
    <i/>
  </colItems>
  <pageFields count="1">
    <pageField fld="20" hier="-1"/>
  </pageFields>
  <dataFields count="1">
    <dataField name="Sum of Amount in Euro" fld="0" baseField="0" baseItem="0"/>
  </dataFields>
  <chartFormats count="1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8" count="1" selected="0">
            <x v="1"/>
          </reference>
        </references>
      </pivotArea>
    </chartFormat>
    <chartFormat chart="0" format="2" series="1">
      <pivotArea type="data" outline="0" fieldPosition="0">
        <references count="2">
          <reference field="4294967294" count="1" selected="0">
            <x v="0"/>
          </reference>
          <reference field="18" count="1" selected="0">
            <x v="2"/>
          </reference>
        </references>
      </pivotArea>
    </chartFormat>
    <chartFormat chart="0" format="3" series="1">
      <pivotArea type="data" outline="0" fieldPosition="0">
        <references count="2">
          <reference field="4294967294" count="1" selected="0">
            <x v="0"/>
          </reference>
          <reference field="18" count="1" selected="0">
            <x v="3"/>
          </reference>
        </references>
      </pivotArea>
    </chartFormat>
    <chartFormat chart="0" format="4" series="1">
      <pivotArea type="data" outline="0" fieldPosition="0">
        <references count="2">
          <reference field="4294967294" count="1" selected="0">
            <x v="0"/>
          </reference>
          <reference field="18" count="1" selected="0">
            <x v="4"/>
          </reference>
        </references>
      </pivotArea>
    </chartFormat>
    <chartFormat chart="0" format="5" series="1">
      <pivotArea type="data" outline="0" fieldPosition="0">
        <references count="2">
          <reference field="4294967294" count="1" selected="0">
            <x v="0"/>
          </reference>
          <reference field="18" count="1" selected="0">
            <x v="5"/>
          </reference>
        </references>
      </pivotArea>
    </chartFormat>
    <chartFormat chart="0" format="6" series="1">
      <pivotArea type="data" outline="0" fieldPosition="0">
        <references count="2">
          <reference field="4294967294" count="1" selected="0">
            <x v="0"/>
          </reference>
          <reference field="18" count="1" selected="0">
            <x v="6"/>
          </reference>
        </references>
      </pivotArea>
    </chartFormat>
    <chartFormat chart="0" format="7" series="1">
      <pivotArea type="data" outline="0" fieldPosition="0">
        <references count="2">
          <reference field="4294967294" count="1" selected="0">
            <x v="0"/>
          </reference>
          <reference field="18" count="1" selected="0">
            <x v="7"/>
          </reference>
        </references>
      </pivotArea>
    </chartFormat>
    <chartFormat chart="0" format="8" series="1">
      <pivotArea type="data" outline="0" fieldPosition="0">
        <references count="2">
          <reference field="4294967294" count="1" selected="0">
            <x v="0"/>
          </reference>
          <reference field="18" count="1" selected="0">
            <x v="8"/>
          </reference>
        </references>
      </pivotArea>
    </chartFormat>
    <chartFormat chart="0" format="9" series="1">
      <pivotArea type="data" outline="0" fieldPosition="0">
        <references count="2">
          <reference field="4294967294" count="1" selected="0">
            <x v="0"/>
          </reference>
          <reference field="18" count="1" selected="0">
            <x v="9"/>
          </reference>
        </references>
      </pivotArea>
    </chartFormat>
    <chartFormat chart="0" format="10" series="1">
      <pivotArea type="data" outline="0" fieldPosition="0">
        <references count="2">
          <reference field="4294967294" count="1" selected="0">
            <x v="0"/>
          </reference>
          <reference field="18" count="1" selected="0">
            <x v="10"/>
          </reference>
        </references>
      </pivotArea>
    </chartFormat>
    <chartFormat chart="0" format="11" series="1">
      <pivotArea type="data" outline="0" fieldPosition="0">
        <references count="2">
          <reference field="4294967294" count="1" selected="0">
            <x v="0"/>
          </reference>
          <reference field="18" count="1" selected="0">
            <x v="11"/>
          </reference>
        </references>
      </pivotArea>
    </chartFormat>
    <chartFormat chart="0" format="12" series="1">
      <pivotArea type="data" outline="0" fieldPosition="0">
        <references count="2">
          <reference field="4294967294" count="1" selected="0">
            <x v="0"/>
          </reference>
          <reference field="18"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9D842D0-6466-4A9A-A83B-35CACFF620B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341:H347" firstHeaderRow="1" firstDataRow="2"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items count="11">
        <item x="4"/>
        <item x="5"/>
        <item x="1"/>
        <item x="8"/>
        <item x="0"/>
        <item x="3"/>
        <item x="6"/>
        <item x="7"/>
        <item x="2"/>
        <item x="9"/>
        <item t="default"/>
      </items>
    </pivotField>
    <pivotField showAll="0"/>
    <pivotField showAll="0">
      <items count="7">
        <item x="3"/>
        <item x="0"/>
        <item x="4"/>
        <item x="1"/>
        <item x="2"/>
        <item x="5"/>
        <item t="default"/>
      </items>
    </pivotField>
    <pivotField axis="axisCol" showAll="0" measureFilter="1">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h="1" sd="0" x="0"/>
        <item sd="0" x="1"/>
        <item sd="0" x="2"/>
        <item sd="0" x="3"/>
        <item sd="0" x="4"/>
        <item sd="0" x="5"/>
      </items>
    </pivotField>
    <pivotField showAll="0" defaultSubtotal="0">
      <items count="4">
        <item sd="0" x="0"/>
        <item sd="0" x="1"/>
        <item sd="0" x="2"/>
        <item sd="0" x="3"/>
      </items>
    </pivotField>
  </pivotFields>
  <rowFields count="2">
    <field x="19"/>
    <field x="18"/>
  </rowFields>
  <rowItems count="5">
    <i>
      <x v="1"/>
    </i>
    <i>
      <x v="2"/>
    </i>
    <i>
      <x v="3"/>
    </i>
    <i>
      <x v="4"/>
    </i>
    <i t="grand">
      <x/>
    </i>
  </rowItems>
  <colFields count="1">
    <field x="14"/>
  </colFields>
  <colItems count="7">
    <i>
      <x v="1"/>
    </i>
    <i>
      <x v="9"/>
    </i>
    <i>
      <x v="11"/>
    </i>
    <i>
      <x v="12"/>
    </i>
    <i>
      <x v="15"/>
    </i>
    <i>
      <x v="16"/>
    </i>
    <i t="grand">
      <x/>
    </i>
  </colItems>
  <dataFields count="1">
    <dataField name="Sum of Amount in Euro" fld="0" baseField="0" baseItem="0"/>
  </dataFields>
  <chartFormats count="20">
    <chartFormat chart="14" format="8" series="1">
      <pivotArea type="data" outline="0" fieldPosition="0">
        <references count="1">
          <reference field="14" count="1" selected="0">
            <x v="6"/>
          </reference>
        </references>
      </pivotArea>
    </chartFormat>
    <chartFormat chart="14" format="9" series="1">
      <pivotArea type="data" outline="0" fieldPosition="0">
        <references count="1">
          <reference field="14" count="1" selected="0">
            <x v="7"/>
          </reference>
        </references>
      </pivotArea>
    </chartFormat>
    <chartFormat chart="14" format="10" series="1">
      <pivotArea type="data" outline="0" fieldPosition="0">
        <references count="1">
          <reference field="14" count="1" selected="0">
            <x v="8"/>
          </reference>
        </references>
      </pivotArea>
    </chartFormat>
    <chartFormat chart="14" format="11" series="1">
      <pivotArea type="data" outline="0" fieldPosition="0">
        <references count="1">
          <reference field="14" count="1" selected="0">
            <x v="9"/>
          </reference>
        </references>
      </pivotArea>
    </chartFormat>
    <chartFormat chart="14" format="12" series="1">
      <pivotArea type="data" outline="0" fieldPosition="0">
        <references count="1">
          <reference field="14" count="1" selected="0">
            <x v="10"/>
          </reference>
        </references>
      </pivotArea>
    </chartFormat>
    <chartFormat chart="14" format="13" series="1">
      <pivotArea type="data" outline="0" fieldPosition="0">
        <references count="1">
          <reference field="14" count="1" selected="0">
            <x v="11"/>
          </reference>
        </references>
      </pivotArea>
    </chartFormat>
    <chartFormat chart="14" format="14" series="1">
      <pivotArea type="data" outline="0" fieldPosition="0">
        <references count="1">
          <reference field="14" count="1" selected="0">
            <x v="12"/>
          </reference>
        </references>
      </pivotArea>
    </chartFormat>
    <chartFormat chart="14" format="15" series="1">
      <pivotArea type="data" outline="0" fieldPosition="0">
        <references count="1">
          <reference field="14" count="1" selected="0">
            <x v="13"/>
          </reference>
        </references>
      </pivotArea>
    </chartFormat>
    <chartFormat chart="14" format="16" series="1">
      <pivotArea type="data" outline="0" fieldPosition="0">
        <references count="1">
          <reference field="14" count="1" selected="0">
            <x v="14"/>
          </reference>
        </references>
      </pivotArea>
    </chartFormat>
    <chartFormat chart="14" format="17" series="1">
      <pivotArea type="data" outline="0" fieldPosition="0">
        <references count="1">
          <reference field="14" count="1" selected="0">
            <x v="15"/>
          </reference>
        </references>
      </pivotArea>
    </chartFormat>
    <chartFormat chart="14" format="18" series="1">
      <pivotArea type="data" outline="0" fieldPosition="0">
        <references count="1">
          <reference field="14" count="1" selected="0">
            <x v="16"/>
          </reference>
        </references>
      </pivotArea>
    </chartFormat>
    <chartFormat chart="14" format="19" series="1">
      <pivotArea type="data" outline="0" fieldPosition="0">
        <references count="1">
          <reference field="14" count="1" selected="0">
            <x v="17"/>
          </reference>
        </references>
      </pivotArea>
    </chartFormat>
    <chartFormat chart="14" format="20" series="1">
      <pivotArea type="data" outline="0" fieldPosition="0">
        <references count="1">
          <reference field="14" count="1" selected="0">
            <x v="18"/>
          </reference>
        </references>
      </pivotArea>
    </chartFormat>
    <chartFormat chart="14" format="21" series="1">
      <pivotArea type="data" outline="0" fieldPosition="0">
        <references count="1">
          <reference field="14" count="1" selected="0">
            <x v="19"/>
          </reference>
        </references>
      </pivotArea>
    </chartFormat>
    <chartFormat chart="14" format="22" series="1">
      <pivotArea type="data" outline="0" fieldPosition="0">
        <references count="1">
          <reference field="14" count="1" selected="0">
            <x v="0"/>
          </reference>
        </references>
      </pivotArea>
    </chartFormat>
    <chartFormat chart="14" format="23" series="1">
      <pivotArea type="data" outline="0" fieldPosition="0">
        <references count="1">
          <reference field="14" count="1" selected="0">
            <x v="1"/>
          </reference>
        </references>
      </pivotArea>
    </chartFormat>
    <chartFormat chart="14" format="24" series="1">
      <pivotArea type="data" outline="0" fieldPosition="0">
        <references count="1">
          <reference field="14" count="1" selected="0">
            <x v="2"/>
          </reference>
        </references>
      </pivotArea>
    </chartFormat>
    <chartFormat chart="14" format="25" series="1">
      <pivotArea type="data" outline="0" fieldPosition="0">
        <references count="1">
          <reference field="14" count="1" selected="0">
            <x v="3"/>
          </reference>
        </references>
      </pivotArea>
    </chartFormat>
    <chartFormat chart="14" format="26" series="1">
      <pivotArea type="data" outline="0" fieldPosition="0">
        <references count="1">
          <reference field="14" count="1" selected="0">
            <x v="4"/>
          </reference>
        </references>
      </pivotArea>
    </chartFormat>
    <chartFormat chart="14" format="27" series="1">
      <pivotArea type="data" outline="0" fieldPosition="0">
        <references count="1">
          <reference field="14" count="1" selected="0">
            <x v="5"/>
          </reference>
        </references>
      </pivotArea>
    </chartFormat>
  </chartFormats>
  <pivotTableStyleInfo name="PivotStyleLight16" showRowHeaders="1" showColHeaders="1" showRowStripes="0" showColStripes="0" showLastColumn="1"/>
  <filters count="1">
    <filter fld="14" type="count" evalOrder="-1" id="7"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AE58-AA03-48F6-8FF6-06266AD9BE06}" name="PivotTable14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mo">
  <location ref="A151:D162" firstHeaderRow="0" firstDataRow="1" firstDataCol="1" rowPageCount="1" colPageCount="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dataField="1" showAll="0">
      <items count="65">
        <item x="4"/>
        <item x="5"/>
        <item x="34"/>
        <item x="33"/>
        <item x="43"/>
        <item x="27"/>
        <item x="26"/>
        <item x="61"/>
        <item x="35"/>
        <item x="46"/>
        <item x="0"/>
        <item x="32"/>
        <item x="45"/>
        <item x="3"/>
        <item x="12"/>
        <item x="7"/>
        <item x="41"/>
        <item x="6"/>
        <item x="40"/>
        <item x="20"/>
        <item x="10"/>
        <item x="19"/>
        <item x="9"/>
        <item x="31"/>
        <item x="14"/>
        <item x="2"/>
        <item x="47"/>
        <item x="8"/>
        <item x="11"/>
        <item x="28"/>
        <item x="37"/>
        <item x="42"/>
        <item x="53"/>
        <item x="21"/>
        <item x="48"/>
        <item x="22"/>
        <item x="60"/>
        <item x="54"/>
        <item x="23"/>
        <item x="25"/>
        <item x="13"/>
        <item x="55"/>
        <item x="52"/>
        <item x="16"/>
        <item x="1"/>
        <item x="29"/>
        <item x="56"/>
        <item x="24"/>
        <item x="62"/>
        <item x="59"/>
        <item x="39"/>
        <item x="51"/>
        <item x="30"/>
        <item x="15"/>
        <item x="36"/>
        <item x="18"/>
        <item x="50"/>
        <item x="17"/>
        <item x="38"/>
        <item x="57"/>
        <item x="44"/>
        <item x="49"/>
        <item x="58"/>
        <item x="63"/>
        <item t="default"/>
      </items>
    </pivotField>
    <pivotField axis="axisPage" showAll="0">
      <items count="6">
        <item x="0"/>
        <item x="2"/>
        <item x="1"/>
        <item x="3"/>
        <item x="4"/>
        <item t="default"/>
      </items>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Row" dataField="1" showAll="0" measureFilter="1" sortType="descending">
      <items count="22">
        <item x="16"/>
        <item x="7"/>
        <item x="6"/>
        <item x="17"/>
        <item x="2"/>
        <item x="4"/>
        <item x="11"/>
        <item x="15"/>
        <item x="13"/>
        <item x="3"/>
        <item x="12"/>
        <item x="10"/>
        <item x="8"/>
        <item x="14"/>
        <item x="18"/>
        <item x="0"/>
        <item x="5"/>
        <item x="19"/>
        <item x="1"/>
        <item x="9"/>
        <item x="20"/>
        <item t="default"/>
      </items>
      <autoSortScope>
        <pivotArea dataOnly="0" outline="0" fieldPosition="0">
          <references count="1">
            <reference field="4294967294" count="1" selected="0">
              <x v="0"/>
            </reference>
          </references>
        </pivotArea>
      </autoSortScope>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4"/>
  </rowFields>
  <rowItems count="11">
    <i>
      <x v="7"/>
    </i>
    <i>
      <x v="11"/>
    </i>
    <i>
      <x v="1"/>
    </i>
    <i>
      <x v="6"/>
    </i>
    <i>
      <x v="15"/>
    </i>
    <i>
      <x v="16"/>
    </i>
    <i>
      <x v="8"/>
    </i>
    <i>
      <x v="12"/>
    </i>
    <i>
      <x v="13"/>
    </i>
    <i>
      <x v="9"/>
    </i>
    <i t="grand">
      <x/>
    </i>
  </rowItems>
  <colFields count="1">
    <field x="-2"/>
  </colFields>
  <colItems count="3">
    <i>
      <x/>
    </i>
    <i i="1">
      <x v="1"/>
    </i>
    <i i="2">
      <x v="2"/>
    </i>
  </colItems>
  <pageFields count="1">
    <pageField fld="4" hier="-1"/>
  </pageFields>
  <dataFields count="3">
    <dataField name="Average of Revised number of employees" fld="3" subtotal="average" baseField="14" baseItem="1"/>
    <dataField name="Count of Industry" fld="14" subtotal="count" baseField="0" baseItem="0"/>
    <dataField name="Sum of Amount in Euro" fld="0" showDataAs="percentOfCol" baseField="14" baseItem="16" numFmtId="10"/>
  </dataFields>
  <pivotTableStyleInfo name="PivotStyleLight16" showRowHeaders="1" showColHeaders="1" showRowStripes="0" showColStripes="0" showLastColumn="1"/>
  <filters count="1">
    <filter fld="14" type="count" evalOrder="-1" id="1" iMeasureFld="1">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B1841EF-18E2-45D8-BB61-92D139B3664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14:O337" firstHeaderRow="1" firstDataRow="2"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dataField="1" showAll="0">
      <items count="19">
        <item x="8"/>
        <item x="1"/>
        <item x="10"/>
        <item x="9"/>
        <item x="5"/>
        <item x="2"/>
        <item x="3"/>
        <item x="15"/>
        <item x="6"/>
        <item x="16"/>
        <item x="11"/>
        <item x="12"/>
        <item x="7"/>
        <item x="14"/>
        <item x="0"/>
        <item x="4"/>
        <item x="13"/>
        <item x="17"/>
        <item t="default"/>
      </items>
    </pivotField>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Row"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axis="axisCol"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14"/>
  </rowFields>
  <rowItems count="22">
    <i>
      <x/>
    </i>
    <i>
      <x v="1"/>
    </i>
    <i>
      <x v="2"/>
    </i>
    <i>
      <x v="3"/>
    </i>
    <i>
      <x v="4"/>
    </i>
    <i>
      <x v="5"/>
    </i>
    <i>
      <x v="6"/>
    </i>
    <i>
      <x v="7"/>
    </i>
    <i>
      <x v="8"/>
    </i>
    <i>
      <x v="9"/>
    </i>
    <i>
      <x v="10"/>
    </i>
    <i>
      <x v="11"/>
    </i>
    <i>
      <x v="12"/>
    </i>
    <i>
      <x v="13"/>
    </i>
    <i>
      <x v="14"/>
    </i>
    <i>
      <x v="15"/>
    </i>
    <i>
      <x v="16"/>
    </i>
    <i>
      <x v="17"/>
    </i>
    <i>
      <x v="18"/>
    </i>
    <i>
      <x v="19"/>
    </i>
    <i>
      <x v="20"/>
    </i>
    <i t="grand">
      <x/>
    </i>
  </rowItems>
  <colFields count="1">
    <field x="18"/>
  </colFields>
  <colItems count="14">
    <i>
      <x/>
    </i>
    <i>
      <x v="1"/>
    </i>
    <i>
      <x v="2"/>
    </i>
    <i>
      <x v="3"/>
    </i>
    <i>
      <x v="4"/>
    </i>
    <i>
      <x v="5"/>
    </i>
    <i>
      <x v="6"/>
    </i>
    <i>
      <x v="7"/>
    </i>
    <i>
      <x v="8"/>
    </i>
    <i>
      <x v="9"/>
    </i>
    <i>
      <x v="10"/>
    </i>
    <i>
      <x v="11"/>
    </i>
    <i>
      <x v="12"/>
    </i>
    <i t="grand">
      <x/>
    </i>
  </colItems>
  <dataFields count="1">
    <dataField name="Count of Deal Origin  " fld="5" subtotal="count" showDataAs="percentOfCol" baseField="14" baseItem="1" numFmtId="10"/>
  </dataFields>
  <conditionalFormats count="1">
    <conditionalFormat priority="1">
      <pivotAreas count="1">
        <pivotArea type="data" collapsedLevelsAreSubtotals="1" fieldPosition="0">
          <references count="3">
            <reference field="4294967294" count="1" selected="0">
              <x v="0"/>
            </reference>
            <reference field="14" count="21">
              <x v="0"/>
              <x v="1"/>
              <x v="2"/>
              <x v="3"/>
              <x v="4"/>
              <x v="5"/>
              <x v="6"/>
              <x v="7"/>
              <x v="8"/>
              <x v="9"/>
              <x v="10"/>
              <x v="11"/>
              <x v="12"/>
              <x v="13"/>
              <x v="14"/>
              <x v="15"/>
              <x v="16"/>
              <x v="17"/>
              <x v="18"/>
              <x v="19"/>
              <x v="20"/>
            </reference>
            <reference field="18" count="12" selected="0">
              <x v="1"/>
              <x v="2"/>
              <x v="3"/>
              <x v="4"/>
              <x v="5"/>
              <x v="6"/>
              <x v="7"/>
              <x v="8"/>
              <x v="9"/>
              <x v="10"/>
              <x v="11"/>
              <x v="1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B43822C-F45F-4D35-B550-BF87368F55A3}" name="PivotTable15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70:C279" firstHeaderRow="1" firstDataRow="1" firstDataCol="1" rowPageCount="1" colPageCount="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Page" multipleItemSelectionAllowed="1" showAll="0">
      <items count="6">
        <item h="1" x="0"/>
        <item x="2"/>
        <item h="1" x="1"/>
        <item h="1" x="3"/>
        <item h="1" x="4"/>
        <item t="default"/>
      </items>
    </pivotField>
    <pivotField axis="axisRow" showAll="0" sortType="descending">
      <items count="19">
        <item x="8"/>
        <item x="1"/>
        <item x="10"/>
        <item x="9"/>
        <item x="5"/>
        <item x="2"/>
        <item x="3"/>
        <item x="15"/>
        <item x="6"/>
        <item x="16"/>
        <item x="11"/>
        <item x="12"/>
        <item x="7"/>
        <item x="14"/>
        <item x="0"/>
        <item x="4"/>
        <item x="13"/>
        <item x="17"/>
        <item t="default"/>
      </items>
      <autoSortScope>
        <pivotArea dataOnly="0" outline="0" fieldPosition="0">
          <references count="1">
            <reference field="4294967294" count="1" selected="0">
              <x v="0"/>
            </reference>
          </references>
        </pivotArea>
      </autoSortScope>
    </pivotField>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5"/>
  </rowFields>
  <rowItems count="9">
    <i>
      <x v="10"/>
    </i>
    <i>
      <x v="2"/>
    </i>
    <i>
      <x v="12"/>
    </i>
    <i>
      <x v="13"/>
    </i>
    <i>
      <x/>
    </i>
    <i>
      <x v="6"/>
    </i>
    <i>
      <x v="14"/>
    </i>
    <i>
      <x v="8"/>
    </i>
    <i t="grand">
      <x/>
    </i>
  </rowItems>
  <colItems count="1">
    <i/>
  </colItems>
  <pageFields count="1">
    <pageField fld="4" hier="-1"/>
  </pageFields>
  <dataFields count="1">
    <dataField name="Sum of Amount in Euro" fld="0" showDataAs="percentOfCol"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124E317-2DE9-43C9-8188-A559FAD58934}" name="PivotTable13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04:B117" firstHeaderRow="1" firstDataRow="1" firstDataCol="1" rowPageCount="1" colPageCount="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pivotField showAll="0"/>
    <pivotField showAll="0" defaultSubtotal="0"/>
    <pivotField axis="axisRow" showAll="0" defaultSubtotal="0">
      <items count="14">
        <item x="0"/>
        <item x="1"/>
        <item x="2"/>
        <item x="3"/>
        <item x="4"/>
        <item x="5"/>
        <item x="6"/>
        <item x="7"/>
        <item x="8"/>
        <item x="9"/>
        <item x="10"/>
        <item x="11"/>
        <item x="12"/>
        <item x="13"/>
      </items>
    </pivotField>
    <pivotField showAll="0" defaultSubtotal="0"/>
    <pivotField showAll="0" defaultSubtotal="0"/>
    <pivotField axis="axisPage" multipleItemSelectionAllowed="1" showAll="0" defaultSubtotal="0">
      <items count="4">
        <item h="1" x="0"/>
        <item x="1"/>
        <item x="2"/>
        <item x="3"/>
      </items>
    </pivotField>
  </pivotFields>
  <rowFields count="1">
    <field x="17"/>
  </rowFields>
  <rowItems count="13">
    <i>
      <x v="1"/>
    </i>
    <i>
      <x v="2"/>
    </i>
    <i>
      <x v="3"/>
    </i>
    <i>
      <x v="4"/>
    </i>
    <i>
      <x v="5"/>
    </i>
    <i>
      <x v="6"/>
    </i>
    <i>
      <x v="7"/>
    </i>
    <i>
      <x v="8"/>
    </i>
    <i>
      <x v="9"/>
    </i>
    <i>
      <x v="10"/>
    </i>
    <i>
      <x v="11"/>
    </i>
    <i>
      <x v="12"/>
    </i>
    <i t="grand">
      <x/>
    </i>
  </rowItems>
  <colItems count="1">
    <i/>
  </colItems>
  <pageFields count="1">
    <pageField fld="20" hier="-1"/>
  </pageFields>
  <dataFields count="1">
    <dataField name="Sum of Amount in Euro" fld="0"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4F2AE68-4DDD-4E00-A2F1-3F607F284356}" name="PivotTable13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9:H52" firstHeaderRow="0" firstDataRow="1" firstDataCol="1" rowPageCount="1" colPageCount="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dataField="1"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pivotField axis="axisPage" multipleItemSelectionAllowed="1" showAll="0" defaultSubtotal="0">
      <items count="4">
        <item h="1" x="0"/>
        <item h="1" x="1"/>
        <item x="2"/>
        <item x="3"/>
      </items>
    </pivotField>
  </pivotFields>
  <rowFields count="1">
    <field x="17"/>
  </rowFields>
  <rowItems count="13">
    <i>
      <x v="1"/>
    </i>
    <i>
      <x v="2"/>
    </i>
    <i>
      <x v="3"/>
    </i>
    <i>
      <x v="4"/>
    </i>
    <i>
      <x v="5"/>
    </i>
    <i>
      <x v="6"/>
    </i>
    <i>
      <x v="7"/>
    </i>
    <i>
      <x v="8"/>
    </i>
    <i>
      <x v="9"/>
    </i>
    <i>
      <x v="10"/>
    </i>
    <i>
      <x v="11"/>
    </i>
    <i>
      <x v="12"/>
    </i>
    <i t="grand">
      <x/>
    </i>
  </rowItems>
  <colFields count="1">
    <field x="-2"/>
  </colFields>
  <colItems count="2">
    <i>
      <x/>
    </i>
    <i i="1">
      <x v="1"/>
    </i>
  </colItems>
  <pageFields count="1">
    <pageField fld="20" hier="-1"/>
  </pageFields>
  <dataFields count="2">
    <dataField name="Count of Deal Origin  " fld="5" subtotal="count" baseField="0" baseItem="0"/>
    <dataField name="Sum of Amount in Euro" fld="0" baseField="0" baseItem="0"/>
  </dataFields>
  <formats count="2">
    <format dxfId="196">
      <pivotArea collapsedLevelsAreSubtotals="1" fieldPosition="0">
        <references count="1">
          <reference field="17" count="1">
            <x v="6"/>
          </reference>
        </references>
      </pivotArea>
    </format>
    <format dxfId="195">
      <pivotArea dataOnly="0" labelOnly="1" fieldPosition="0">
        <references count="1">
          <reference field="17" count="1">
            <x v="6"/>
          </reference>
        </references>
      </pivotArea>
    </format>
  </formats>
  <conditionalFormats count="2">
    <conditionalFormat priority="13">
      <pivotAreas count="1">
        <pivotArea type="data" collapsedLevelsAreSubtotals="1" fieldPosition="0">
          <references count="2">
            <reference field="4294967294" count="1" selected="0">
              <x v="1"/>
            </reference>
            <reference field="17" count="12">
              <x v="1"/>
              <x v="2"/>
              <x v="3"/>
              <x v="4"/>
              <x v="5"/>
              <x v="6"/>
              <x v="7"/>
              <x v="8"/>
              <x v="9"/>
              <x v="10"/>
              <x v="11"/>
              <x v="12"/>
            </reference>
          </references>
        </pivotArea>
      </pivotAreas>
    </conditionalFormat>
    <conditionalFormat priority="14">
      <pivotAreas count="1">
        <pivotArea type="data" collapsedLevelsAreSubtotals="1" fieldPosition="0">
          <references count="2">
            <reference field="4294967294" count="1" selected="0">
              <x v="0"/>
            </reference>
            <reference field="17" count="12">
              <x v="1"/>
              <x v="2"/>
              <x v="3"/>
              <x v="4"/>
              <x v="5"/>
              <x v="6"/>
              <x v="7"/>
              <x v="8"/>
              <x v="9"/>
              <x v="10"/>
              <x v="11"/>
              <x v="1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0D1E824-5C4B-498B-8147-4E4BC7F112B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86:C297" firstHeaderRow="0" firstDataRow="1" firstDataCol="1"/>
  <pivotFields count="21">
    <pivotField showAll="0"/>
    <pivotField dataField="1" showAll="0">
      <items count="3">
        <item x="0"/>
        <item x="1"/>
        <item t="default"/>
      </items>
    </pivotField>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dataField="1"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axis="axisRow" showAll="0">
      <items count="11">
        <item x="4"/>
        <item x="5"/>
        <item x="1"/>
        <item x="8"/>
        <item x="0"/>
        <item x="3"/>
        <item x="6"/>
        <item x="7"/>
        <item x="2"/>
        <item x="9"/>
        <item t="default"/>
      </items>
    </pivotField>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1"/>
  </rowFields>
  <rowItems count="11">
    <i>
      <x/>
    </i>
    <i>
      <x v="1"/>
    </i>
    <i>
      <x v="2"/>
    </i>
    <i>
      <x v="3"/>
    </i>
    <i>
      <x v="4"/>
    </i>
    <i>
      <x v="5"/>
    </i>
    <i>
      <x v="6"/>
    </i>
    <i>
      <x v="7"/>
    </i>
    <i>
      <x v="8"/>
    </i>
    <i>
      <x v="9"/>
    </i>
    <i t="grand">
      <x/>
    </i>
  </rowItems>
  <colFields count="1">
    <field x="-2"/>
  </colFields>
  <colItems count="2">
    <i>
      <x/>
    </i>
    <i i="1">
      <x v="1"/>
    </i>
  </colItems>
  <dataFields count="2">
    <dataField name="Average of Revised number of employees" fld="3" subtotal="average" baseField="11" baseItem="3"/>
    <dataField name="Count of Company country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B74B1E7-AB39-405A-B2DD-C898BF5A49B0}" name="PivotTable13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4" firstHeaderRow="1" firstDataRow="1" firstDataCol="1"/>
  <pivotFields count="21">
    <pivotField dataField="1" showAll="0"/>
    <pivotField showAll="0">
      <items count="3">
        <item x="0"/>
        <item x="1"/>
        <item t="default"/>
      </items>
    </pivotField>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Row" showAll="0" measureFilter="1" sortType="descending">
      <items count="22">
        <item x="16"/>
        <item x="7"/>
        <item x="6"/>
        <item x="17"/>
        <item x="2"/>
        <item x="4"/>
        <item x="11"/>
        <item x="15"/>
        <item x="13"/>
        <item x="3"/>
        <item x="12"/>
        <item x="10"/>
        <item x="8"/>
        <item x="14"/>
        <item x="18"/>
        <item x="0"/>
        <item x="5"/>
        <item x="19"/>
        <item x="1"/>
        <item x="9"/>
        <item x="20"/>
        <item t="default"/>
      </items>
      <autoSortScope>
        <pivotArea dataOnly="0" outline="0" fieldPosition="0">
          <references count="1">
            <reference field="4294967294" count="1" selected="0">
              <x v="0"/>
            </reference>
          </references>
        </pivotArea>
      </autoSortScope>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4"/>
  </rowFields>
  <rowItems count="11">
    <i>
      <x v="11"/>
    </i>
    <i>
      <x v="15"/>
    </i>
    <i>
      <x v="12"/>
    </i>
    <i>
      <x v="1"/>
    </i>
    <i>
      <x v="9"/>
    </i>
    <i>
      <x v="16"/>
    </i>
    <i>
      <x v="7"/>
    </i>
    <i>
      <x v="6"/>
    </i>
    <i>
      <x v="8"/>
    </i>
    <i>
      <x v="3"/>
    </i>
    <i t="grand">
      <x/>
    </i>
  </rowItems>
  <colItems count="1">
    <i/>
  </colItems>
  <dataFields count="1">
    <dataField name="Sum of Amount in Euro" fld="0" showDataAs="percentOfTotal" baseField="1" baseItem="0" numFmtId="10"/>
  </dataFields>
  <chartFormats count="1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4" count="1" selected="0">
            <x v="19"/>
          </reference>
        </references>
      </pivotArea>
    </chartFormat>
    <chartFormat chart="1" format="2">
      <pivotArea type="data" outline="0" fieldPosition="0">
        <references count="2">
          <reference field="4294967294" count="1" selected="0">
            <x v="0"/>
          </reference>
          <reference field="14" count="1" selected="0">
            <x v="0"/>
          </reference>
        </references>
      </pivotArea>
    </chartFormat>
    <chartFormat chart="1" format="3">
      <pivotArea type="data" outline="0" fieldPosition="0">
        <references count="2">
          <reference field="4294967294" count="1" selected="0">
            <x v="0"/>
          </reference>
          <reference field="14" count="1" selected="0">
            <x v="4"/>
          </reference>
        </references>
      </pivotArea>
    </chartFormat>
    <chartFormat chart="1" format="4">
      <pivotArea type="data" outline="0" fieldPosition="0">
        <references count="2">
          <reference field="4294967294" count="1" selected="0">
            <x v="0"/>
          </reference>
          <reference field="14" count="1" selected="0">
            <x v="7"/>
          </reference>
        </references>
      </pivotArea>
    </chartFormat>
    <chartFormat chart="1" format="5">
      <pivotArea type="data" outline="0" fieldPosition="0">
        <references count="2">
          <reference field="4294967294" count="1" selected="0">
            <x v="0"/>
          </reference>
          <reference field="14" count="1" selected="0">
            <x v="6"/>
          </reference>
        </references>
      </pivotArea>
    </chartFormat>
    <chartFormat chart="1" format="6">
      <pivotArea type="data" outline="0" fieldPosition="0">
        <references count="2">
          <reference field="4294967294" count="1" selected="0">
            <x v="0"/>
          </reference>
          <reference field="14" count="1" selected="0">
            <x v="8"/>
          </reference>
        </references>
      </pivotArea>
    </chartFormat>
    <chartFormat chart="1" format="7">
      <pivotArea type="data" outline="0" fieldPosition="0">
        <references count="2">
          <reference field="4294967294" count="1" selected="0">
            <x v="0"/>
          </reference>
          <reference field="14" count="1" selected="0">
            <x v="13"/>
          </reference>
        </references>
      </pivotArea>
    </chartFormat>
    <chartFormat chart="1" format="8">
      <pivotArea type="data" outline="0" fieldPosition="0">
        <references count="2">
          <reference field="4294967294" count="1" selected="0">
            <x v="0"/>
          </reference>
          <reference field="14" count="1" selected="0">
            <x v="3"/>
          </reference>
        </references>
      </pivotArea>
    </chartFormat>
    <chartFormat chart="1" format="9">
      <pivotArea type="data" outline="0" fieldPosition="0">
        <references count="2">
          <reference field="4294967294" count="1" selected="0">
            <x v="0"/>
          </reference>
          <reference field="14" count="1" selected="0">
            <x v="10"/>
          </reference>
        </references>
      </pivotArea>
    </chartFormat>
    <chartFormat chart="1" format="10">
      <pivotArea type="data" outline="0" fieldPosition="0">
        <references count="2">
          <reference field="4294967294" count="1" selected="0">
            <x v="0"/>
          </reference>
          <reference field="14" count="1" selected="0">
            <x v="11"/>
          </reference>
        </references>
      </pivotArea>
    </chartFormat>
    <chartFormat chart="1" format="11">
      <pivotArea type="data" outline="0" fieldPosition="0">
        <references count="2">
          <reference field="4294967294" count="1" selected="0">
            <x v="0"/>
          </reference>
          <reference field="14" count="1" selected="0">
            <x v="15"/>
          </reference>
        </references>
      </pivotArea>
    </chartFormat>
    <chartFormat chart="1" format="12">
      <pivotArea type="data" outline="0" fieldPosition="0">
        <references count="2">
          <reference field="4294967294" count="1" selected="0">
            <x v="0"/>
          </reference>
          <reference field="14" count="1" selected="0">
            <x v="12"/>
          </reference>
        </references>
      </pivotArea>
    </chartFormat>
    <chartFormat chart="1" format="13">
      <pivotArea type="data" outline="0" fieldPosition="0">
        <references count="2">
          <reference field="4294967294" count="1" selected="0">
            <x v="0"/>
          </reference>
          <reference field="14" count="1" selected="0">
            <x v="1"/>
          </reference>
        </references>
      </pivotArea>
    </chartFormat>
    <chartFormat chart="1" format="14">
      <pivotArea type="data" outline="0" fieldPosition="0">
        <references count="2">
          <reference field="4294967294" count="1" selected="0">
            <x v="0"/>
          </reference>
          <reference field="14" count="1" selected="0">
            <x v="9"/>
          </reference>
        </references>
      </pivotArea>
    </chartFormat>
    <chartFormat chart="1" format="15">
      <pivotArea type="data" outline="0" fieldPosition="0">
        <references count="2">
          <reference field="4294967294" count="1" selected="0">
            <x v="0"/>
          </reference>
          <reference field="14" count="1" selected="0">
            <x v="16"/>
          </reference>
        </references>
      </pivotArea>
    </chartFormat>
  </chartFormats>
  <pivotTableStyleInfo name="PivotStyleLight16" showRowHeaders="1" showColHeaders="1" showRowStripes="0" showColStripes="0" showLastColumn="1"/>
  <filters count="1">
    <filter fld="14"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3211B71-8822-4910-9AB8-5372039D59B9}" name="PivotTable13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23:B34" firstHeaderRow="1" firstDataRow="1"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dataField="1"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Row" showAll="0" measureFilter="1" sortType="descending">
      <items count="22">
        <item x="16"/>
        <item x="7"/>
        <item x="6"/>
        <item x="17"/>
        <item x="2"/>
        <item x="4"/>
        <item x="11"/>
        <item x="15"/>
        <item x="13"/>
        <item x="3"/>
        <item x="12"/>
        <item x="10"/>
        <item x="8"/>
        <item x="14"/>
        <item x="18"/>
        <item x="0"/>
        <item x="5"/>
        <item x="19"/>
        <item x="1"/>
        <item x="9"/>
        <item x="20"/>
        <item t="default"/>
      </items>
      <autoSortScope>
        <pivotArea dataOnly="0" outline="0" fieldPosition="0">
          <references count="1">
            <reference field="4294967294" count="1" selected="0">
              <x v="0"/>
            </reference>
          </references>
        </pivotArea>
      </autoSortScope>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4"/>
  </rowFields>
  <rowItems count="11">
    <i>
      <x v="15"/>
    </i>
    <i>
      <x v="11"/>
    </i>
    <i>
      <x v="12"/>
    </i>
    <i>
      <x v="9"/>
    </i>
    <i>
      <x v="1"/>
    </i>
    <i>
      <x v="16"/>
    </i>
    <i>
      <x v="8"/>
    </i>
    <i>
      <x v="13"/>
    </i>
    <i>
      <x v="6"/>
    </i>
    <i>
      <x v="7"/>
    </i>
    <i t="grand">
      <x/>
    </i>
  </rowItems>
  <colItems count="1">
    <i/>
  </colItems>
  <dataFields count="1">
    <dataField name="Count of Deal Origin  " fld="5" subtotal="count" baseField="0" baseItem="0"/>
  </dataFields>
  <pivotTableStyleInfo name="PivotStyleLight16" showRowHeaders="1" showColHeaders="1" showRowStripes="0" showColStripes="0" showLastColumn="1"/>
  <filters count="1">
    <filter fld="1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5F4859F-6F0B-48B1-B9CE-97CF3C6069CE}" name="PivotTable14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24:E130" firstHeaderRow="1" firstDataRow="1"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Row" showAll="0" sortType="descending">
      <items count="6">
        <item x="0"/>
        <item x="2"/>
        <item x="1"/>
        <item x="3"/>
        <item x="4"/>
        <item t="default"/>
      </items>
      <autoSortScope>
        <pivotArea dataOnly="0" outline="0" fieldPosition="0">
          <references count="1">
            <reference field="4294967294" count="1" selected="0">
              <x v="0"/>
            </reference>
          </references>
        </pivotArea>
      </autoSortScope>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4"/>
  </rowFields>
  <rowItems count="6">
    <i>
      <x/>
    </i>
    <i>
      <x v="2"/>
    </i>
    <i>
      <x v="1"/>
    </i>
    <i>
      <x v="3"/>
    </i>
    <i>
      <x v="4"/>
    </i>
    <i t="grand">
      <x/>
    </i>
  </rowItems>
  <colItems count="1">
    <i/>
  </colItems>
  <dataFields count="1">
    <dataField name="Sum of Amount in Euro" fld="0" showDataAs="percentOfTotal" baseField="4" baseItem="0" numFmtId="10"/>
  </dataFields>
  <conditionalFormats count="1">
    <conditionalFormat priority="9">
      <pivotAreas count="1">
        <pivotArea type="data" collapsedLevelsAreSubtotals="1" fieldPosition="0">
          <references count="2">
            <reference field="4294967294" count="1" selected="0">
              <x v="0"/>
            </reference>
            <reference field="4" count="4">
              <x v="0"/>
              <x v="1"/>
              <x v="2"/>
              <x v="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2BAC4EC8-C961-44C1-97B3-60161B32D8A9}" name="PivotTable1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9:C96" firstHeaderRow="1" firstDataRow="1"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axis="axisRow" dataField="1" showAll="0" measureFilter="1">
      <items count="104">
        <item x="5"/>
        <item x="75"/>
        <item x="58"/>
        <item x="23"/>
        <item x="92"/>
        <item x="60"/>
        <item x="43"/>
        <item x="97"/>
        <item x="39"/>
        <item x="77"/>
        <item x="24"/>
        <item x="49"/>
        <item x="3"/>
        <item x="16"/>
        <item x="56"/>
        <item x="99"/>
        <item x="42"/>
        <item x="55"/>
        <item x="22"/>
        <item x="85"/>
        <item x="78"/>
        <item x="13"/>
        <item x="65"/>
        <item x="12"/>
        <item x="54"/>
        <item x="71"/>
        <item x="33"/>
        <item x="61"/>
        <item x="17"/>
        <item x="14"/>
        <item x="50"/>
        <item x="48"/>
        <item x="29"/>
        <item x="35"/>
        <item x="100"/>
        <item x="2"/>
        <item x="37"/>
        <item x="32"/>
        <item x="52"/>
        <item x="15"/>
        <item x="28"/>
        <item x="51"/>
        <item x="66"/>
        <item x="40"/>
        <item x="80"/>
        <item x="1"/>
        <item x="59"/>
        <item x="90"/>
        <item x="67"/>
        <item x="82"/>
        <item x="11"/>
        <item x="68"/>
        <item x="88"/>
        <item x="96"/>
        <item x="79"/>
        <item x="9"/>
        <item x="81"/>
        <item x="30"/>
        <item x="26"/>
        <item x="19"/>
        <item x="18"/>
        <item x="63"/>
        <item x="21"/>
        <item x="57"/>
        <item x="94"/>
        <item x="89"/>
        <item x="76"/>
        <item sd="0" x="0"/>
        <item x="6"/>
        <item x="25"/>
        <item x="70"/>
        <item x="93"/>
        <item x="46"/>
        <item x="87"/>
        <item x="36"/>
        <item x="72"/>
        <item x="34"/>
        <item x="8"/>
        <item x="47"/>
        <item x="27"/>
        <item x="38"/>
        <item x="84"/>
        <item x="31"/>
        <item sd="0" x="4"/>
        <item x="53"/>
        <item x="44"/>
        <item x="83"/>
        <item x="98"/>
        <item x="95"/>
        <item x="74"/>
        <item x="64"/>
        <item x="7"/>
        <item x="41"/>
        <item x="69"/>
        <item x="20"/>
        <item x="91"/>
        <item x="10"/>
        <item x="45"/>
        <item x="101"/>
        <item x="62"/>
        <item x="86"/>
        <item x="73"/>
        <item x="102"/>
        <item t="default"/>
      </items>
    </pivotField>
    <pivotField showAll="0">
      <items count="27">
        <item x="0"/>
        <item x="14"/>
        <item x="2"/>
        <item x="22"/>
        <item x="9"/>
        <item x="17"/>
        <item x="24"/>
        <item x="5"/>
        <item x="13"/>
        <item x="20"/>
        <item x="11"/>
        <item x="15"/>
        <item x="16"/>
        <item x="23"/>
        <item x="18"/>
        <item x="8"/>
        <item x="3"/>
        <item x="21"/>
        <item x="7"/>
        <item x="19"/>
        <item x="6"/>
        <item x="4"/>
        <item x="10"/>
        <item x="1"/>
        <item x="12"/>
        <item x="25"/>
        <item t="default"/>
      </items>
    </pivotField>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8"/>
  </rowFields>
  <rowItems count="7">
    <i>
      <x/>
    </i>
    <i>
      <x v="35"/>
    </i>
    <i>
      <x v="62"/>
    </i>
    <i>
      <x v="63"/>
    </i>
    <i>
      <x v="67"/>
    </i>
    <i>
      <x v="83"/>
    </i>
    <i t="grand">
      <x/>
    </i>
  </rowItems>
  <colItems count="1">
    <i/>
  </colItems>
  <dataFields count="1">
    <dataField name="Count of Primary Closed Won Reason" fld="8" subtotal="count" showDataAs="percentOfTotal" baseField="8" baseItem="0" numFmtId="10"/>
  </dataFields>
  <formats count="4">
    <format dxfId="145">
      <pivotArea dataOnly="0" labelOnly="1" outline="0" axis="axisValues" fieldPosition="0"/>
    </format>
    <format dxfId="144">
      <pivotArea dataOnly="0" labelOnly="1" fieldPosition="0">
        <references count="1">
          <reference field="8" count="6">
            <x v="0"/>
            <x v="35"/>
            <x v="62"/>
            <x v="63"/>
            <x v="67"/>
            <x v="83"/>
          </reference>
        </references>
      </pivotArea>
    </format>
    <format dxfId="143">
      <pivotArea collapsedLevelsAreSubtotals="1" fieldPosition="0">
        <references count="1">
          <reference field="8" count="6">
            <x v="0"/>
            <x v="35"/>
            <x v="62"/>
            <x v="63"/>
            <x v="67"/>
            <x v="83"/>
          </reference>
        </references>
      </pivotArea>
    </format>
    <format dxfId="142">
      <pivotArea dataOnly="0" labelOnly="1" fieldPosition="0">
        <references count="1">
          <reference field="8" count="6">
            <x v="0"/>
            <x v="35"/>
            <x v="62"/>
            <x v="63"/>
            <x v="67"/>
            <x v="83"/>
          </reference>
        </references>
      </pivotArea>
    </format>
  </formats>
  <conditionalFormats count="1">
    <conditionalFormat priority="3">
      <pivotAreas count="1">
        <pivotArea type="data" collapsedLevelsAreSubtotals="1" fieldPosition="0">
          <references count="2">
            <reference field="4294967294" count="1" selected="0">
              <x v="0"/>
            </reference>
            <reference field="8" count="6">
              <x v="0"/>
              <x v="35"/>
              <x v="62"/>
              <x v="63"/>
              <x v="67"/>
              <x v="83"/>
            </reference>
          </references>
        </pivotArea>
      </pivotAreas>
    </conditionalFormat>
  </conditionalFormats>
  <pivotTableStyleInfo name="PivotStyleLight16" showRowHeaders="1" showColHeaders="1" showRowStripes="0" showColStripes="0" showLastColumn="1"/>
  <filters count="1">
    <filter fld="8" type="count" evalOrder="-1" id="2"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7F6940C-77F7-4273-95A7-89CFC67CCD07}" name="PivotTable1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3:D116" firstHeaderRow="0" firstDataRow="1" firstDataCol="1"/>
  <pivotFields count="21">
    <pivotField dataField="1" showAll="0"/>
    <pivotField dataField="1"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axis="axisRow" showAll="0">
      <items count="13">
        <item x="1"/>
        <item x="2"/>
        <item x="10"/>
        <item x="0"/>
        <item x="8"/>
        <item x="3"/>
        <item x="7"/>
        <item x="6"/>
        <item x="9"/>
        <item x="4"/>
        <item x="5"/>
        <item x="11"/>
        <item t="default"/>
      </items>
    </pivotField>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2"/>
  </rowFields>
  <rowItems count="13">
    <i>
      <x/>
    </i>
    <i>
      <x v="1"/>
    </i>
    <i>
      <x v="2"/>
    </i>
    <i>
      <x v="3"/>
    </i>
    <i>
      <x v="4"/>
    </i>
    <i>
      <x v="5"/>
    </i>
    <i>
      <x v="6"/>
    </i>
    <i>
      <x v="7"/>
    </i>
    <i>
      <x v="8"/>
    </i>
    <i>
      <x v="9"/>
    </i>
    <i>
      <x v="10"/>
    </i>
    <i>
      <x v="11"/>
    </i>
    <i t="grand">
      <x/>
    </i>
  </rowItems>
  <colFields count="1">
    <field x="-2"/>
  </colFields>
  <colItems count="2">
    <i>
      <x/>
    </i>
    <i i="1">
      <x v="1"/>
    </i>
  </colItems>
  <dataFields count="2">
    <dataField name="Sum of Amount in Euro" fld="0" baseField="0" baseItem="0"/>
    <dataField name="Count of Company country name" fld="1" subtotal="count" showDataAs="percentOfTotal" baseField="1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CFAB92-CEE9-4026-9EAE-88146741530C}" name="PivotTable10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7:D83" firstHeaderRow="0" firstDataRow="1" firstDataCol="1"/>
  <pivotFields count="21">
    <pivotField showAll="0"/>
    <pivotField dataField="1"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dataField="1"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axis="axisRow" showAll="0" defaultSubtotal="0">
      <items count="6">
        <item x="0"/>
        <item x="1"/>
        <item x="2"/>
        <item x="3"/>
        <item x="4"/>
        <item x="5"/>
      </items>
    </pivotField>
    <pivotField showAll="0" defaultSubtotal="0">
      <items count="4">
        <item x="0"/>
        <item x="1"/>
        <item x="2"/>
        <item x="3"/>
      </items>
    </pivotField>
  </pivotFields>
  <rowFields count="1">
    <field x="19"/>
  </rowFields>
  <rowItems count="6">
    <i>
      <x/>
    </i>
    <i>
      <x v="1"/>
    </i>
    <i>
      <x v="2"/>
    </i>
    <i>
      <x v="3"/>
    </i>
    <i>
      <x v="4"/>
    </i>
    <i t="grand">
      <x/>
    </i>
  </rowItems>
  <colFields count="1">
    <field x="-2"/>
  </colFields>
  <colItems count="2">
    <i>
      <x/>
    </i>
    <i i="1">
      <x v="1"/>
    </i>
  </colItems>
  <dataFields count="2">
    <dataField name="Average of Revised number of employees" fld="3" subtotal="average" baseField="19" baseItem="0"/>
    <dataField name="Count of Company country name" fld="1" subtotal="count" baseField="0" baseItem="0"/>
  </dataFields>
  <formats count="2">
    <format dxfId="147">
      <pivotArea dataOnly="0" labelOnly="1" outline="0" fieldPosition="0">
        <references count="1">
          <reference field="4294967294" count="1">
            <x v="1"/>
          </reference>
        </references>
      </pivotArea>
    </format>
    <format dxfId="146">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68AAF19-BB89-422B-8F0D-A9581BF181B0}" name="PivotTable10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C19:D25" firstHeaderRow="1" firstDataRow="1"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Row" showAll="0" sortType="descending">
      <items count="6">
        <item x="0"/>
        <item x="2"/>
        <item x="1"/>
        <item x="3"/>
        <item x="4"/>
        <item t="default"/>
      </items>
      <autoSortScope>
        <pivotArea dataOnly="0" outline="0" fieldPosition="0">
          <references count="1">
            <reference field="4294967294" count="1" selected="0">
              <x v="0"/>
            </reference>
          </references>
        </pivotArea>
      </autoSortScope>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4"/>
  </rowFields>
  <rowItems count="6">
    <i>
      <x v="1"/>
    </i>
    <i>
      <x/>
    </i>
    <i>
      <x v="2"/>
    </i>
    <i>
      <x v="3"/>
    </i>
    <i>
      <x v="4"/>
    </i>
    <i t="grand">
      <x/>
    </i>
  </rowItems>
  <colItems count="1">
    <i/>
  </colItems>
  <dataFields count="1">
    <dataField name="Average of Amount in Euro" fld="0" subtotal="average" baseField="4" baseItem="0" numFmtId="2"/>
  </dataFields>
  <formats count="16">
    <format dxfId="163">
      <pivotArea outline="0" collapsedLevelsAreSubtotals="1" fieldPosition="0"/>
    </format>
    <format dxfId="162">
      <pivotArea dataOnly="0" labelOnly="1" outline="0" axis="axisValues" fieldPosition="0"/>
    </format>
    <format dxfId="161">
      <pivotArea type="all" dataOnly="0" outline="0" fieldPosition="0"/>
    </format>
    <format dxfId="160">
      <pivotArea outline="0" collapsedLevelsAreSubtotals="1" fieldPosition="0"/>
    </format>
    <format dxfId="159">
      <pivotArea field="4" type="button" dataOnly="0" labelOnly="1" outline="0" axis="axisRow" fieldPosition="0"/>
    </format>
    <format dxfId="158">
      <pivotArea dataOnly="0" labelOnly="1" outline="0" axis="axisValues" fieldPosition="0"/>
    </format>
    <format dxfId="157">
      <pivotArea dataOnly="0" labelOnly="1" fieldPosition="0">
        <references count="1">
          <reference field="4" count="0"/>
        </references>
      </pivotArea>
    </format>
    <format dxfId="156">
      <pivotArea dataOnly="0" labelOnly="1" grandRow="1" outline="0" fieldPosition="0"/>
    </format>
    <format dxfId="155">
      <pivotArea collapsedLevelsAreSubtotals="1" fieldPosition="0">
        <references count="1">
          <reference field="4" count="1">
            <x v="4"/>
          </reference>
        </references>
      </pivotArea>
    </format>
    <format dxfId="154">
      <pivotArea grandRow="1" outline="0" collapsedLevelsAreSubtotals="1" fieldPosition="0"/>
    </format>
    <format dxfId="153">
      <pivotArea type="all" dataOnly="0" outline="0" fieldPosition="0"/>
    </format>
    <format dxfId="152">
      <pivotArea outline="0" collapsedLevelsAreSubtotals="1" fieldPosition="0"/>
    </format>
    <format dxfId="151">
      <pivotArea field="4" type="button" dataOnly="0" labelOnly="1" outline="0" axis="axisRow" fieldPosition="0"/>
    </format>
    <format dxfId="150">
      <pivotArea dataOnly="0" labelOnly="1" fieldPosition="0">
        <references count="1">
          <reference field="4" count="0"/>
        </references>
      </pivotArea>
    </format>
    <format dxfId="149">
      <pivotArea dataOnly="0" labelOnly="1" grandRow="1" outline="0" fieldPosition="0"/>
    </format>
    <format dxfId="148">
      <pivotArea dataOnly="0" labelOnly="1" outline="0" axis="axisValues" fieldPosition="0"/>
    </format>
  </formats>
  <conditionalFormats count="1">
    <conditionalFormat priority="7">
      <pivotAreas count="1">
        <pivotArea type="data" collapsedLevelsAreSubtotals="1" fieldPosition="0">
          <references count="2">
            <reference field="4294967294" count="1" selected="0">
              <x v="0"/>
            </reference>
            <reference field="4"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E7611A6-0401-4252-95A3-A46F138D50F5}" name="PivotTable1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R78:S92" firstHeaderRow="1" firstDataRow="1"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items count="6">
        <item x="0"/>
        <item x="2"/>
        <item x="1"/>
        <item x="3"/>
        <item x="4"/>
        <item t="default"/>
      </items>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items count="152">
        <item x="62"/>
        <item x="147"/>
        <item x="12"/>
        <item x="126"/>
        <item x="79"/>
        <item x="99"/>
        <item x="70"/>
        <item x="121"/>
        <item x="54"/>
        <item x="129"/>
        <item x="135"/>
        <item x="143"/>
        <item x="119"/>
        <item x="148"/>
        <item x="71"/>
        <item x="46"/>
        <item x="63"/>
        <item x="141"/>
        <item x="132"/>
        <item x="29"/>
        <item x="128"/>
        <item x="61"/>
        <item x="140"/>
        <item x="145"/>
        <item x="113"/>
        <item x="115"/>
        <item x="117"/>
        <item x="87"/>
        <item x="30"/>
        <item x="144"/>
        <item x="39"/>
        <item x="0"/>
        <item x="146"/>
        <item x="83"/>
        <item x="78"/>
        <item x="133"/>
        <item x="98"/>
        <item x="124"/>
        <item x="114"/>
        <item x="76"/>
        <item x="127"/>
        <item x="131"/>
        <item x="35"/>
        <item x="139"/>
        <item x="50"/>
        <item x="34"/>
        <item x="24"/>
        <item x="120"/>
        <item x="20"/>
        <item x="3"/>
        <item x="5"/>
        <item x="49"/>
        <item x="60"/>
        <item x="65"/>
        <item x="103"/>
        <item x="43"/>
        <item x="51"/>
        <item x="92"/>
        <item x="32"/>
        <item x="142"/>
        <item x="44"/>
        <item x="10"/>
        <item x="11"/>
        <item x="72"/>
        <item x="138"/>
        <item x="57"/>
        <item x="118"/>
        <item x="74"/>
        <item x="95"/>
        <item x="80"/>
        <item x="8"/>
        <item x="73"/>
        <item x="108"/>
        <item x="85"/>
        <item x="6"/>
        <item x="28"/>
        <item x="52"/>
        <item x="116"/>
        <item x="69"/>
        <item x="37"/>
        <item x="84"/>
        <item x="96"/>
        <item x="105"/>
        <item x="36"/>
        <item x="26"/>
        <item x="122"/>
        <item x="94"/>
        <item x="67"/>
        <item x="90"/>
        <item x="136"/>
        <item x="97"/>
        <item x="88"/>
        <item x="27"/>
        <item x="134"/>
        <item x="53"/>
        <item x="25"/>
        <item x="137"/>
        <item x="102"/>
        <item x="7"/>
        <item x="93"/>
        <item x="111"/>
        <item x="106"/>
        <item x="14"/>
        <item x="21"/>
        <item x="125"/>
        <item x="91"/>
        <item x="86"/>
        <item x="16"/>
        <item x="100"/>
        <item x="89"/>
        <item x="101"/>
        <item x="23"/>
        <item x="41"/>
        <item x="42"/>
        <item x="56"/>
        <item x="15"/>
        <item x="31"/>
        <item x="18"/>
        <item x="47"/>
        <item x="59"/>
        <item x="2"/>
        <item x="123"/>
        <item x="130"/>
        <item x="19"/>
        <item x="22"/>
        <item x="110"/>
        <item x="104"/>
        <item x="75"/>
        <item x="82"/>
        <item x="149"/>
        <item x="4"/>
        <item x="40"/>
        <item x="68"/>
        <item x="9"/>
        <item x="66"/>
        <item x="109"/>
        <item x="1"/>
        <item x="48"/>
        <item x="107"/>
        <item x="17"/>
        <item x="64"/>
        <item x="45"/>
        <item x="81"/>
        <item x="33"/>
        <item x="13"/>
        <item x="112"/>
        <item x="38"/>
        <item x="77"/>
        <item x="58"/>
        <item x="55"/>
        <item x="150"/>
        <item t="default"/>
      </items>
    </pivotField>
    <pivotField showAll="0"/>
    <pivotField showAll="0">
      <items count="13">
        <item x="1"/>
        <item x="2"/>
        <item x="10"/>
        <item x="0"/>
        <item x="8"/>
        <item x="3"/>
        <item x="7"/>
        <item x="6"/>
        <item x="9"/>
        <item x="4"/>
        <item x="5"/>
        <item x="11"/>
        <item t="default"/>
      </items>
    </pivotField>
    <pivotField showAll="0">
      <items count="7">
        <item x="3"/>
        <item x="0"/>
        <item x="4"/>
        <item x="1"/>
        <item x="2"/>
        <item x="5"/>
        <item t="default"/>
      </items>
    </pivotField>
    <pivotField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x="0"/>
        <item x="1"/>
        <item x="2"/>
        <item x="3"/>
        <item x="4"/>
        <item x="5"/>
        <item x="6"/>
        <item x="7"/>
        <item x="8"/>
        <item x="9"/>
        <item x="10"/>
        <item x="11"/>
        <item x="12"/>
        <item x="13"/>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x="0"/>
        <item x="1"/>
        <item x="2"/>
        <item x="3"/>
      </items>
    </pivotField>
  </pivotFields>
  <rowFields count="1">
    <field x="18"/>
  </rowFields>
  <rowItems count="14">
    <i>
      <x/>
    </i>
    <i>
      <x v="1"/>
    </i>
    <i>
      <x v="2"/>
    </i>
    <i>
      <x v="3"/>
    </i>
    <i>
      <x v="4"/>
    </i>
    <i>
      <x v="5"/>
    </i>
    <i>
      <x v="6"/>
    </i>
    <i>
      <x v="7"/>
    </i>
    <i>
      <x v="8"/>
    </i>
    <i>
      <x v="9"/>
    </i>
    <i>
      <x v="10"/>
    </i>
    <i>
      <x v="11"/>
    </i>
    <i>
      <x v="12"/>
    </i>
    <i t="grand">
      <x/>
    </i>
  </rowItems>
  <colItems count="1">
    <i/>
  </colItems>
  <dataFields count="1">
    <dataField name="Sum of Amount in Euro" fld="0" showDataAs="percentOfCol" baseField="19" baseItem="1" numFmtId="10"/>
  </dataFields>
  <formats count="3">
    <format dxfId="166">
      <pivotArea field="17" type="button" dataOnly="0" labelOnly="1" outline="0"/>
    </format>
    <format dxfId="165">
      <pivotArea dataOnly="0" labelOnly="1" outline="0" fieldPosition="0">
        <references count="1">
          <reference field="4294967294" count="1">
            <x v="0"/>
          </reference>
        </references>
      </pivotArea>
    </format>
    <format dxfId="164">
      <pivotArea outline="0" fieldPosition="0">
        <references count="1">
          <reference field="4294967294" count="1">
            <x v="0"/>
          </reference>
        </references>
      </pivotArea>
    </format>
  </formats>
  <chartFormats count="2">
    <chartFormat chart="0" format="1"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3D34C5-2786-4C7B-B375-20BD9AB69184}" name="PivotTable10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8:D39" firstHeaderRow="1" firstDataRow="1"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dataField="1" showAll="0"/>
    <pivotField showAll="0"/>
    <pivotField showAll="0"/>
    <pivotField axis="axisRow" showAll="0" measureFilter="1" sortType="descending">
      <items count="22">
        <item x="16"/>
        <item x="7"/>
        <item x="6"/>
        <item x="17"/>
        <item x="2"/>
        <item x="4"/>
        <item x="11"/>
        <item x="15"/>
        <item x="13"/>
        <item x="3"/>
        <item x="12"/>
        <item x="10"/>
        <item x="8"/>
        <item x="14"/>
        <item x="18"/>
        <item x="0"/>
        <item x="5"/>
        <item x="19"/>
        <item x="1"/>
        <item x="9"/>
        <item x="20"/>
        <item t="default"/>
      </items>
      <autoSortScope>
        <pivotArea dataOnly="0" outline="0" fieldPosition="0">
          <references count="1">
            <reference field="4294967294" count="1" selected="0">
              <x v="0"/>
            </reference>
          </references>
        </pivotArea>
      </autoSortScope>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4"/>
  </rowFields>
  <rowItems count="11">
    <i>
      <x v="15"/>
    </i>
    <i>
      <x v="11"/>
    </i>
    <i>
      <x v="12"/>
    </i>
    <i>
      <x v="9"/>
    </i>
    <i>
      <x v="1"/>
    </i>
    <i>
      <x v="16"/>
    </i>
    <i>
      <x v="8"/>
    </i>
    <i>
      <x v="13"/>
    </i>
    <i>
      <x v="6"/>
    </i>
    <i>
      <x v="7"/>
    </i>
    <i t="grand">
      <x/>
    </i>
  </rowItems>
  <colItems count="1">
    <i/>
  </colItems>
  <dataFields count="1">
    <dataField name="Count of Champion" fld="11" subtotal="count" baseField="0" baseItem="0"/>
  </dataFields>
  <formats count="7">
    <format dxfId="173">
      <pivotArea dataOnly="0" labelOnly="1" outline="0" axis="axisValues" fieldPosition="0"/>
    </format>
    <format dxfId="172">
      <pivotArea type="all" dataOnly="0" outline="0" fieldPosition="0"/>
    </format>
    <format dxfId="171">
      <pivotArea outline="0" collapsedLevelsAreSubtotals="1" fieldPosition="0"/>
    </format>
    <format dxfId="170">
      <pivotArea field="14" type="button" dataOnly="0" labelOnly="1" outline="0" axis="axisRow" fieldPosition="0"/>
    </format>
    <format dxfId="169">
      <pivotArea dataOnly="0" labelOnly="1" fieldPosition="0">
        <references count="1">
          <reference field="14" count="10">
            <x v="1"/>
            <x v="6"/>
            <x v="7"/>
            <x v="8"/>
            <x v="9"/>
            <x v="11"/>
            <x v="12"/>
            <x v="13"/>
            <x v="15"/>
            <x v="16"/>
          </reference>
        </references>
      </pivotArea>
    </format>
    <format dxfId="168">
      <pivotArea dataOnly="0" labelOnly="1" grandRow="1" outline="0" fieldPosition="0"/>
    </format>
    <format dxfId="167">
      <pivotArea dataOnly="0" labelOnly="1" outline="0" axis="axisValues" fieldPosition="0"/>
    </format>
  </formats>
  <conditionalFormats count="1">
    <conditionalFormat priority="5">
      <pivotAreas count="1">
        <pivotArea type="data" collapsedLevelsAreSubtotals="1" fieldPosition="0">
          <references count="2">
            <reference field="4294967294" count="1" selected="0">
              <x v="0"/>
            </reference>
            <reference field="14" count="10">
              <x v="1"/>
              <x v="6"/>
              <x v="7"/>
              <x v="8"/>
              <x v="9"/>
              <x v="11"/>
              <x v="12"/>
              <x v="13"/>
              <x v="15"/>
              <x v="16"/>
            </reference>
          </references>
        </pivotArea>
      </pivotAreas>
    </conditionalFormat>
  </conditionalFormats>
  <pivotTableStyleInfo name="PivotStyleLight16" showRowHeaders="1" showColHeaders="1" showRowStripes="0" showColStripes="0" showLastColumn="1"/>
  <filters count="1">
    <filter fld="1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F8A7B74-3283-4F36-913A-198C8703EA0C}" name="PivotTable10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63:C74" firstHeaderRow="1" firstDataRow="1"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axis="axisRow" dataField="1" showAll="0">
      <items count="11">
        <item x="4"/>
        <item x="5"/>
        <item x="1"/>
        <item x="8"/>
        <item x="0"/>
        <item x="3"/>
        <item x="6"/>
        <item x="7"/>
        <item x="2"/>
        <item x="9"/>
        <item t="default"/>
      </items>
    </pivotField>
    <pivotField showAll="0"/>
    <pivotField multipleItemSelectionAllowed="1" showAll="0">
      <items count="7">
        <item x="3"/>
        <item x="0"/>
        <item x="4"/>
        <item x="1"/>
        <item x="2"/>
        <item x="5"/>
        <item t="default"/>
      </items>
    </pivotField>
    <pivotField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1"/>
  </rowFields>
  <rowItems count="11">
    <i>
      <x/>
    </i>
    <i>
      <x v="1"/>
    </i>
    <i>
      <x v="2"/>
    </i>
    <i>
      <x v="3"/>
    </i>
    <i>
      <x v="4"/>
    </i>
    <i>
      <x v="5"/>
    </i>
    <i>
      <x v="6"/>
    </i>
    <i>
      <x v="7"/>
    </i>
    <i>
      <x v="8"/>
    </i>
    <i>
      <x v="9"/>
    </i>
    <i t="grand">
      <x/>
    </i>
  </rowItems>
  <colItems count="1">
    <i/>
  </colItems>
  <dataFields count="1">
    <dataField name="Count of Champion" fld="11" subtotal="count" showDataAs="percentOfTotal" baseField="11" baseItem="3" numFmtId="10"/>
  </dataFields>
  <conditionalFormats count="1">
    <conditionalFormat priority="4">
      <pivotAreas count="1">
        <pivotArea type="data" outline="0" collapsedLevelsAreSubtotals="1" fieldPosition="0">
          <references count="2">
            <reference field="4294967294" count="1" selected="0">
              <x v="0"/>
            </reference>
            <reference field="11" count="10" selected="0">
              <x v="0"/>
              <x v="1"/>
              <x v="2"/>
              <x v="3"/>
              <x v="4"/>
              <x v="5"/>
              <x v="6"/>
              <x v="7"/>
              <x v="8"/>
              <x v="9"/>
            </reference>
          </references>
        </pivotArea>
      </pivotAreas>
    </conditionalFormat>
  </conditionalFormats>
  <chartFormats count="10">
    <chartFormat chart="0" format="53" series="1">
      <pivotArea type="data" outline="0" fieldPosition="0">
        <references count="2">
          <reference field="4294967294" count="1" selected="0">
            <x v="0"/>
          </reference>
          <reference field="11" count="1" selected="0">
            <x v="0"/>
          </reference>
        </references>
      </pivotArea>
    </chartFormat>
    <chartFormat chart="0" format="54" series="1">
      <pivotArea type="data" outline="0" fieldPosition="0">
        <references count="2">
          <reference field="4294967294" count="1" selected="0">
            <x v="0"/>
          </reference>
          <reference field="11" count="1" selected="0">
            <x v="1"/>
          </reference>
        </references>
      </pivotArea>
    </chartFormat>
    <chartFormat chart="0" format="55" series="1">
      <pivotArea type="data" outline="0" fieldPosition="0">
        <references count="2">
          <reference field="4294967294" count="1" selected="0">
            <x v="0"/>
          </reference>
          <reference field="11" count="1" selected="0">
            <x v="2"/>
          </reference>
        </references>
      </pivotArea>
    </chartFormat>
    <chartFormat chart="0" format="56" series="1">
      <pivotArea type="data" outline="0" fieldPosition="0">
        <references count="2">
          <reference field="4294967294" count="1" selected="0">
            <x v="0"/>
          </reference>
          <reference field="11" count="1" selected="0">
            <x v="3"/>
          </reference>
        </references>
      </pivotArea>
    </chartFormat>
    <chartFormat chart="0" format="57" series="1">
      <pivotArea type="data" outline="0" fieldPosition="0">
        <references count="2">
          <reference field="4294967294" count="1" selected="0">
            <x v="0"/>
          </reference>
          <reference field="11" count="1" selected="0">
            <x v="4"/>
          </reference>
        </references>
      </pivotArea>
    </chartFormat>
    <chartFormat chart="0" format="58" series="1">
      <pivotArea type="data" outline="0" fieldPosition="0">
        <references count="2">
          <reference field="4294967294" count="1" selected="0">
            <x v="0"/>
          </reference>
          <reference field="11" count="1" selected="0">
            <x v="5"/>
          </reference>
        </references>
      </pivotArea>
    </chartFormat>
    <chartFormat chart="0" format="59" series="1">
      <pivotArea type="data" outline="0" fieldPosition="0">
        <references count="2">
          <reference field="4294967294" count="1" selected="0">
            <x v="0"/>
          </reference>
          <reference field="11" count="1" selected="0">
            <x v="6"/>
          </reference>
        </references>
      </pivotArea>
    </chartFormat>
    <chartFormat chart="0" format="60" series="1">
      <pivotArea type="data" outline="0" fieldPosition="0">
        <references count="2">
          <reference field="4294967294" count="1" selected="0">
            <x v="0"/>
          </reference>
          <reference field="11" count="1" selected="0">
            <x v="7"/>
          </reference>
        </references>
      </pivotArea>
    </chartFormat>
    <chartFormat chart="0" format="61" series="1">
      <pivotArea type="data" outline="0" fieldPosition="0">
        <references count="2">
          <reference field="4294967294" count="1" selected="0">
            <x v="0"/>
          </reference>
          <reference field="11" count="1" selected="0">
            <x v="8"/>
          </reference>
        </references>
      </pivotArea>
    </chartFormat>
    <chartFormat chart="0" format="62" series="1">
      <pivotArea type="data" outline="0" fieldPosition="0">
        <references count="2">
          <reference field="4294967294" count="1" selected="0">
            <x v="0"/>
          </reference>
          <reference field="1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338DF1E-5141-438C-9400-A165F8B3589A}" name="PivotTable10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F19:G25" firstHeaderRow="1" firstDataRow="1"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items count="6">
        <item x="0"/>
        <item x="2"/>
        <item x="1"/>
        <item x="3"/>
        <item x="4"/>
        <item t="default"/>
      </items>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Row" showAll="0" measureFilter="1">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4"/>
  </rowFields>
  <rowItems count="6">
    <i>
      <x v="1"/>
    </i>
    <i>
      <x v="9"/>
    </i>
    <i>
      <x v="11"/>
    </i>
    <i>
      <x v="12"/>
    </i>
    <i>
      <x v="15"/>
    </i>
    <i t="grand">
      <x/>
    </i>
  </rowItems>
  <colItems count="1">
    <i/>
  </colItems>
  <dataFields count="1">
    <dataField name="% Sum of Amount in Euro" fld="0" showDataAs="percentOfTotal" baseField="14" baseItem="0" numFmtId="10"/>
  </dataFields>
  <formats count="13">
    <format dxfId="186">
      <pivotArea dataOnly="0" labelOnly="1" outline="0" axis="axisValues" fieldPosition="0"/>
    </format>
    <format dxfId="185">
      <pivotArea type="all" dataOnly="0" outline="0" fieldPosition="0"/>
    </format>
    <format dxfId="184">
      <pivotArea outline="0" collapsedLevelsAreSubtotals="1" fieldPosition="0"/>
    </format>
    <format dxfId="183">
      <pivotArea field="14" type="button" dataOnly="0" labelOnly="1" outline="0" axis="axisRow" fieldPosition="0"/>
    </format>
    <format dxfId="182">
      <pivotArea dataOnly="0" labelOnly="1" fieldPosition="0">
        <references count="1">
          <reference field="14" count="5">
            <x v="1"/>
            <x v="9"/>
            <x v="11"/>
            <x v="12"/>
            <x v="15"/>
          </reference>
        </references>
      </pivotArea>
    </format>
    <format dxfId="181">
      <pivotArea dataOnly="0" labelOnly="1" grandRow="1" outline="0" fieldPosition="0"/>
    </format>
    <format dxfId="180">
      <pivotArea dataOnly="0" labelOnly="1" outline="0" axis="axisValues" fieldPosition="0"/>
    </format>
    <format dxfId="179">
      <pivotArea type="all" dataOnly="0" outline="0" fieldPosition="0"/>
    </format>
    <format dxfId="178">
      <pivotArea outline="0" collapsedLevelsAreSubtotals="1" fieldPosition="0"/>
    </format>
    <format dxfId="177">
      <pivotArea field="14" type="button" dataOnly="0" labelOnly="1" outline="0" axis="axisRow" fieldPosition="0"/>
    </format>
    <format dxfId="176">
      <pivotArea dataOnly="0" labelOnly="1" fieldPosition="0">
        <references count="1">
          <reference field="14" count="5">
            <x v="1"/>
            <x v="9"/>
            <x v="11"/>
            <x v="12"/>
            <x v="15"/>
          </reference>
        </references>
      </pivotArea>
    </format>
    <format dxfId="175">
      <pivotArea dataOnly="0" labelOnly="1" grandRow="1" outline="0" fieldPosition="0"/>
    </format>
    <format dxfId="174">
      <pivotArea dataOnly="0" labelOnly="1" outline="0" axis="axisValues" fieldPosition="0"/>
    </format>
  </formats>
  <conditionalFormats count="1">
    <conditionalFormat priority="6">
      <pivotAreas count="1">
        <pivotArea type="data" collapsedLevelsAreSubtotals="1" fieldPosition="0">
          <references count="2">
            <reference field="4294967294" count="1" selected="0">
              <x v="0"/>
            </reference>
            <reference field="14" count="5">
              <x v="1"/>
              <x v="9"/>
              <x v="11"/>
              <x v="12"/>
              <x v="15"/>
            </reference>
          </references>
        </pivotArea>
      </pivotAreas>
    </conditionalFormat>
  </conditionalFormats>
  <pivotTableStyleInfo name="PivotStyleLight16" showRowHeaders="1" showColHeaders="1" showRowStripes="0" showColStripes="0" showLastColumn="1"/>
  <filters count="1">
    <filter fld="1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7907941-3667-46DB-9D18-F4E847E67E04}" name="PivotTable1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7:X24" firstHeaderRow="1" firstDataRow="2"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Col" showAll="0">
      <items count="6">
        <item x="0"/>
        <item x="2"/>
        <item x="1"/>
        <item x="3"/>
        <item x="4"/>
        <item t="default"/>
      </items>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Row" showAll="0" measureFilter="1">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4"/>
  </rowFields>
  <rowItems count="16">
    <i>
      <x/>
    </i>
    <i>
      <x v="1"/>
    </i>
    <i>
      <x v="3"/>
    </i>
    <i>
      <x v="6"/>
    </i>
    <i>
      <x v="7"/>
    </i>
    <i>
      <x v="8"/>
    </i>
    <i>
      <x v="9"/>
    </i>
    <i>
      <x v="10"/>
    </i>
    <i>
      <x v="11"/>
    </i>
    <i>
      <x v="12"/>
    </i>
    <i>
      <x v="13"/>
    </i>
    <i>
      <x v="15"/>
    </i>
    <i>
      <x v="16"/>
    </i>
    <i>
      <x v="18"/>
    </i>
    <i>
      <x v="19"/>
    </i>
    <i t="grand">
      <x/>
    </i>
  </rowItems>
  <colFields count="1">
    <field x="4"/>
  </colFields>
  <colItems count="6">
    <i>
      <x/>
    </i>
    <i>
      <x v="1"/>
    </i>
    <i>
      <x v="2"/>
    </i>
    <i>
      <x v="3"/>
    </i>
    <i>
      <x v="4"/>
    </i>
    <i t="grand">
      <x/>
    </i>
  </colItems>
  <dataFields count="1">
    <dataField name="Average of Amount in Euro" fld="0" subtotal="average" baseField="14" baseItem="0" numFmtId="2"/>
  </dataFields>
  <formats count="2">
    <format dxfId="90">
      <pivotArea outline="0" collapsedLevelsAreSubtotals="1" fieldPosition="0"/>
    </format>
    <format dxfId="89">
      <pivotArea collapsedLevelsAreSubtotals="1" fieldPosition="0">
        <references count="2">
          <reference field="4" count="1" selected="0">
            <x v="1"/>
          </reference>
          <reference field="14" count="1">
            <x v="11"/>
          </reference>
        </references>
      </pivotArea>
    </format>
  </formats>
  <conditionalFormats count="2">
    <conditionalFormat priority="10">
      <pivotAreas count="1">
        <pivotArea type="data" collapsedLevelsAreSubtotals="1" fieldPosition="0">
          <references count="2">
            <reference field="4294967294" count="1" selected="0">
              <x v="0"/>
            </reference>
            <reference field="14" count="6">
              <x v="1"/>
              <x v="3"/>
              <x v="6"/>
              <x v="7"/>
              <x v="11"/>
              <x v="18"/>
            </reference>
          </references>
        </pivotArea>
      </pivotAreas>
    </conditionalFormat>
    <conditionalFormat priority="9">
      <pivotAreas count="1">
        <pivotArea type="data" collapsedLevelsAreSubtotals="1" fieldPosition="0">
          <references count="2">
            <reference field="4294967294" count="1" selected="0">
              <x v="0"/>
            </reference>
            <reference field="14" count="15">
              <x v="0"/>
              <x v="1"/>
              <x v="3"/>
              <x v="6"/>
              <x v="7"/>
              <x v="8"/>
              <x v="9"/>
              <x v="10"/>
              <x v="11"/>
              <x v="12"/>
              <x v="13"/>
              <x v="15"/>
              <x v="16"/>
              <x v="18"/>
              <x v="19"/>
            </reference>
          </references>
        </pivotArea>
      </pivotAreas>
    </conditionalFormat>
  </conditionalFormats>
  <pivotTableStyleInfo name="PivotStyleLight16" showRowHeaders="1" showColHeaders="1" showRowStripes="0" showColStripes="0" showLastColumn="1"/>
  <filters count="1">
    <filter fld="14" type="count" evalOrder="-1" id="3"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255930-5E41-43B5-A256-88423F80FC0E}" name="PivotTable9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53:D160" firstHeaderRow="0" firstDataRow="1" firstDataCol="1"/>
  <pivotFields count="21">
    <pivotField showAll="0"/>
    <pivotField dataField="1"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dataField="1" showAll="0"/>
    <pivotField showAll="0">
      <items count="6">
        <item x="0"/>
        <item x="2"/>
        <item x="1"/>
        <item x="3"/>
        <item x="4"/>
        <item t="default"/>
      </items>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items count="13">
        <item x="1"/>
        <item x="2"/>
        <item x="10"/>
        <item x="0"/>
        <item x="8"/>
        <item x="3"/>
        <item x="7"/>
        <item x="6"/>
        <item x="9"/>
        <item x="4"/>
        <item x="5"/>
        <item x="11"/>
        <item t="default"/>
      </items>
    </pivotField>
    <pivotField axis="axisRow" showAll="0">
      <items count="7">
        <item x="3"/>
        <item x="0"/>
        <item x="4"/>
        <item x="1"/>
        <item x="2"/>
        <item x="5"/>
        <item t="default"/>
      </items>
    </pivotField>
    <pivotField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sd="0" x="0"/>
        <item sd="0" x="1"/>
        <item x="2"/>
        <item sd="0" x="3"/>
      </items>
    </pivotField>
  </pivotFields>
  <rowFields count="1">
    <field x="13"/>
  </rowFields>
  <rowItems count="7">
    <i>
      <x/>
    </i>
    <i>
      <x v="1"/>
    </i>
    <i>
      <x v="2"/>
    </i>
    <i>
      <x v="3"/>
    </i>
    <i>
      <x v="4"/>
    </i>
    <i>
      <x v="5"/>
    </i>
    <i t="grand">
      <x/>
    </i>
  </rowItems>
  <colFields count="1">
    <field x="-2"/>
  </colFields>
  <colItems count="2">
    <i>
      <x/>
    </i>
    <i i="1">
      <x v="1"/>
    </i>
  </colItems>
  <dataFields count="2">
    <dataField name="Average of Revised number of employees" fld="3" subtotal="average" baseField="13" baseItem="2"/>
    <dataField name="Count of Company country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F688ECF-97D9-495B-A221-A536B6C6C1D4}" name="PivotTable8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7:H14" firstHeaderRow="1" firstDataRow="2"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Col" showAll="0" measureFilter="1" sortType="descending">
      <items count="6">
        <item x="0"/>
        <item x="2"/>
        <item x="1"/>
        <item x="3"/>
        <item x="4"/>
        <item t="default"/>
      </items>
      <autoSortScope>
        <pivotArea dataOnly="0" outline="0" fieldPosition="0">
          <references count="1">
            <reference field="4294967294" count="1" selected="0">
              <x v="0"/>
            </reference>
          </references>
        </pivotArea>
      </autoSortScope>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Row" showAll="0" measureFilter="1">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4"/>
  </rowFields>
  <rowItems count="6">
    <i>
      <x v="1"/>
    </i>
    <i>
      <x v="9"/>
    </i>
    <i>
      <x v="11"/>
    </i>
    <i>
      <x v="12"/>
    </i>
    <i>
      <x v="15"/>
    </i>
    <i t="grand">
      <x/>
    </i>
  </rowItems>
  <colFields count="1">
    <field x="4"/>
  </colFields>
  <colItems count="6">
    <i>
      <x/>
    </i>
    <i>
      <x v="2"/>
    </i>
    <i>
      <x v="1"/>
    </i>
    <i>
      <x v="3"/>
    </i>
    <i>
      <x v="4"/>
    </i>
    <i t="grand">
      <x/>
    </i>
  </colItems>
  <dataFields count="1">
    <dataField name="Sum of Amount in Euro" fld="0" showDataAs="percentOfTotal" baseField="4" baseItem="1" numFmtId="10"/>
  </dataFields>
  <formats count="14">
    <format dxfId="104">
      <pivotArea collapsedLevelsAreSubtotals="1" fieldPosition="0">
        <references count="1">
          <reference field="4" count="0"/>
        </references>
      </pivotArea>
    </format>
    <format dxfId="103">
      <pivotArea outline="0" fieldPosition="0">
        <references count="1">
          <reference field="4294967294" count="1">
            <x v="0"/>
          </reference>
        </references>
      </pivotArea>
    </format>
    <format dxfId="102">
      <pivotArea collapsedLevelsAreSubtotals="1" fieldPosition="0">
        <references count="2">
          <reference field="4" count="1">
            <x v="2"/>
          </reference>
          <reference field="14" count="1" selected="0">
            <x v="11"/>
          </reference>
        </references>
      </pivotArea>
    </format>
    <format dxfId="101">
      <pivotArea collapsedLevelsAreSubtotals="1" fieldPosition="0">
        <references count="2">
          <reference field="4" count="1">
            <x v="1"/>
          </reference>
          <reference field="14" count="1" selected="0">
            <x v="11"/>
          </reference>
        </references>
      </pivotArea>
    </format>
    <format dxfId="100">
      <pivotArea collapsedLevelsAreSubtotals="1" fieldPosition="0">
        <references count="2">
          <reference field="4" count="1">
            <x v="0"/>
          </reference>
          <reference field="14" count="1" selected="0">
            <x v="15"/>
          </reference>
        </references>
      </pivotArea>
    </format>
    <format dxfId="99">
      <pivotArea collapsedLevelsAreSubtotals="1" fieldPosition="0">
        <references count="2">
          <reference field="4" count="1">
            <x v="2"/>
          </reference>
          <reference field="14" count="1" selected="0">
            <x v="15"/>
          </reference>
        </references>
      </pivotArea>
    </format>
    <format dxfId="98">
      <pivotArea collapsedLevelsAreSubtotals="1" fieldPosition="0">
        <references count="2">
          <reference field="4" count="1">
            <x v="2"/>
          </reference>
          <reference field="14" count="1" selected="0">
            <x v="12"/>
          </reference>
        </references>
      </pivotArea>
    </format>
    <format dxfId="97">
      <pivotArea collapsedLevelsAreSubtotals="1" fieldPosition="0">
        <references count="2">
          <reference field="4" count="1">
            <x v="0"/>
          </reference>
          <reference field="14" count="1" selected="0">
            <x v="12"/>
          </reference>
        </references>
      </pivotArea>
    </format>
    <format dxfId="96">
      <pivotArea dataOnly="0" labelOnly="1" fieldPosition="0">
        <references count="1">
          <reference field="4" count="1">
            <x v="2"/>
          </reference>
        </references>
      </pivotArea>
    </format>
    <format dxfId="95">
      <pivotArea collapsedLevelsAreSubtotals="1" fieldPosition="0">
        <references count="2">
          <reference field="4" count="1">
            <x v="0"/>
          </reference>
          <reference field="14" count="1" selected="0">
            <x v="1"/>
          </reference>
        </references>
      </pivotArea>
    </format>
    <format dxfId="94">
      <pivotArea collapsedLevelsAreSubtotals="1" fieldPosition="0">
        <references count="2">
          <reference field="4" count="1">
            <x v="0"/>
          </reference>
          <reference field="14" count="1" selected="0">
            <x v="9"/>
          </reference>
        </references>
      </pivotArea>
    </format>
    <format dxfId="93">
      <pivotArea collapsedLevelsAreSubtotals="1" fieldPosition="0">
        <references count="2">
          <reference field="4" count="1">
            <x v="0"/>
          </reference>
          <reference field="14" count="1" selected="0">
            <x v="11"/>
          </reference>
        </references>
      </pivotArea>
    </format>
    <format dxfId="92">
      <pivotArea grandRow="1" outline="0" collapsedLevelsAreSubtotals="1" fieldPosition="0"/>
    </format>
    <format dxfId="91">
      <pivotArea dataOnly="0" labelOnly="1" grandRow="1" outline="0" fieldPosition="0"/>
    </format>
  </formats>
  <conditionalFormats count="1">
    <conditionalFormat priority="21">
      <pivotAreas count="1">
        <pivotArea type="data" collapsedLevelsAreSubtotals="1" fieldPosition="0">
          <references count="3">
            <reference field="4294967294" count="1" selected="0">
              <x v="0"/>
            </reference>
            <reference field="4" count="5">
              <x v="0"/>
              <x v="1"/>
              <x v="2"/>
              <x v="3"/>
              <x v="4"/>
            </reference>
            <reference field="14" count="5" selected="0">
              <x v="1"/>
              <x v="9"/>
              <x v="11"/>
              <x v="12"/>
              <x v="15"/>
            </reference>
          </references>
        </pivotArea>
      </pivotAreas>
    </conditionalFormat>
  </conditionalFormats>
  <chartFormats count="10">
    <chartFormat chart="3" format="0" series="1">
      <pivotArea type="data" outline="0" fieldPosition="0">
        <references count="2">
          <reference field="4294967294" count="1" selected="0">
            <x v="0"/>
          </reference>
          <reference field="14" count="1" selected="0">
            <x v="1"/>
          </reference>
        </references>
      </pivotArea>
    </chartFormat>
    <chartFormat chart="3" format="1" series="1">
      <pivotArea type="data" outline="0" fieldPosition="0">
        <references count="2">
          <reference field="4294967294" count="1" selected="0">
            <x v="0"/>
          </reference>
          <reference field="14" count="1" selected="0">
            <x v="9"/>
          </reference>
        </references>
      </pivotArea>
    </chartFormat>
    <chartFormat chart="3" format="2" series="1">
      <pivotArea type="data" outline="0" fieldPosition="0">
        <references count="2">
          <reference field="4294967294" count="1" selected="0">
            <x v="0"/>
          </reference>
          <reference field="14" count="1" selected="0">
            <x v="11"/>
          </reference>
        </references>
      </pivotArea>
    </chartFormat>
    <chartFormat chart="3" format="3" series="1">
      <pivotArea type="data" outline="0" fieldPosition="0">
        <references count="2">
          <reference field="4294967294" count="1" selected="0">
            <x v="0"/>
          </reference>
          <reference field="14" count="1" selected="0">
            <x v="12"/>
          </reference>
        </references>
      </pivotArea>
    </chartFormat>
    <chartFormat chart="3" format="4" series="1">
      <pivotArea type="data" outline="0" fieldPosition="0">
        <references count="2">
          <reference field="4294967294" count="1" selected="0">
            <x v="0"/>
          </reference>
          <reference field="14" count="1" selected="0">
            <x v="15"/>
          </reference>
        </references>
      </pivotArea>
    </chartFormat>
    <chartFormat chart="6" format="10" series="1">
      <pivotArea type="data" outline="0" fieldPosition="0">
        <references count="2">
          <reference field="4294967294" count="1" selected="0">
            <x v="0"/>
          </reference>
          <reference field="14" count="1" selected="0">
            <x v="1"/>
          </reference>
        </references>
      </pivotArea>
    </chartFormat>
    <chartFormat chart="6" format="11" series="1">
      <pivotArea type="data" outline="0" fieldPosition="0">
        <references count="2">
          <reference field="4294967294" count="1" selected="0">
            <x v="0"/>
          </reference>
          <reference field="14" count="1" selected="0">
            <x v="9"/>
          </reference>
        </references>
      </pivotArea>
    </chartFormat>
    <chartFormat chart="6" format="12" series="1">
      <pivotArea type="data" outline="0" fieldPosition="0">
        <references count="2">
          <reference field="4294967294" count="1" selected="0">
            <x v="0"/>
          </reference>
          <reference field="14" count="1" selected="0">
            <x v="11"/>
          </reference>
        </references>
      </pivotArea>
    </chartFormat>
    <chartFormat chart="6" format="13" series="1">
      <pivotArea type="data" outline="0" fieldPosition="0">
        <references count="2">
          <reference field="4294967294" count="1" selected="0">
            <x v="0"/>
          </reference>
          <reference field="14" count="1" selected="0">
            <x v="12"/>
          </reference>
        </references>
      </pivotArea>
    </chartFormat>
    <chartFormat chart="6" format="14" series="1">
      <pivotArea type="data" outline="0" fieldPosition="0">
        <references count="2">
          <reference field="4294967294" count="1" selected="0">
            <x v="0"/>
          </reference>
          <reference field="14" count="1" selected="0">
            <x v="15"/>
          </reference>
        </references>
      </pivotArea>
    </chartFormat>
  </chartFormats>
  <pivotTableStyleInfo name="PivotStyleLight16" showRowHeaders="1" showColHeaders="1" showRowStripes="0" showColStripes="0" showLastColumn="1"/>
  <filters count="2">
    <filter fld="14" type="count" evalOrder="-1" id="1" iMeasureFld="0">
      <autoFilter ref="A1">
        <filterColumn colId="0">
          <top10 val="5" filterVal="5"/>
        </filterColumn>
      </autoFilter>
    </filter>
    <filter fld="4"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E559BFE-7003-4AC1-ABEC-F078FFA7E650}" name="PivotTable9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114:D128" firstHeaderRow="0" firstDataRow="1" firstDataCol="1"/>
  <pivotFields count="21">
    <pivotField dataField="1" showAll="0"/>
    <pivotField showAll="0"/>
    <pivotField dataField="1"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items count="6">
        <item x="0"/>
        <item x="2"/>
        <item x="1"/>
        <item x="3"/>
        <item x="4"/>
        <item t="default"/>
      </items>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items count="152">
        <item x="62"/>
        <item x="147"/>
        <item x="12"/>
        <item x="126"/>
        <item x="79"/>
        <item x="99"/>
        <item x="70"/>
        <item x="121"/>
        <item x="54"/>
        <item x="129"/>
        <item x="135"/>
        <item x="143"/>
        <item x="119"/>
        <item x="148"/>
        <item x="71"/>
        <item x="46"/>
        <item x="63"/>
        <item x="141"/>
        <item x="132"/>
        <item x="29"/>
        <item x="128"/>
        <item x="61"/>
        <item x="140"/>
        <item x="145"/>
        <item x="113"/>
        <item x="115"/>
        <item x="117"/>
        <item x="87"/>
        <item x="30"/>
        <item x="144"/>
        <item x="39"/>
        <item x="0"/>
        <item x="146"/>
        <item x="83"/>
        <item x="78"/>
        <item x="133"/>
        <item x="98"/>
        <item x="124"/>
        <item x="114"/>
        <item x="76"/>
        <item x="127"/>
        <item x="131"/>
        <item x="35"/>
        <item x="139"/>
        <item x="50"/>
        <item x="34"/>
        <item x="24"/>
        <item x="120"/>
        <item x="20"/>
        <item x="3"/>
        <item x="5"/>
        <item x="49"/>
        <item x="60"/>
        <item x="65"/>
        <item x="103"/>
        <item x="43"/>
        <item x="51"/>
        <item x="92"/>
        <item x="32"/>
        <item x="142"/>
        <item x="44"/>
        <item x="10"/>
        <item x="11"/>
        <item x="72"/>
        <item x="138"/>
        <item x="57"/>
        <item x="118"/>
        <item x="74"/>
        <item x="95"/>
        <item x="80"/>
        <item x="8"/>
        <item x="73"/>
        <item x="108"/>
        <item x="85"/>
        <item x="6"/>
        <item x="28"/>
        <item x="52"/>
        <item x="116"/>
        <item x="69"/>
        <item x="37"/>
        <item x="84"/>
        <item x="96"/>
        <item x="105"/>
        <item x="36"/>
        <item x="26"/>
        <item x="122"/>
        <item x="94"/>
        <item x="67"/>
        <item x="90"/>
        <item x="136"/>
        <item x="97"/>
        <item x="88"/>
        <item x="27"/>
        <item x="134"/>
        <item x="53"/>
        <item x="25"/>
        <item x="137"/>
        <item x="102"/>
        <item x="7"/>
        <item x="93"/>
        <item x="111"/>
        <item x="106"/>
        <item x="14"/>
        <item x="21"/>
        <item x="125"/>
        <item x="91"/>
        <item x="86"/>
        <item x="16"/>
        <item x="100"/>
        <item x="89"/>
        <item x="101"/>
        <item x="23"/>
        <item x="41"/>
        <item x="42"/>
        <item x="56"/>
        <item x="15"/>
        <item x="31"/>
        <item x="18"/>
        <item x="47"/>
        <item x="59"/>
        <item x="2"/>
        <item x="123"/>
        <item x="130"/>
        <item x="19"/>
        <item x="22"/>
        <item x="110"/>
        <item x="104"/>
        <item x="75"/>
        <item x="82"/>
        <item x="149"/>
        <item x="4"/>
        <item x="40"/>
        <item x="68"/>
        <item x="9"/>
        <item x="66"/>
        <item x="109"/>
        <item x="1"/>
        <item x="48"/>
        <item x="107"/>
        <item x="17"/>
        <item x="64"/>
        <item x="45"/>
        <item x="81"/>
        <item x="33"/>
        <item x="13"/>
        <item x="112"/>
        <item x="38"/>
        <item x="77"/>
        <item x="58"/>
        <item x="55"/>
        <item x="150"/>
        <item t="default"/>
      </items>
    </pivotField>
    <pivotField showAll="0"/>
    <pivotField showAll="0">
      <items count="13">
        <item x="1"/>
        <item x="2"/>
        <item x="10"/>
        <item x="0"/>
        <item x="8"/>
        <item x="3"/>
        <item x="7"/>
        <item x="6"/>
        <item x="9"/>
        <item x="4"/>
        <item x="5"/>
        <item x="11"/>
        <item t="default"/>
      </items>
    </pivotField>
    <pivotField showAll="0">
      <items count="7">
        <item x="3"/>
        <item x="0"/>
        <item x="4"/>
        <item x="1"/>
        <item x="2"/>
        <item x="5"/>
        <item t="default"/>
      </items>
    </pivotField>
    <pivotField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axis="axisRow" showAll="0" defaultSubtotal="0">
      <items count="14">
        <item x="0"/>
        <item x="1"/>
        <item x="2"/>
        <item x="3"/>
        <item x="4"/>
        <item x="5"/>
        <item x="6"/>
        <item x="7"/>
        <item x="8"/>
        <item x="9"/>
        <item x="10"/>
        <item x="11"/>
        <item x="12"/>
        <item x="13"/>
      </items>
    </pivotField>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 showAll="0" defaultSubtotal="0">
      <items count="4">
        <item x="0"/>
        <item x="1"/>
        <item x="2"/>
        <item x="3"/>
      </items>
    </pivotField>
  </pivotFields>
  <rowFields count="1">
    <field x="17"/>
  </rowFields>
  <rowItems count="14">
    <i>
      <x/>
    </i>
    <i>
      <x v="1"/>
    </i>
    <i>
      <x v="2"/>
    </i>
    <i>
      <x v="3"/>
    </i>
    <i>
      <x v="4"/>
    </i>
    <i>
      <x v="5"/>
    </i>
    <i>
      <x v="6"/>
    </i>
    <i>
      <x v="7"/>
    </i>
    <i>
      <x v="8"/>
    </i>
    <i>
      <x v="9"/>
    </i>
    <i>
      <x v="10"/>
    </i>
    <i>
      <x v="11"/>
    </i>
    <i>
      <x v="12"/>
    </i>
    <i t="grand">
      <x/>
    </i>
  </rowItems>
  <colFields count="1">
    <field x="-2"/>
  </colFields>
  <colItems count="2">
    <i>
      <x/>
    </i>
    <i i="1">
      <x v="1"/>
    </i>
  </colItems>
  <dataFields count="2">
    <dataField name="Count of Close Date" fld="2" subtotal="count" baseField="0" baseItem="0"/>
    <dataField name="Sum of Amount in Euro" fld="0" baseField="0" baseItem="0"/>
  </dataFields>
  <formats count="14">
    <format dxfId="118">
      <pivotArea dataOnly="0" fieldPosition="0">
        <references count="1">
          <reference field="17" count="3">
            <x v="10"/>
            <x v="11"/>
            <x v="12"/>
          </reference>
        </references>
      </pivotArea>
    </format>
    <format dxfId="117">
      <pivotArea collapsedLevelsAreSubtotals="1" fieldPosition="0">
        <references count="1">
          <reference field="17" count="3">
            <x v="5"/>
            <x v="6"/>
            <x v="7"/>
          </reference>
        </references>
      </pivotArea>
    </format>
    <format dxfId="116">
      <pivotArea dataOnly="0" labelOnly="1" fieldPosition="0">
        <references count="1">
          <reference field="17" count="3">
            <x v="5"/>
            <x v="6"/>
            <x v="7"/>
          </reference>
        </references>
      </pivotArea>
    </format>
    <format dxfId="115">
      <pivotArea collapsedLevelsAreSubtotals="1" fieldPosition="0">
        <references count="1">
          <reference field="17" count="2">
            <x v="2"/>
            <x v="3"/>
          </reference>
        </references>
      </pivotArea>
    </format>
    <format dxfId="114">
      <pivotArea dataOnly="0" labelOnly="1" fieldPosition="0">
        <references count="1">
          <reference field="17" count="2">
            <x v="2"/>
            <x v="3"/>
          </reference>
        </references>
      </pivotArea>
    </format>
    <format dxfId="113">
      <pivotArea collapsedLevelsAreSubtotals="1" fieldPosition="0">
        <references count="1">
          <reference field="17" count="12">
            <x v="1"/>
            <x v="2"/>
            <x v="3"/>
            <x v="4"/>
            <x v="5"/>
            <x v="6"/>
            <x v="7"/>
            <x v="8"/>
            <x v="9"/>
            <x v="10"/>
            <x v="11"/>
            <x v="12"/>
          </reference>
        </references>
      </pivotArea>
    </format>
    <format dxfId="112">
      <pivotArea dataOnly="0" labelOnly="1" fieldPosition="0">
        <references count="1">
          <reference field="17" count="12">
            <x v="1"/>
            <x v="2"/>
            <x v="3"/>
            <x v="4"/>
            <x v="5"/>
            <x v="6"/>
            <x v="7"/>
            <x v="8"/>
            <x v="9"/>
            <x v="10"/>
            <x v="11"/>
            <x v="12"/>
          </reference>
        </references>
      </pivotArea>
    </format>
    <format dxfId="111">
      <pivotArea collapsedLevelsAreSubtotals="1" fieldPosition="0">
        <references count="1">
          <reference field="17" count="3">
            <x v="1"/>
            <x v="2"/>
            <x v="3"/>
          </reference>
        </references>
      </pivotArea>
    </format>
    <format dxfId="110">
      <pivotArea dataOnly="0" labelOnly="1" fieldPosition="0">
        <references count="1">
          <reference field="17" count="3">
            <x v="1"/>
            <x v="2"/>
            <x v="3"/>
          </reference>
        </references>
      </pivotArea>
    </format>
    <format dxfId="109">
      <pivotArea collapsedLevelsAreSubtotals="1" fieldPosition="0">
        <references count="1">
          <reference field="17" count="3">
            <x v="4"/>
            <x v="5"/>
            <x v="6"/>
          </reference>
        </references>
      </pivotArea>
    </format>
    <format dxfId="108">
      <pivotArea dataOnly="0" labelOnly="1" fieldPosition="0">
        <references count="1">
          <reference field="17" count="3">
            <x v="4"/>
            <x v="5"/>
            <x v="6"/>
          </reference>
        </references>
      </pivotArea>
    </format>
    <format dxfId="107">
      <pivotArea collapsedLevelsAreSubtotals="1" fieldPosition="0">
        <references count="1">
          <reference field="17" count="3">
            <x v="7"/>
            <x v="8"/>
            <x v="9"/>
          </reference>
        </references>
      </pivotArea>
    </format>
    <format dxfId="106">
      <pivotArea dataOnly="0" labelOnly="1" fieldPosition="0">
        <references count="1">
          <reference field="17" count="3">
            <x v="7"/>
            <x v="8"/>
            <x v="9"/>
          </reference>
        </references>
      </pivotArea>
    </format>
    <format dxfId="105">
      <pivotArea dataOnly="0" fieldPosition="0">
        <references count="1">
          <reference field="17" count="12">
            <x v="1"/>
            <x v="2"/>
            <x v="3"/>
            <x v="4"/>
            <x v="5"/>
            <x v="6"/>
            <x v="7"/>
            <x v="8"/>
            <x v="9"/>
            <x v="10"/>
            <x v="11"/>
            <x v="12"/>
          </reference>
        </references>
      </pivotArea>
    </format>
  </formats>
  <conditionalFormats count="2">
    <conditionalFormat priority="13">
      <pivotAreas count="1">
        <pivotArea type="data" collapsedLevelsAreSubtotals="1" fieldPosition="0">
          <references count="2">
            <reference field="4294967294" count="1" selected="0">
              <x v="1"/>
            </reference>
            <reference field="17" count="12">
              <x v="1"/>
              <x v="2"/>
              <x v="3"/>
              <x v="4"/>
              <x v="5"/>
              <x v="6"/>
              <x v="7"/>
              <x v="8"/>
              <x v="9"/>
              <x v="10"/>
              <x v="11"/>
              <x v="12"/>
            </reference>
          </references>
        </pivotArea>
      </pivotAreas>
    </conditionalFormat>
    <conditionalFormat priority="12">
      <pivotAreas count="1">
        <pivotArea type="data" collapsedLevelsAreSubtotals="1" fieldPosition="0">
          <references count="2">
            <reference field="4294967294" count="1" selected="0">
              <x v="0"/>
            </reference>
            <reference field="17" count="12">
              <x v="1"/>
              <x v="2"/>
              <x v="3"/>
              <x v="4"/>
              <x v="5"/>
              <x v="6"/>
              <x v="7"/>
              <x v="8"/>
              <x v="9"/>
              <x v="10"/>
              <x v="11"/>
              <x v="12"/>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4F1FC9-1685-44EE-8DD4-02DEFEEF9ACF}" name="PivotTable1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99:C211" firstHeaderRow="1" firstDataRow="1"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axis="axisRow" showAll="0">
      <items count="13">
        <item h="1" x="1"/>
        <item x="2"/>
        <item x="10"/>
        <item x="0"/>
        <item x="8"/>
        <item x="3"/>
        <item x="7"/>
        <item x="6"/>
        <item x="9"/>
        <item x="4"/>
        <item x="5"/>
        <item x="11"/>
        <item t="default"/>
      </items>
    </pivotField>
    <pivotField showAll="0"/>
    <pivotField showAll="0"/>
    <pivotField dataField="1"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2"/>
  </rowFields>
  <rowItems count="12">
    <i>
      <x v="1"/>
    </i>
    <i>
      <x v="2"/>
    </i>
    <i>
      <x v="3"/>
    </i>
    <i>
      <x v="4"/>
    </i>
    <i>
      <x v="5"/>
    </i>
    <i>
      <x v="6"/>
    </i>
    <i>
      <x v="7"/>
    </i>
    <i>
      <x v="8"/>
    </i>
    <i>
      <x v="9"/>
    </i>
    <i>
      <x v="10"/>
    </i>
    <i>
      <x v="11"/>
    </i>
    <i t="grand">
      <x/>
    </i>
  </rowItems>
  <colItems count="1">
    <i/>
  </colItems>
  <dataFields count="1">
    <dataField name="Count of Detailed Pain" fld="1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715F934-24E8-4959-B853-F5A708F568F2}" name="PivotTable9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94:C105" firstHeaderRow="1" firstDataRow="1"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axis="axisRow" dataField="1" showAll="0">
      <items count="11">
        <item x="4"/>
        <item x="5"/>
        <item x="1"/>
        <item x="8"/>
        <item x="0"/>
        <item x="3"/>
        <item x="6"/>
        <item x="7"/>
        <item x="2"/>
        <item x="9"/>
        <item t="default"/>
      </items>
    </pivotField>
    <pivotField showAll="0"/>
    <pivotField multipleItemSelectionAllowed="1" showAll="0">
      <items count="7">
        <item x="3"/>
        <item x="0"/>
        <item x="4"/>
        <item x="1"/>
        <item x="2"/>
        <item x="5"/>
        <item t="default"/>
      </items>
    </pivotField>
    <pivotField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1"/>
  </rowFields>
  <rowItems count="11">
    <i>
      <x/>
    </i>
    <i>
      <x v="1"/>
    </i>
    <i>
      <x v="2"/>
    </i>
    <i>
      <x v="3"/>
    </i>
    <i>
      <x v="4"/>
    </i>
    <i>
      <x v="5"/>
    </i>
    <i>
      <x v="6"/>
    </i>
    <i>
      <x v="7"/>
    </i>
    <i>
      <x v="8"/>
    </i>
    <i>
      <x v="9"/>
    </i>
    <i t="grand">
      <x/>
    </i>
  </rowItems>
  <colItems count="1">
    <i/>
  </colItems>
  <dataFields count="1">
    <dataField name="Count of Champion" fld="11" subtotal="count" showDataAs="percentOfTotal" baseField="11" baseItem="3" numFmtId="10"/>
  </dataFields>
  <conditionalFormats count="1">
    <conditionalFormat priority="14">
      <pivotAreas count="1">
        <pivotArea type="data" outline="0" collapsedLevelsAreSubtotals="1" fieldPosition="0">
          <references count="2">
            <reference field="4294967294" count="1" selected="0">
              <x v="0"/>
            </reference>
            <reference field="11" count="10" selected="0">
              <x v="0"/>
              <x v="1"/>
              <x v="2"/>
              <x v="3"/>
              <x v="4"/>
              <x v="5"/>
              <x v="6"/>
              <x v="7"/>
              <x v="8"/>
              <x v="9"/>
            </reference>
          </references>
        </pivotArea>
      </pivotAreas>
    </conditionalFormat>
  </conditionalFormats>
  <chartFormats count="10">
    <chartFormat chart="0" format="53" series="1">
      <pivotArea type="data" outline="0" fieldPosition="0">
        <references count="2">
          <reference field="4294967294" count="1" selected="0">
            <x v="0"/>
          </reference>
          <reference field="11" count="1" selected="0">
            <x v="0"/>
          </reference>
        </references>
      </pivotArea>
    </chartFormat>
    <chartFormat chart="0" format="54" series="1">
      <pivotArea type="data" outline="0" fieldPosition="0">
        <references count="2">
          <reference field="4294967294" count="1" selected="0">
            <x v="0"/>
          </reference>
          <reference field="11" count="1" selected="0">
            <x v="1"/>
          </reference>
        </references>
      </pivotArea>
    </chartFormat>
    <chartFormat chart="0" format="55" series="1">
      <pivotArea type="data" outline="0" fieldPosition="0">
        <references count="2">
          <reference field="4294967294" count="1" selected="0">
            <x v="0"/>
          </reference>
          <reference field="11" count="1" selected="0">
            <x v="2"/>
          </reference>
        </references>
      </pivotArea>
    </chartFormat>
    <chartFormat chart="0" format="56" series="1">
      <pivotArea type="data" outline="0" fieldPosition="0">
        <references count="2">
          <reference field="4294967294" count="1" selected="0">
            <x v="0"/>
          </reference>
          <reference field="11" count="1" selected="0">
            <x v="3"/>
          </reference>
        </references>
      </pivotArea>
    </chartFormat>
    <chartFormat chart="0" format="57" series="1">
      <pivotArea type="data" outline="0" fieldPosition="0">
        <references count="2">
          <reference field="4294967294" count="1" selected="0">
            <x v="0"/>
          </reference>
          <reference field="11" count="1" selected="0">
            <x v="4"/>
          </reference>
        </references>
      </pivotArea>
    </chartFormat>
    <chartFormat chart="0" format="58" series="1">
      <pivotArea type="data" outline="0" fieldPosition="0">
        <references count="2">
          <reference field="4294967294" count="1" selected="0">
            <x v="0"/>
          </reference>
          <reference field="11" count="1" selected="0">
            <x v="5"/>
          </reference>
        </references>
      </pivotArea>
    </chartFormat>
    <chartFormat chart="0" format="59" series="1">
      <pivotArea type="data" outline="0" fieldPosition="0">
        <references count="2">
          <reference field="4294967294" count="1" selected="0">
            <x v="0"/>
          </reference>
          <reference field="11" count="1" selected="0">
            <x v="6"/>
          </reference>
        </references>
      </pivotArea>
    </chartFormat>
    <chartFormat chart="0" format="60" series="1">
      <pivotArea type="data" outline="0" fieldPosition="0">
        <references count="2">
          <reference field="4294967294" count="1" selected="0">
            <x v="0"/>
          </reference>
          <reference field="11" count="1" selected="0">
            <x v="7"/>
          </reference>
        </references>
      </pivotArea>
    </chartFormat>
    <chartFormat chart="0" format="61" series="1">
      <pivotArea type="data" outline="0" fieldPosition="0">
        <references count="2">
          <reference field="4294967294" count="1" selected="0">
            <x v="0"/>
          </reference>
          <reference field="11" count="1" selected="0">
            <x v="8"/>
          </reference>
        </references>
      </pivotArea>
    </chartFormat>
    <chartFormat chart="0" format="62" series="1">
      <pivotArea type="data" outline="0" fieldPosition="0">
        <references count="2">
          <reference field="4294967294" count="1" selected="0">
            <x v="0"/>
          </reference>
          <reference field="1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C254709-971A-446F-8404-08669BF8300A}" name="PivotTable10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53:H159" firstHeaderRow="0" firstDataRow="1" firstDataCol="1"/>
  <pivotFields count="21">
    <pivotField showAll="0"/>
    <pivotField dataField="1"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dataField="1"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axis="axisRow" showAll="0" defaultSubtotal="0">
      <items count="6">
        <item x="0"/>
        <item x="1"/>
        <item x="2"/>
        <item x="3"/>
        <item x="4"/>
        <item x="5"/>
      </items>
    </pivotField>
    <pivotField showAll="0" defaultSubtotal="0">
      <items count="4">
        <item x="0"/>
        <item x="1"/>
        <item x="2"/>
        <item x="3"/>
      </items>
    </pivotField>
  </pivotFields>
  <rowFields count="1">
    <field x="19"/>
  </rowFields>
  <rowItems count="6">
    <i>
      <x/>
    </i>
    <i>
      <x v="1"/>
    </i>
    <i>
      <x v="2"/>
    </i>
    <i>
      <x v="3"/>
    </i>
    <i>
      <x v="4"/>
    </i>
    <i t="grand">
      <x/>
    </i>
  </rowItems>
  <colFields count="1">
    <field x="-2"/>
  </colFields>
  <colItems count="2">
    <i>
      <x/>
    </i>
    <i i="1">
      <x v="1"/>
    </i>
  </colItems>
  <dataFields count="2">
    <dataField name="Average of Revised number of employees" fld="3" subtotal="average" baseField="19" baseItem="0"/>
    <dataField name="Count of Company country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732AA30-B3C2-4D66-90A8-A8C3DDB073BC}" name="PivotTable13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22:O33" firstHeaderRow="0" firstDataRow="1"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dataField="1"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dataField="1" showAll="0">
      <items count="11">
        <item x="4"/>
        <item x="5"/>
        <item x="1"/>
        <item x="8"/>
        <item x="0"/>
        <item x="3"/>
        <item x="6"/>
        <item x="7"/>
        <item x="2"/>
        <item x="9"/>
        <item t="default"/>
      </items>
    </pivotField>
    <pivotField showAll="0"/>
    <pivotField showAll="0"/>
    <pivotField axis="axisRow" showAll="0" measureFilter="1">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4"/>
  </rowFields>
  <rowItems count="11">
    <i>
      <x v="1"/>
    </i>
    <i>
      <x v="6"/>
    </i>
    <i>
      <x v="7"/>
    </i>
    <i>
      <x v="8"/>
    </i>
    <i>
      <x v="9"/>
    </i>
    <i>
      <x v="11"/>
    </i>
    <i>
      <x v="12"/>
    </i>
    <i>
      <x v="13"/>
    </i>
    <i>
      <x v="15"/>
    </i>
    <i>
      <x v="16"/>
    </i>
    <i t="grand">
      <x/>
    </i>
  </rowItems>
  <colFields count="1">
    <field x="-2"/>
  </colFields>
  <colItems count="2">
    <i>
      <x/>
    </i>
    <i i="1">
      <x v="1"/>
    </i>
  </colItems>
  <dataFields count="2">
    <dataField name="Average of Revised number of employees" fld="3" subtotal="average" baseField="14" baseItem="0"/>
    <dataField name="Count of Champion" fld="11" subtotal="count" baseField="0" baseItem="0"/>
  </dataFields>
  <pivotTableStyleInfo name="PivotStyleLight16" showRowHeaders="1" showColHeaders="1" showRowStripes="0" showColStripes="0" showLastColumn="1"/>
  <filters count="1">
    <filter fld="14" type="count" evalOrder="-1" id="1" iMeasureFld="1">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05AE662-0126-4710-858E-EB316C33E2EB}" name="PivotTable14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O122:Q128" firstHeaderRow="0" firstDataRow="1" firstDataCol="1"/>
  <pivotFields count="21">
    <pivotField dataField="1" showAll="0"/>
    <pivotField dataField="1" showAll="0">
      <items count="3">
        <item x="0"/>
        <item x="1"/>
        <item t="default"/>
      </items>
    </pivotField>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axis="axisRow" showAll="0" defaultSubtotal="0">
      <items count="6">
        <item x="0"/>
        <item x="1"/>
        <item x="2"/>
        <item x="3"/>
        <item x="4"/>
        <item x="5"/>
      </items>
    </pivotField>
    <pivotField multipleItemSelectionAllowed="1" showAll="0" defaultSubtotal="0">
      <items count="4">
        <item h="1" x="0"/>
        <item h="1" x="1"/>
        <item x="2"/>
        <item x="3"/>
      </items>
    </pivotField>
  </pivotFields>
  <rowFields count="1">
    <field x="19"/>
  </rowFields>
  <rowItems count="6">
    <i>
      <x/>
    </i>
    <i>
      <x v="1"/>
    </i>
    <i>
      <x v="2"/>
    </i>
    <i>
      <x v="3"/>
    </i>
    <i>
      <x v="4"/>
    </i>
    <i t="grand">
      <x/>
    </i>
  </rowItems>
  <colFields count="1">
    <field x="-2"/>
  </colFields>
  <colItems count="2">
    <i>
      <x/>
    </i>
    <i i="1">
      <x v="1"/>
    </i>
  </colItems>
  <dataFields count="2">
    <dataField name="Sum of Amount in Euro" fld="0" showDataAs="percentOfCol" baseField="19" baseItem="2" numFmtId="10"/>
    <dataField name="Count of Company country name" fld="1" subtotal="count" showDataAs="percentOfCol" baseField="19" baseItem="1" numFmtId="10"/>
  </dataFields>
  <conditionalFormats count="2">
    <conditionalFormat priority="5">
      <pivotAreas count="1">
        <pivotArea type="data" collapsedLevelsAreSubtotals="1" fieldPosition="0">
          <references count="2">
            <reference field="4294967294" count="1" selected="0">
              <x v="0"/>
            </reference>
            <reference field="19" count="4">
              <x v="1"/>
              <x v="2"/>
              <x v="3"/>
              <x v="4"/>
            </reference>
          </references>
        </pivotArea>
      </pivotAreas>
    </conditionalFormat>
    <conditionalFormat priority="4">
      <pivotAreas count="1">
        <pivotArea type="data" collapsedLevelsAreSubtotals="1" fieldPosition="0">
          <references count="2">
            <reference field="4294967294" count="1" selected="0">
              <x v="1"/>
            </reference>
            <reference field="19" count="4">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FF10633-69C0-481E-BEF9-F95D03C24912}" name="PivotTable8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7:N13" firstHeaderRow="1" firstDataRow="1"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items count="6">
        <item x="0"/>
        <item x="2"/>
        <item x="1"/>
        <item x="3"/>
        <item x="4"/>
        <item t="default"/>
      </items>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Row" showAll="0" measureFilter="1">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4"/>
  </rowFields>
  <rowItems count="6">
    <i>
      <x v="1"/>
    </i>
    <i>
      <x v="9"/>
    </i>
    <i>
      <x v="11"/>
    </i>
    <i>
      <x v="12"/>
    </i>
    <i>
      <x v="15"/>
    </i>
    <i t="grand">
      <x/>
    </i>
  </rowItems>
  <colItems count="1">
    <i/>
  </colItems>
  <dataFields count="1">
    <dataField name="Sum of Amount in Euro" fld="0" showDataAs="percentOfTotal" baseField="14" baseItem="0" numFmtId="10"/>
  </dataFields>
  <conditionalFormats count="1">
    <conditionalFormat priority="17">
      <pivotAreas count="1">
        <pivotArea type="data" collapsedLevelsAreSubtotals="1" fieldPosition="0">
          <references count="2">
            <reference field="4294967294" count="1" selected="0">
              <x v="0"/>
            </reference>
            <reference field="14" count="5">
              <x v="1"/>
              <x v="9"/>
              <x v="11"/>
              <x v="12"/>
              <x v="15"/>
            </reference>
          </references>
        </pivotArea>
      </pivotAreas>
    </conditionalFormat>
  </conditionalFormats>
  <pivotTableStyleInfo name="PivotStyleLight16" showRowHeaders="1" showColHeaders="1" showRowStripes="0" showColStripes="0" showLastColumn="1"/>
  <filters count="1">
    <filter fld="1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3FEA181-9BDD-4E6F-A7FF-29A98099361E}" name="PivotTable8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7:K13" firstHeaderRow="1" firstDataRow="1"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Row" showAll="0" sortType="descending">
      <items count="6">
        <item x="0"/>
        <item x="2"/>
        <item x="1"/>
        <item x="3"/>
        <item x="4"/>
        <item t="default"/>
      </items>
      <autoSortScope>
        <pivotArea dataOnly="0" outline="0" fieldPosition="0">
          <references count="1">
            <reference field="4294967294" count="1" selected="0">
              <x v="0"/>
            </reference>
          </references>
        </pivotArea>
      </autoSortScope>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4"/>
  </rowFields>
  <rowItems count="6">
    <i>
      <x v="1"/>
    </i>
    <i>
      <x/>
    </i>
    <i>
      <x v="2"/>
    </i>
    <i>
      <x v="3"/>
    </i>
    <i>
      <x v="4"/>
    </i>
    <i t="grand">
      <x/>
    </i>
  </rowItems>
  <colItems count="1">
    <i/>
  </colItems>
  <dataFields count="1">
    <dataField name="Average of Amount in Euro" fld="0" subtotal="average" baseField="4" baseItem="0" numFmtId="2"/>
  </dataFields>
  <formats count="1">
    <format dxfId="119">
      <pivotArea outline="0" collapsedLevelsAreSubtotals="1" fieldPosition="0"/>
    </format>
  </formats>
  <conditionalFormats count="1">
    <conditionalFormat priority="18">
      <pivotAreas count="1">
        <pivotArea type="data" collapsedLevelsAreSubtotals="1" fieldPosition="0">
          <references count="2">
            <reference field="4294967294" count="1" selected="0">
              <x v="0"/>
            </reference>
            <reference field="4"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46342A-2488-4D1F-AB18-4ABEB2A12D00}" name="PivotTable8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8:F31" firstHeaderRow="1" firstDataRow="2"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Col" showAll="0">
      <items count="6">
        <item x="0"/>
        <item x="2"/>
        <item x="1"/>
        <item x="3"/>
        <item x="4"/>
        <item t="default"/>
      </items>
    </pivotField>
    <pivotField dataField="1"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Row" showAll="0">
      <items count="22">
        <item h="1" x="20"/>
        <item h="1" x="9"/>
        <item h="1" x="1"/>
        <item h="1" x="19"/>
        <item h="1" x="5"/>
        <item h="1" x="0"/>
        <item h="1" x="18"/>
        <item h="1" x="14"/>
        <item h="1" x="8"/>
        <item h="1" x="10"/>
        <item h="1" x="12"/>
        <item h="1" x="3"/>
        <item h="1" x="13"/>
        <item x="15"/>
        <item h="1" x="11"/>
        <item h="1" x="4"/>
        <item h="1" x="2"/>
        <item h="1" x="17"/>
        <item h="1" x="6"/>
        <item h="1" x="7"/>
        <item h="1" x="16"/>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4"/>
  </rowFields>
  <rowItems count="2">
    <i>
      <x v="13"/>
    </i>
    <i t="grand">
      <x/>
    </i>
  </rowItems>
  <colFields count="1">
    <field x="4"/>
  </colFields>
  <colItems count="4">
    <i>
      <x/>
    </i>
    <i>
      <x v="1"/>
    </i>
    <i>
      <x v="2"/>
    </i>
    <i t="grand">
      <x/>
    </i>
  </colItems>
  <dataFields count="1">
    <dataField name="Count of Deal Origin  " fld="5" subtotal="count" baseField="0" baseItem="0"/>
  </dataFields>
  <formats count="6">
    <format dxfId="125">
      <pivotArea type="all" dataOnly="0" outline="0" fieldPosition="0"/>
    </format>
    <format dxfId="124">
      <pivotArea outline="0" collapsedLevelsAreSubtotals="1" fieldPosition="0"/>
    </format>
    <format dxfId="123">
      <pivotArea field="14" type="button" dataOnly="0" labelOnly="1" outline="0" axis="axisRow" fieldPosition="0"/>
    </format>
    <format dxfId="122">
      <pivotArea dataOnly="0" labelOnly="1" fieldPosition="0">
        <references count="1">
          <reference field="14" count="5">
            <x v="5"/>
            <x v="8"/>
            <x v="9"/>
            <x v="11"/>
            <x v="19"/>
          </reference>
        </references>
      </pivotArea>
    </format>
    <format dxfId="121">
      <pivotArea dataOnly="0" labelOnly="1" grandRow="1" outline="0" fieldPosition="0"/>
    </format>
    <format dxfId="12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1E7AD40-82DE-458F-A8E9-97001D7FF012}" name="PivotTable9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5:D69" firstHeaderRow="0" firstDataRow="1" firstDataCol="1"/>
  <pivotFields count="17">
    <pivotField dataField="1" showAll="0"/>
    <pivotField showAll="0"/>
    <pivotField showAll="0"/>
    <pivotField showAll="0"/>
    <pivotField axis="axisRow"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Fields count="1">
    <field x="-2"/>
  </colFields>
  <colItems count="2">
    <i>
      <x/>
    </i>
    <i i="1">
      <x v="1"/>
    </i>
  </colItems>
  <dataFields count="2">
    <dataField name="Sum of Account Manger Type" fld="4" baseField="0" baseItem="0"/>
    <dataField name="Sum of Amount in Euro" fld="0" baseField="0" baseItem="0"/>
  </dataFields>
  <formats count="6">
    <format dxfId="131">
      <pivotArea type="all" dataOnly="0" outline="0" fieldPosition="0"/>
    </format>
    <format dxfId="130">
      <pivotArea outline="0" collapsedLevelsAreSubtotals="1" fieldPosition="0"/>
    </format>
    <format dxfId="129">
      <pivotArea field="4" type="button" dataOnly="0" labelOnly="1" outline="0" axis="axisRow" fieldPosition="0"/>
    </format>
    <format dxfId="128">
      <pivotArea dataOnly="0" labelOnly="1" fieldPosition="0">
        <references count="1">
          <reference field="4" count="0"/>
        </references>
      </pivotArea>
    </format>
    <format dxfId="127">
      <pivotArea dataOnly="0" labelOnly="1" grandRow="1" outline="0" fieldPosition="0"/>
    </format>
    <format dxfId="12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443930ED-6A92-48D4-8516-003C95BB4692}" name="PivotTable13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22:K36" firstHeaderRow="1" firstDataRow="1"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Row" showAll="0" measureFilter="1">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4"/>
  </rowFields>
  <rowItems count="14">
    <i>
      <x/>
    </i>
    <i>
      <x v="1"/>
    </i>
    <i>
      <x v="3"/>
    </i>
    <i>
      <x v="6"/>
    </i>
    <i>
      <x v="7"/>
    </i>
    <i>
      <x v="8"/>
    </i>
    <i>
      <x v="9"/>
    </i>
    <i>
      <x v="11"/>
    </i>
    <i>
      <x v="12"/>
    </i>
    <i>
      <x v="13"/>
    </i>
    <i>
      <x v="15"/>
    </i>
    <i>
      <x v="16"/>
    </i>
    <i>
      <x v="18"/>
    </i>
    <i t="grand">
      <x/>
    </i>
  </rowItems>
  <colItems count="1">
    <i/>
  </colItems>
  <dataFields count="1">
    <dataField name="Average of Amount in Euro" fld="0" subtotal="average" baseField="14" baseItem="0"/>
  </dataFields>
  <pivotTableStyleInfo name="PivotStyleLight16" showRowHeaders="1" showColHeaders="1" showRowStripes="0" showColStripes="0" showLastColumn="1"/>
  <filters count="1">
    <filter fld="14" type="count" evalOrder="-1" id="4" iMeasureFld="0">
      <autoFilter ref="A1">
        <filterColumn colId="0">
          <top10 val="13" filterVal="1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E510A7FF-AC1E-40DD-A14C-4E9B70621D93}" name="PivotTable10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67:I174" firstHeaderRow="1" firstDataRow="1"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axis="axisRow" dataField="1" showAll="0" measureFilter="1">
      <items count="104">
        <item x="5"/>
        <item x="75"/>
        <item x="58"/>
        <item x="23"/>
        <item x="92"/>
        <item x="60"/>
        <item x="43"/>
        <item x="97"/>
        <item x="39"/>
        <item x="77"/>
        <item x="24"/>
        <item x="49"/>
        <item x="3"/>
        <item x="16"/>
        <item x="56"/>
        <item x="99"/>
        <item x="42"/>
        <item x="55"/>
        <item x="22"/>
        <item x="85"/>
        <item x="78"/>
        <item x="13"/>
        <item x="65"/>
        <item x="12"/>
        <item x="54"/>
        <item x="71"/>
        <item x="33"/>
        <item x="61"/>
        <item x="17"/>
        <item x="14"/>
        <item x="50"/>
        <item x="48"/>
        <item x="29"/>
        <item x="35"/>
        <item x="100"/>
        <item x="2"/>
        <item x="37"/>
        <item x="32"/>
        <item x="52"/>
        <item x="15"/>
        <item x="28"/>
        <item x="51"/>
        <item x="66"/>
        <item x="40"/>
        <item x="80"/>
        <item x="1"/>
        <item x="59"/>
        <item x="90"/>
        <item x="67"/>
        <item x="82"/>
        <item x="11"/>
        <item x="68"/>
        <item x="88"/>
        <item x="96"/>
        <item x="79"/>
        <item x="9"/>
        <item x="81"/>
        <item x="30"/>
        <item x="26"/>
        <item x="19"/>
        <item x="18"/>
        <item x="63"/>
        <item x="21"/>
        <item x="57"/>
        <item x="94"/>
        <item x="89"/>
        <item x="76"/>
        <item sd="0" x="0"/>
        <item x="6"/>
        <item x="25"/>
        <item x="70"/>
        <item x="93"/>
        <item x="46"/>
        <item x="87"/>
        <item x="36"/>
        <item x="72"/>
        <item x="34"/>
        <item x="8"/>
        <item x="47"/>
        <item x="27"/>
        <item x="38"/>
        <item x="84"/>
        <item x="31"/>
        <item sd="0" x="4"/>
        <item x="53"/>
        <item x="44"/>
        <item x="83"/>
        <item x="98"/>
        <item x="95"/>
        <item x="74"/>
        <item x="64"/>
        <item x="7"/>
        <item x="41"/>
        <item x="69"/>
        <item x="20"/>
        <item x="91"/>
        <item x="10"/>
        <item x="45"/>
        <item x="101"/>
        <item x="62"/>
        <item x="86"/>
        <item x="73"/>
        <item x="102"/>
        <item t="default"/>
      </items>
    </pivotField>
    <pivotField showAll="0">
      <items count="27">
        <item x="0"/>
        <item x="14"/>
        <item x="2"/>
        <item x="22"/>
        <item x="9"/>
        <item x="17"/>
        <item x="24"/>
        <item x="5"/>
        <item x="13"/>
        <item x="20"/>
        <item x="11"/>
        <item x="15"/>
        <item x="16"/>
        <item x="23"/>
        <item x="18"/>
        <item x="8"/>
        <item x="3"/>
        <item x="21"/>
        <item x="7"/>
        <item x="19"/>
        <item x="6"/>
        <item x="4"/>
        <item x="10"/>
        <item x="1"/>
        <item x="12"/>
        <item x="25"/>
        <item t="default"/>
      </items>
    </pivotField>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8"/>
  </rowFields>
  <rowItems count="7">
    <i>
      <x/>
    </i>
    <i>
      <x v="35"/>
    </i>
    <i>
      <x v="62"/>
    </i>
    <i>
      <x v="63"/>
    </i>
    <i>
      <x v="67"/>
    </i>
    <i>
      <x v="83"/>
    </i>
    <i t="grand">
      <x/>
    </i>
  </rowItems>
  <colItems count="1">
    <i/>
  </colItems>
  <dataFields count="1">
    <dataField name="Count of Primary Closed Won Reason" fld="8" subtotal="count" showDataAs="percentOfTotal" baseField="8" baseItem="0" numFmtId="10"/>
  </dataFields>
  <conditionalFormats count="1">
    <conditionalFormat priority="11">
      <pivotAreas count="1">
        <pivotArea type="data" collapsedLevelsAreSubtotals="1" fieldPosition="0">
          <references count="2">
            <reference field="4294967294" count="1" selected="0">
              <x v="0"/>
            </reference>
            <reference field="8" count="6">
              <x v="0"/>
              <x v="35"/>
              <x v="62"/>
              <x v="63"/>
              <x v="67"/>
              <x v="83"/>
            </reference>
          </references>
        </pivotArea>
      </pivotAreas>
    </conditionalFormat>
  </conditionalFormats>
  <pivotTableStyleInfo name="PivotStyleLight16" showRowHeaders="1" showColHeaders="1" showRowStripes="0" showColStripes="0" showLastColumn="1"/>
  <filters count="1">
    <filter fld="8" type="count" evalOrder="-1" id="2"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B9E6A8E-32E5-4F0C-92CD-7EBF8187FA2D}" name="PivotTable9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9:C63" firstHeaderRow="1" firstDataRow="1" firstDataCol="1"/>
  <pivotFields count="17">
    <pivotField showAll="0"/>
    <pivotField showAll="0"/>
    <pivotField showAll="0"/>
    <pivotField showAll="0"/>
    <pivotField axis="axisRow"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Account Manager Type" fld="4" baseField="0" baseItem="0"/>
  </dataFields>
  <formats count="6">
    <format dxfId="137">
      <pivotArea type="all" dataOnly="0" outline="0" fieldPosition="0"/>
    </format>
    <format dxfId="136">
      <pivotArea outline="0" collapsedLevelsAreSubtotals="1" fieldPosition="0"/>
    </format>
    <format dxfId="135">
      <pivotArea field="4" type="button" dataOnly="0" labelOnly="1" outline="0" axis="axisRow" fieldPosition="0"/>
    </format>
    <format dxfId="134">
      <pivotArea dataOnly="0" labelOnly="1" fieldPosition="0">
        <references count="1">
          <reference field="4" count="0"/>
        </references>
      </pivotArea>
    </format>
    <format dxfId="133">
      <pivotArea dataOnly="0" labelOnly="1" grandRow="1" outline="0" fieldPosition="0"/>
    </format>
    <format dxfId="13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EFEADCB3-E001-4010-8E90-245F70596306}" name="PivotTable12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B8:AI18" firstHeaderRow="1" firstDataRow="3" firstDataCol="1" rowPageCount="3" colPageCount="1"/>
  <pivotFields count="21">
    <pivotField dataField="1" showAll="0">
      <items count="113">
        <item x="23"/>
        <item x="7"/>
        <item x="63"/>
        <item x="8"/>
        <item x="100"/>
        <item x="96"/>
        <item x="29"/>
        <item x="2"/>
        <item x="72"/>
        <item x="55"/>
        <item x="76"/>
        <item x="105"/>
        <item x="69"/>
        <item x="40"/>
        <item x="89"/>
        <item x="104"/>
        <item x="4"/>
        <item x="18"/>
        <item x="61"/>
        <item x="103"/>
        <item x="62"/>
        <item x="0"/>
        <item x="53"/>
        <item x="48"/>
        <item x="12"/>
        <item x="87"/>
        <item x="77"/>
        <item x="9"/>
        <item x="67"/>
        <item x="5"/>
        <item x="15"/>
        <item x="3"/>
        <item x="64"/>
        <item x="24"/>
        <item x="10"/>
        <item x="57"/>
        <item x="95"/>
        <item x="50"/>
        <item x="94"/>
        <item x="49"/>
        <item x="19"/>
        <item x="11"/>
        <item x="32"/>
        <item x="41"/>
        <item x="42"/>
        <item x="13"/>
        <item x="59"/>
        <item x="47"/>
        <item x="109"/>
        <item x="20"/>
        <item x="33"/>
        <item x="58"/>
        <item x="70"/>
        <item x="25"/>
        <item x="101"/>
        <item x="74"/>
        <item x="35"/>
        <item x="93"/>
        <item x="60"/>
        <item x="65"/>
        <item x="81"/>
        <item x="17"/>
        <item x="34"/>
        <item x="73"/>
        <item x="52"/>
        <item x="44"/>
        <item x="6"/>
        <item x="43"/>
        <item x="68"/>
        <item x="31"/>
        <item x="1"/>
        <item x="91"/>
        <item x="84"/>
        <item x="28"/>
        <item x="102"/>
        <item x="98"/>
        <item x="14"/>
        <item x="107"/>
        <item x="39"/>
        <item x="110"/>
        <item x="86"/>
        <item x="99"/>
        <item x="85"/>
        <item x="22"/>
        <item x="38"/>
        <item x="82"/>
        <item x="27"/>
        <item x="78"/>
        <item x="71"/>
        <item x="56"/>
        <item x="16"/>
        <item x="30"/>
        <item x="80"/>
        <item x="36"/>
        <item x="37"/>
        <item x="106"/>
        <item x="90"/>
        <item x="21"/>
        <item x="88"/>
        <item x="83"/>
        <item x="45"/>
        <item x="79"/>
        <item x="26"/>
        <item x="46"/>
        <item x="66"/>
        <item x="97"/>
        <item x="51"/>
        <item x="108"/>
        <item x="54"/>
        <item x="92"/>
        <item x="75"/>
        <item x="111"/>
        <item t="default"/>
      </items>
    </pivotField>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axis="axisRow" showAll="0">
      <items count="65">
        <item x="4"/>
        <item x="5"/>
        <item x="34"/>
        <item x="33"/>
        <item x="43"/>
        <item x="27"/>
        <item x="26"/>
        <item x="61"/>
        <item x="35"/>
        <item x="46"/>
        <item x="0"/>
        <item x="32"/>
        <item x="45"/>
        <item x="3"/>
        <item x="12"/>
        <item x="7"/>
        <item x="41"/>
        <item x="6"/>
        <item x="40"/>
        <item x="20"/>
        <item x="10"/>
        <item x="19"/>
        <item x="9"/>
        <item x="31"/>
        <item x="14"/>
        <item x="2"/>
        <item x="47"/>
        <item x="8"/>
        <item x="11"/>
        <item x="28"/>
        <item x="37"/>
        <item x="42"/>
        <item x="53"/>
        <item x="21"/>
        <item x="48"/>
        <item x="22"/>
        <item x="60"/>
        <item x="54"/>
        <item x="23"/>
        <item x="25"/>
        <item x="13"/>
        <item x="55"/>
        <item x="52"/>
        <item x="16"/>
        <item x="1"/>
        <item x="29"/>
        <item x="56"/>
        <item x="24"/>
        <item x="62"/>
        <item x="59"/>
        <item x="39"/>
        <item x="51"/>
        <item x="30"/>
        <item x="15"/>
        <item x="36"/>
        <item x="18"/>
        <item x="50"/>
        <item x="17"/>
        <item x="38"/>
        <item x="57"/>
        <item x="44"/>
        <item x="49"/>
        <item x="58"/>
        <item x="63"/>
        <item t="default"/>
      </items>
    </pivotField>
    <pivotField axis="axisPage" multipleItemSelectionAllowed="1" showAll="0">
      <items count="6">
        <item h="1" x="0"/>
        <item x="2"/>
        <item h="1" x="1"/>
        <item h="1" x="3"/>
        <item h="1" x="4"/>
        <item t="default"/>
      </items>
    </pivotField>
    <pivotField showAll="0"/>
    <pivotField axis="axisCol"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Page" multipleItemSelectionAllowed="1" showAll="0">
      <items count="22">
        <item h="1" x="16"/>
        <item h="1" x="7"/>
        <item h="1" x="6"/>
        <item h="1" x="17"/>
        <item h="1" x="2"/>
        <item h="1" x="4"/>
        <item h="1" x="11"/>
        <item h="1" x="15"/>
        <item h="1" x="13"/>
        <item h="1" x="3"/>
        <item h="1" x="12"/>
        <item x="10"/>
        <item h="1" x="8"/>
        <item h="1" x="14"/>
        <item h="1" x="18"/>
        <item h="1" x="0"/>
        <item h="1" x="5"/>
        <item h="1" x="19"/>
        <item h="1" x="1"/>
        <item h="1" x="9"/>
        <item h="1"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axis="axisCol"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Page" multipleItemSelectionAllowed="1" showAll="0" defaultSubtotal="0">
      <items count="4">
        <item sd="0" x="0"/>
        <item sd="0" x="1"/>
        <item sd="0" x="2"/>
        <item sd="0" x="3"/>
      </items>
    </pivotField>
  </pivotFields>
  <rowFields count="1">
    <field x="3"/>
  </rowFields>
  <rowItems count="8">
    <i>
      <x v="25"/>
    </i>
    <i>
      <x v="33"/>
    </i>
    <i>
      <x v="40"/>
    </i>
    <i>
      <x v="44"/>
    </i>
    <i>
      <x v="47"/>
    </i>
    <i>
      <x v="52"/>
    </i>
    <i>
      <x v="61"/>
    </i>
    <i t="grand">
      <x/>
    </i>
  </rowItems>
  <colFields count="2">
    <field x="18"/>
    <field x="6"/>
  </colFields>
  <colItems count="7">
    <i>
      <x v="4"/>
    </i>
    <i>
      <x v="5"/>
    </i>
    <i>
      <x v="7"/>
    </i>
    <i>
      <x v="9"/>
    </i>
    <i>
      <x v="10"/>
    </i>
    <i>
      <x v="11"/>
    </i>
    <i t="grand">
      <x/>
    </i>
  </colItems>
  <pageFields count="3">
    <pageField fld="20" hier="-1"/>
    <pageField fld="4" hier="-1"/>
    <pageField fld="14" hier="-1"/>
  </pageFields>
  <dataFields count="1">
    <dataField name="Average of Amount in Euro" fld="0" subtotal="average" baseField="3" baseItem="4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8E415256-DC4F-402C-AA49-05F338B67219}" name="PivotTable14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O131:Q145" firstHeaderRow="0" firstDataRow="1" firstDataCol="1"/>
  <pivotFields count="21">
    <pivotField dataField="1" showAll="0"/>
    <pivotField dataField="1"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multipleItemSelectionAllowed="1" showAll="0" defaultSubtotal="0">
      <items count="4">
        <item sd="0" x="0"/>
        <item sd="0" x="1"/>
        <item sd="0" x="2"/>
        <item sd="0" x="3"/>
      </items>
    </pivotField>
  </pivotFields>
  <rowFields count="1">
    <field x="18"/>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Amount in Euro" fld="0" showDataAs="percentOfTotal" baseField="18" baseItem="0" numFmtId="10"/>
    <dataField name="Count of Company country name" fld="1" subtotal="count" showDataAs="percentOfCol" baseField="18" baseItem="5"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44616B6F-F4F6-4696-A739-0A62F0475281}" name="PivotTable1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82:D195" firstHeaderRow="0" firstDataRow="1" firstDataCol="1"/>
  <pivotFields count="21">
    <pivotField dataField="1" showAll="0"/>
    <pivotField dataField="1"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axis="axisRow" showAll="0">
      <items count="13">
        <item x="1"/>
        <item x="2"/>
        <item x="10"/>
        <item x="0"/>
        <item x="8"/>
        <item x="3"/>
        <item x="7"/>
        <item x="6"/>
        <item x="9"/>
        <item x="4"/>
        <item x="5"/>
        <item x="11"/>
        <item t="default"/>
      </items>
    </pivotField>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2"/>
  </rowFields>
  <rowItems count="13">
    <i>
      <x/>
    </i>
    <i>
      <x v="1"/>
    </i>
    <i>
      <x v="2"/>
    </i>
    <i>
      <x v="3"/>
    </i>
    <i>
      <x v="4"/>
    </i>
    <i>
      <x v="5"/>
    </i>
    <i>
      <x v="6"/>
    </i>
    <i>
      <x v="7"/>
    </i>
    <i>
      <x v="8"/>
    </i>
    <i>
      <x v="9"/>
    </i>
    <i>
      <x v="10"/>
    </i>
    <i>
      <x v="11"/>
    </i>
    <i t="grand">
      <x/>
    </i>
  </rowItems>
  <colFields count="1">
    <field x="-2"/>
  </colFields>
  <colItems count="2">
    <i>
      <x/>
    </i>
    <i i="1">
      <x v="1"/>
    </i>
  </colItems>
  <dataFields count="2">
    <dataField name="Sum of Amount in Euro" fld="0" baseField="0" baseItem="0"/>
    <dataField name="Count of Company country name" fld="1" subtotal="count" showDataAs="percentOfTotal" baseField="1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7.xml><?xml version="1.0" encoding="utf-8"?>
<pivotTableDefinition xmlns="http://schemas.openxmlformats.org/spreadsheetml/2006/main" xmlns:mc="http://schemas.openxmlformats.org/markup-compatibility/2006" xmlns:xr="http://schemas.microsoft.com/office/spreadsheetml/2014/revision" mc:Ignorable="xr" xr:uid="{C6C87D3E-DAD9-4AA2-8ABE-30EBC2CDAA0A}" name="PivotTable1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7:P20" firstHeaderRow="1" firstDataRow="2"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Row" showAll="0">
      <items count="6">
        <item h="1" x="0"/>
        <item h="1" x="2"/>
        <item x="1"/>
        <item h="1" x="3"/>
        <item h="1" x="4"/>
        <item t="default"/>
      </items>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items count="7">
        <item x="3"/>
        <item x="0"/>
        <item x="4"/>
        <item x="1"/>
        <item x="2"/>
        <item x="5"/>
        <item t="default"/>
      </items>
    </pivotField>
    <pivotField axis="axisCol" showAll="0" measureFilter="1">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4"/>
  </rowFields>
  <rowItems count="2">
    <i>
      <x v="2"/>
    </i>
    <i t="grand">
      <x/>
    </i>
  </rowItems>
  <colFields count="1">
    <field x="14"/>
  </colFields>
  <colItems count="6">
    <i>
      <x v="3"/>
    </i>
    <i>
      <x v="11"/>
    </i>
    <i>
      <x v="12"/>
    </i>
    <i>
      <x v="15"/>
    </i>
    <i>
      <x v="16"/>
    </i>
    <i t="grand">
      <x/>
    </i>
  </colItems>
  <dataFields count="1">
    <dataField name="Sum of Amount in Euro" fld="0" showDataAs="percentOfTotal" baseField="14" baseItem="0" numFmtId="10"/>
  </dataFields>
  <pivotTableStyleInfo name="PivotStyleLight16" showRowHeaders="1" showColHeaders="1" showRowStripes="0" showColStripes="0" showLastColumn="1"/>
  <filters count="1">
    <filter fld="1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8.xml><?xml version="1.0" encoding="utf-8"?>
<pivotTableDefinition xmlns="http://schemas.openxmlformats.org/spreadsheetml/2006/main" xmlns:mc="http://schemas.openxmlformats.org/markup-compatibility/2006" xmlns:xr="http://schemas.microsoft.com/office/spreadsheetml/2014/revision" mc:Ignorable="xr" xr:uid="{0E705DFF-5811-4F03-9CD5-C663DA9F1377}" name="PivotTable9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7:K110" firstHeaderRow="1" firstDataRow="2"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Row" showAll="0">
      <items count="6">
        <item h="1" x="0"/>
        <item x="2"/>
        <item h="1" x="1"/>
        <item h="1" x="3"/>
        <item h="1" x="4"/>
        <item t="default"/>
      </items>
    </pivotField>
    <pivotField axis="axisCol" showAll="0">
      <items count="19">
        <item x="8"/>
        <item x="1"/>
        <item x="10"/>
        <item x="9"/>
        <item x="5"/>
        <item x="2"/>
        <item x="3"/>
        <item x="15"/>
        <item x="6"/>
        <item x="16"/>
        <item x="11"/>
        <item x="12"/>
        <item x="7"/>
        <item x="14"/>
        <item x="0"/>
        <item x="4"/>
        <item x="13"/>
        <item x="17"/>
        <item t="default"/>
      </items>
    </pivotField>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4"/>
  </rowFields>
  <rowItems count="2">
    <i>
      <x v="1"/>
    </i>
    <i t="grand">
      <x/>
    </i>
  </rowItems>
  <colFields count="1">
    <field x="5"/>
  </colFields>
  <colItems count="9">
    <i>
      <x/>
    </i>
    <i>
      <x v="2"/>
    </i>
    <i>
      <x v="6"/>
    </i>
    <i>
      <x v="8"/>
    </i>
    <i>
      <x v="10"/>
    </i>
    <i>
      <x v="12"/>
    </i>
    <i>
      <x v="13"/>
    </i>
    <i>
      <x v="14"/>
    </i>
    <i t="grand">
      <x/>
    </i>
  </colItems>
  <dataFields count="1">
    <dataField name="Sum of Amount in Euro" fld="0" showDataAs="percentOfTotal" baseField="5" baseItem="0" numFmtId="10"/>
  </dataFields>
  <formats count="1">
    <format dxfId="138">
      <pivotArea collapsedLevelsAreSubtotals="1" fieldPosition="0">
        <references count="2">
          <reference field="4" count="0"/>
          <reference field="5" count="2" selected="0">
            <x v="10"/>
            <x v="1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9.xml><?xml version="1.0" encoding="utf-8"?>
<pivotTableDefinition xmlns="http://schemas.openxmlformats.org/spreadsheetml/2006/main" xmlns:mc="http://schemas.openxmlformats.org/markup-compatibility/2006" xmlns:xr="http://schemas.microsoft.com/office/spreadsheetml/2014/revision" mc:Ignorable="xr" xr:uid="{4CC2FF48-6773-4D0E-A3D6-B187377792FD}" name="PivotTable7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24:D231" firstHeaderRow="0" firstDataRow="1" firstDataCol="1"/>
  <pivotFields count="21">
    <pivotField showAll="0"/>
    <pivotField dataField="1"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dataField="1" showAll="0"/>
    <pivotField showAll="0">
      <items count="6">
        <item x="0"/>
        <item x="2"/>
        <item x="1"/>
        <item x="3"/>
        <item x="4"/>
        <item t="default"/>
      </items>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items count="13">
        <item x="1"/>
        <item x="2"/>
        <item x="10"/>
        <item x="0"/>
        <item x="8"/>
        <item x="3"/>
        <item x="7"/>
        <item x="6"/>
        <item x="9"/>
        <item x="4"/>
        <item x="5"/>
        <item x="11"/>
        <item t="default"/>
      </items>
    </pivotField>
    <pivotField axis="axisRow" showAll="0">
      <items count="7">
        <item x="3"/>
        <item x="0"/>
        <item x="4"/>
        <item x="1"/>
        <item x="2"/>
        <item x="5"/>
        <item t="default"/>
      </items>
    </pivotField>
    <pivotField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sd="0" x="0"/>
        <item sd="0" x="1"/>
        <item x="2"/>
        <item sd="0" x="3"/>
      </items>
    </pivotField>
  </pivotFields>
  <rowFields count="1">
    <field x="13"/>
  </rowFields>
  <rowItems count="7">
    <i>
      <x/>
    </i>
    <i>
      <x v="1"/>
    </i>
    <i>
      <x v="2"/>
    </i>
    <i>
      <x v="3"/>
    </i>
    <i>
      <x v="4"/>
    </i>
    <i>
      <x v="5"/>
    </i>
    <i t="grand">
      <x/>
    </i>
  </rowItems>
  <colFields count="1">
    <field x="-2"/>
  </colFields>
  <colItems count="2">
    <i>
      <x/>
    </i>
    <i i="1">
      <x v="1"/>
    </i>
  </colItems>
  <dataFields count="2">
    <dataField name="Average of Revised number of employees" fld="3" subtotal="average" baseField="13" baseItem="2"/>
    <dataField name="Count of Company country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0.xml><?xml version="1.0" encoding="utf-8"?>
<pivotTableDefinition xmlns="http://schemas.openxmlformats.org/spreadsheetml/2006/main" xmlns:mc="http://schemas.openxmlformats.org/markup-compatibility/2006" xmlns:xr="http://schemas.microsoft.com/office/spreadsheetml/2014/revision" mc:Ignorable="xr" xr:uid="{1CA898D9-5837-420C-91DA-CEFCB5EF5B0E}" name="PivotTable5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84:F87" firstHeaderRow="1" firstDataRow="2"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Col" showAll="0">
      <items count="6">
        <item x="0"/>
        <item x="2"/>
        <item x="1"/>
        <item x="3"/>
        <item x="4"/>
        <item t="default"/>
      </items>
    </pivotField>
    <pivotField dataField="1"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Row" showAll="0">
      <items count="22">
        <item h="1" x="20"/>
        <item h="1" x="9"/>
        <item h="1" x="1"/>
        <item h="1" x="19"/>
        <item h="1" x="5"/>
        <item h="1" x="0"/>
        <item h="1" x="18"/>
        <item h="1" x="14"/>
        <item h="1" x="8"/>
        <item h="1" x="10"/>
        <item h="1" x="12"/>
        <item h="1" x="3"/>
        <item h="1" x="13"/>
        <item x="15"/>
        <item h="1" x="11"/>
        <item h="1" x="4"/>
        <item h="1" x="2"/>
        <item h="1" x="17"/>
        <item h="1" x="6"/>
        <item h="1" x="7"/>
        <item h="1" x="16"/>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4"/>
  </rowFields>
  <rowItems count="2">
    <i>
      <x v="13"/>
    </i>
    <i t="grand">
      <x/>
    </i>
  </rowItems>
  <colFields count="1">
    <field x="4"/>
  </colFields>
  <colItems count="4">
    <i>
      <x/>
    </i>
    <i>
      <x v="1"/>
    </i>
    <i>
      <x v="2"/>
    </i>
    <i t="grand">
      <x/>
    </i>
  </colItems>
  <dataFields count="1">
    <dataField name="Count of Deal Origin  " fld="5" subtotal="count" baseField="0" baseItem="0"/>
  </dataFields>
  <formats count="6">
    <format dxfId="36">
      <pivotArea type="all" dataOnly="0" outline="0" fieldPosition="0"/>
    </format>
    <format dxfId="35">
      <pivotArea outline="0" collapsedLevelsAreSubtotals="1" fieldPosition="0"/>
    </format>
    <format dxfId="34">
      <pivotArea field="14" type="button" dataOnly="0" labelOnly="1" outline="0" axis="axisRow" fieldPosition="0"/>
    </format>
    <format dxfId="33">
      <pivotArea dataOnly="0" labelOnly="1" fieldPosition="0">
        <references count="1">
          <reference field="14" count="5">
            <x v="5"/>
            <x v="8"/>
            <x v="9"/>
            <x v="11"/>
            <x v="19"/>
          </reference>
        </references>
      </pivotArea>
    </format>
    <format dxfId="32">
      <pivotArea dataOnly="0" labelOnly="1" grandRow="1" outline="0" fieldPosition="0"/>
    </format>
    <format dxfId="3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1.xml><?xml version="1.0" encoding="utf-8"?>
<pivotTableDefinition xmlns="http://schemas.openxmlformats.org/spreadsheetml/2006/main" xmlns:mc="http://schemas.openxmlformats.org/markup-compatibility/2006" xmlns:xr="http://schemas.microsoft.com/office/spreadsheetml/2014/revision" mc:Ignorable="xr" xr:uid="{392B4108-2A65-43CA-8587-B3D4205C3597}" name="PivotTable7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94:W301" firstHeaderRow="1" firstDataRow="2"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items count="65">
        <item x="4"/>
        <item x="5"/>
        <item x="34"/>
        <item x="33"/>
        <item x="43"/>
        <item x="27"/>
        <item x="26"/>
        <item x="61"/>
        <item x="35"/>
        <item x="46"/>
        <item x="0"/>
        <item x="32"/>
        <item x="45"/>
        <item x="3"/>
        <item x="12"/>
        <item x="7"/>
        <item x="41"/>
        <item x="6"/>
        <item x="40"/>
        <item x="20"/>
        <item x="10"/>
        <item x="19"/>
        <item x="9"/>
        <item x="31"/>
        <item x="14"/>
        <item x="2"/>
        <item x="47"/>
        <item x="8"/>
        <item x="11"/>
        <item x="28"/>
        <item x="37"/>
        <item x="42"/>
        <item x="53"/>
        <item x="21"/>
        <item x="48"/>
        <item x="22"/>
        <item x="60"/>
        <item x="54"/>
        <item x="23"/>
        <item x="25"/>
        <item x="13"/>
        <item x="55"/>
        <item x="52"/>
        <item x="16"/>
        <item x="1"/>
        <item x="29"/>
        <item x="56"/>
        <item x="24"/>
        <item x="62"/>
        <item x="59"/>
        <item x="39"/>
        <item x="51"/>
        <item x="30"/>
        <item x="15"/>
        <item x="36"/>
        <item x="18"/>
        <item x="50"/>
        <item x="17"/>
        <item x="38"/>
        <item x="57"/>
        <item x="44"/>
        <item x="49"/>
        <item x="58"/>
        <item x="63"/>
        <item t="default"/>
      </items>
    </pivotField>
    <pivotField showAll="0">
      <items count="6">
        <item x="0"/>
        <item x="2"/>
        <item x="1"/>
        <item x="3"/>
        <item x="4"/>
        <item t="default"/>
      </items>
    </pivotField>
    <pivotField showAll="0"/>
    <pivotField axis="axisRow"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items count="13">
        <item x="1"/>
        <item x="2"/>
        <item x="10"/>
        <item x="0"/>
        <item x="8"/>
        <item x="3"/>
        <item x="7"/>
        <item x="6"/>
        <item x="9"/>
        <item x="4"/>
        <item x="5"/>
        <item x="11"/>
        <item t="default"/>
      </items>
    </pivotField>
    <pivotField showAll="0">
      <items count="7">
        <item x="3"/>
        <item x="0"/>
        <item x="4"/>
        <item x="1"/>
        <item x="2"/>
        <item h="1" x="5"/>
        <item t="default"/>
      </items>
    </pivotField>
    <pivotField axis="axisCol" dataField="1"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4">
        <item h="1" sd="0" x="0"/>
        <item h="1" x="1"/>
        <item x="2"/>
        <item sd="0" x="3"/>
      </items>
    </pivotField>
  </pivotFields>
  <rowFields count="4">
    <field x="20"/>
    <field x="19"/>
    <field x="18"/>
    <field x="6"/>
  </rowFields>
  <rowItems count="6">
    <i>
      <x v="2"/>
    </i>
    <i r="1">
      <x v="1"/>
    </i>
    <i r="1">
      <x v="2"/>
    </i>
    <i r="1">
      <x v="3"/>
    </i>
    <i r="1">
      <x v="4"/>
    </i>
    <i t="grand">
      <x/>
    </i>
  </rowItems>
  <colFields count="1">
    <field x="14"/>
  </colFields>
  <colItems count="21">
    <i>
      <x/>
    </i>
    <i>
      <x v="1"/>
    </i>
    <i>
      <x v="2"/>
    </i>
    <i>
      <x v="3"/>
    </i>
    <i>
      <x v="4"/>
    </i>
    <i>
      <x v="5"/>
    </i>
    <i>
      <x v="6"/>
    </i>
    <i>
      <x v="7"/>
    </i>
    <i>
      <x v="8"/>
    </i>
    <i>
      <x v="9"/>
    </i>
    <i>
      <x v="10"/>
    </i>
    <i>
      <x v="11"/>
    </i>
    <i>
      <x v="12"/>
    </i>
    <i>
      <x v="13"/>
    </i>
    <i>
      <x v="14"/>
    </i>
    <i>
      <x v="15"/>
    </i>
    <i>
      <x v="16"/>
    </i>
    <i>
      <x v="17"/>
    </i>
    <i>
      <x v="18"/>
    </i>
    <i>
      <x v="19"/>
    </i>
    <i t="grand">
      <x/>
    </i>
  </colItems>
  <dataFields count="1">
    <dataField name="Count of Industry" fld="14" subtotal="count" baseField="0" baseItem="0"/>
  </dataFields>
  <chartFormats count="21">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2">
          <reference field="4294967294" count="1" selected="0">
            <x v="0"/>
          </reference>
          <reference field="14" count="1" selected="0">
            <x v="1"/>
          </reference>
        </references>
      </pivotArea>
    </chartFormat>
    <chartFormat chart="2" format="2" series="1">
      <pivotArea type="data" outline="0" fieldPosition="0">
        <references count="2">
          <reference field="4294967294" count="1" selected="0">
            <x v="0"/>
          </reference>
          <reference field="14" count="1" selected="0">
            <x v="2"/>
          </reference>
        </references>
      </pivotArea>
    </chartFormat>
    <chartFormat chart="2" format="3" series="1">
      <pivotArea type="data" outline="0" fieldPosition="0">
        <references count="2">
          <reference field="4294967294" count="1" selected="0">
            <x v="0"/>
          </reference>
          <reference field="14" count="1" selected="0">
            <x v="3"/>
          </reference>
        </references>
      </pivotArea>
    </chartFormat>
    <chartFormat chart="2" format="4" series="1">
      <pivotArea type="data" outline="0" fieldPosition="0">
        <references count="2">
          <reference field="4294967294" count="1" selected="0">
            <x v="0"/>
          </reference>
          <reference field="14" count="1" selected="0">
            <x v="4"/>
          </reference>
        </references>
      </pivotArea>
    </chartFormat>
    <chartFormat chart="2" format="5" series="1">
      <pivotArea type="data" outline="0" fieldPosition="0">
        <references count="2">
          <reference field="4294967294" count="1" selected="0">
            <x v="0"/>
          </reference>
          <reference field="14" count="1" selected="0">
            <x v="5"/>
          </reference>
        </references>
      </pivotArea>
    </chartFormat>
    <chartFormat chart="2" format="6" series="1">
      <pivotArea type="data" outline="0" fieldPosition="0">
        <references count="2">
          <reference field="4294967294" count="1" selected="0">
            <x v="0"/>
          </reference>
          <reference field="14" count="1" selected="0">
            <x v="6"/>
          </reference>
        </references>
      </pivotArea>
    </chartFormat>
    <chartFormat chart="2" format="7" series="1">
      <pivotArea type="data" outline="0" fieldPosition="0">
        <references count="2">
          <reference field="4294967294" count="1" selected="0">
            <x v="0"/>
          </reference>
          <reference field="14" count="1" selected="0">
            <x v="7"/>
          </reference>
        </references>
      </pivotArea>
    </chartFormat>
    <chartFormat chart="2" format="8" series="1">
      <pivotArea type="data" outline="0" fieldPosition="0">
        <references count="2">
          <reference field="4294967294" count="1" selected="0">
            <x v="0"/>
          </reference>
          <reference field="14" count="1" selected="0">
            <x v="8"/>
          </reference>
        </references>
      </pivotArea>
    </chartFormat>
    <chartFormat chart="2" format="9" series="1">
      <pivotArea type="data" outline="0" fieldPosition="0">
        <references count="2">
          <reference field="4294967294" count="1" selected="0">
            <x v="0"/>
          </reference>
          <reference field="14" count="1" selected="0">
            <x v="9"/>
          </reference>
        </references>
      </pivotArea>
    </chartFormat>
    <chartFormat chart="2" format="10" series="1">
      <pivotArea type="data" outline="0" fieldPosition="0">
        <references count="2">
          <reference field="4294967294" count="1" selected="0">
            <x v="0"/>
          </reference>
          <reference field="14" count="1" selected="0">
            <x v="10"/>
          </reference>
        </references>
      </pivotArea>
    </chartFormat>
    <chartFormat chart="2" format="11" series="1">
      <pivotArea type="data" outline="0" fieldPosition="0">
        <references count="2">
          <reference field="4294967294" count="1" selected="0">
            <x v="0"/>
          </reference>
          <reference field="14" count="1" selected="0">
            <x v="11"/>
          </reference>
        </references>
      </pivotArea>
    </chartFormat>
    <chartFormat chart="2" format="12" series="1">
      <pivotArea type="data" outline="0" fieldPosition="0">
        <references count="2">
          <reference field="4294967294" count="1" selected="0">
            <x v="0"/>
          </reference>
          <reference field="14" count="1" selected="0">
            <x v="12"/>
          </reference>
        </references>
      </pivotArea>
    </chartFormat>
    <chartFormat chart="2" format="13" series="1">
      <pivotArea type="data" outline="0" fieldPosition="0">
        <references count="2">
          <reference field="4294967294" count="1" selected="0">
            <x v="0"/>
          </reference>
          <reference field="14" count="1" selected="0">
            <x v="13"/>
          </reference>
        </references>
      </pivotArea>
    </chartFormat>
    <chartFormat chart="2" format="14" series="1">
      <pivotArea type="data" outline="0" fieldPosition="0">
        <references count="2">
          <reference field="4294967294" count="1" selected="0">
            <x v="0"/>
          </reference>
          <reference field="14" count="1" selected="0">
            <x v="14"/>
          </reference>
        </references>
      </pivotArea>
    </chartFormat>
    <chartFormat chart="2" format="15" series="1">
      <pivotArea type="data" outline="0" fieldPosition="0">
        <references count="2">
          <reference field="4294967294" count="1" selected="0">
            <x v="0"/>
          </reference>
          <reference field="14" count="1" selected="0">
            <x v="15"/>
          </reference>
        </references>
      </pivotArea>
    </chartFormat>
    <chartFormat chart="2" format="16" series="1">
      <pivotArea type="data" outline="0" fieldPosition="0">
        <references count="2">
          <reference field="4294967294" count="1" selected="0">
            <x v="0"/>
          </reference>
          <reference field="14" count="1" selected="0">
            <x v="16"/>
          </reference>
        </references>
      </pivotArea>
    </chartFormat>
    <chartFormat chart="2" format="17" series="1">
      <pivotArea type="data" outline="0" fieldPosition="0">
        <references count="2">
          <reference field="4294967294" count="1" selected="0">
            <x v="0"/>
          </reference>
          <reference field="14" count="1" selected="0">
            <x v="17"/>
          </reference>
        </references>
      </pivotArea>
    </chartFormat>
    <chartFormat chart="2" format="18" series="1">
      <pivotArea type="data" outline="0" fieldPosition="0">
        <references count="2">
          <reference field="4294967294" count="1" selected="0">
            <x v="0"/>
          </reference>
          <reference field="14" count="1" selected="0">
            <x v="18"/>
          </reference>
        </references>
      </pivotArea>
    </chartFormat>
    <chartFormat chart="2" format="19" series="1">
      <pivotArea type="data" outline="0" fieldPosition="0">
        <references count="2">
          <reference field="4294967294" count="1" selected="0">
            <x v="0"/>
          </reference>
          <reference field="14" count="1" selected="0">
            <x v="19"/>
          </reference>
        </references>
      </pivotArea>
    </chartFormat>
    <chartFormat chart="2" format="20" series="1">
      <pivotArea type="data" outline="0" fieldPosition="0">
        <references count="2">
          <reference field="4294967294" count="1" selected="0">
            <x v="0"/>
          </reference>
          <reference field="1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2.xml><?xml version="1.0" encoding="utf-8"?>
<pivotTableDefinition xmlns="http://schemas.openxmlformats.org/spreadsheetml/2006/main" xmlns:mc="http://schemas.openxmlformats.org/markup-compatibility/2006" xmlns:xr="http://schemas.microsoft.com/office/spreadsheetml/2014/revision" mc:Ignorable="xr" xr:uid="{872FD711-5363-4908-B88F-D93C8FB6EB35}" name="PivotTable5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154:D168" firstHeaderRow="0" firstDataRow="1" firstDataCol="1"/>
  <pivotFields count="21">
    <pivotField dataField="1" showAll="0"/>
    <pivotField showAll="0"/>
    <pivotField dataField="1"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items count="6">
        <item x="0"/>
        <item x="2"/>
        <item x="1"/>
        <item x="3"/>
        <item x="4"/>
        <item t="default"/>
      </items>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items count="152">
        <item x="62"/>
        <item x="147"/>
        <item x="12"/>
        <item x="126"/>
        <item x="79"/>
        <item x="99"/>
        <item x="70"/>
        <item x="121"/>
        <item x="54"/>
        <item x="129"/>
        <item x="135"/>
        <item x="143"/>
        <item x="119"/>
        <item x="148"/>
        <item x="71"/>
        <item x="46"/>
        <item x="63"/>
        <item x="141"/>
        <item x="132"/>
        <item x="29"/>
        <item x="128"/>
        <item x="61"/>
        <item x="140"/>
        <item x="145"/>
        <item x="113"/>
        <item x="115"/>
        <item x="117"/>
        <item x="87"/>
        <item x="30"/>
        <item x="144"/>
        <item x="39"/>
        <item x="0"/>
        <item x="146"/>
        <item x="83"/>
        <item x="78"/>
        <item x="133"/>
        <item x="98"/>
        <item x="124"/>
        <item x="114"/>
        <item x="76"/>
        <item x="127"/>
        <item x="131"/>
        <item x="35"/>
        <item x="139"/>
        <item x="50"/>
        <item x="34"/>
        <item x="24"/>
        <item x="120"/>
        <item x="20"/>
        <item x="3"/>
        <item x="5"/>
        <item x="49"/>
        <item x="60"/>
        <item x="65"/>
        <item x="103"/>
        <item x="43"/>
        <item x="51"/>
        <item x="92"/>
        <item x="32"/>
        <item x="142"/>
        <item x="44"/>
        <item x="10"/>
        <item x="11"/>
        <item x="72"/>
        <item x="138"/>
        <item x="57"/>
        <item x="118"/>
        <item x="74"/>
        <item x="95"/>
        <item x="80"/>
        <item x="8"/>
        <item x="73"/>
        <item x="108"/>
        <item x="85"/>
        <item x="6"/>
        <item x="28"/>
        <item x="52"/>
        <item x="116"/>
        <item x="69"/>
        <item x="37"/>
        <item x="84"/>
        <item x="96"/>
        <item x="105"/>
        <item x="36"/>
        <item x="26"/>
        <item x="122"/>
        <item x="94"/>
        <item x="67"/>
        <item x="90"/>
        <item x="136"/>
        <item x="97"/>
        <item x="88"/>
        <item x="27"/>
        <item x="134"/>
        <item x="53"/>
        <item x="25"/>
        <item x="137"/>
        <item x="102"/>
        <item x="7"/>
        <item x="93"/>
        <item x="111"/>
        <item x="106"/>
        <item x="14"/>
        <item x="21"/>
        <item x="125"/>
        <item x="91"/>
        <item x="86"/>
        <item x="16"/>
        <item x="100"/>
        <item x="89"/>
        <item x="101"/>
        <item x="23"/>
        <item x="41"/>
        <item x="42"/>
        <item x="56"/>
        <item x="15"/>
        <item x="31"/>
        <item x="18"/>
        <item x="47"/>
        <item x="59"/>
        <item x="2"/>
        <item x="123"/>
        <item x="130"/>
        <item x="19"/>
        <item x="22"/>
        <item x="110"/>
        <item x="104"/>
        <item x="75"/>
        <item x="82"/>
        <item x="149"/>
        <item x="4"/>
        <item x="40"/>
        <item x="68"/>
        <item x="9"/>
        <item x="66"/>
        <item x="109"/>
        <item x="1"/>
        <item x="48"/>
        <item x="107"/>
        <item x="17"/>
        <item x="64"/>
        <item x="45"/>
        <item x="81"/>
        <item x="33"/>
        <item x="13"/>
        <item x="112"/>
        <item x="38"/>
        <item x="77"/>
        <item x="58"/>
        <item x="55"/>
        <item x="150"/>
        <item t="default"/>
      </items>
    </pivotField>
    <pivotField showAll="0"/>
    <pivotField showAll="0">
      <items count="13">
        <item x="1"/>
        <item x="2"/>
        <item x="10"/>
        <item x="0"/>
        <item x="8"/>
        <item x="3"/>
        <item x="7"/>
        <item x="6"/>
        <item x="9"/>
        <item x="4"/>
        <item x="5"/>
        <item x="11"/>
        <item t="default"/>
      </items>
    </pivotField>
    <pivotField showAll="0">
      <items count="7">
        <item x="3"/>
        <item x="0"/>
        <item x="4"/>
        <item x="1"/>
        <item x="2"/>
        <item x="5"/>
        <item t="default"/>
      </items>
    </pivotField>
    <pivotField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axis="axisRow" showAll="0" defaultSubtotal="0">
      <items count="14">
        <item x="0"/>
        <item x="1"/>
        <item x="2"/>
        <item x="3"/>
        <item x="4"/>
        <item x="5"/>
        <item x="6"/>
        <item x="7"/>
        <item x="8"/>
        <item x="9"/>
        <item x="10"/>
        <item x="11"/>
        <item x="12"/>
        <item x="13"/>
      </items>
    </pivotField>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 showAll="0" defaultSubtotal="0">
      <items count="4">
        <item x="0"/>
        <item x="1"/>
        <item x="2"/>
        <item x="3"/>
      </items>
    </pivotField>
  </pivotFields>
  <rowFields count="1">
    <field x="17"/>
  </rowFields>
  <rowItems count="14">
    <i>
      <x/>
    </i>
    <i>
      <x v="1"/>
    </i>
    <i>
      <x v="2"/>
    </i>
    <i>
      <x v="3"/>
    </i>
    <i>
      <x v="4"/>
    </i>
    <i>
      <x v="5"/>
    </i>
    <i>
      <x v="6"/>
    </i>
    <i>
      <x v="7"/>
    </i>
    <i>
      <x v="8"/>
    </i>
    <i>
      <x v="9"/>
    </i>
    <i>
      <x v="10"/>
    </i>
    <i>
      <x v="11"/>
    </i>
    <i>
      <x v="12"/>
    </i>
    <i t="grand">
      <x/>
    </i>
  </rowItems>
  <colFields count="1">
    <field x="-2"/>
  </colFields>
  <colItems count="2">
    <i>
      <x/>
    </i>
    <i i="1">
      <x v="1"/>
    </i>
  </colItems>
  <dataFields count="2">
    <dataField name="Count of Close Date" fld="2" subtotal="count" baseField="0" baseItem="0"/>
    <dataField name="Sum of Amount in Euro" fld="0" baseField="0" baseItem="0"/>
  </dataFields>
  <formats count="14">
    <format dxfId="50">
      <pivotArea dataOnly="0" fieldPosition="0">
        <references count="1">
          <reference field="17" count="3">
            <x v="10"/>
            <x v="11"/>
            <x v="12"/>
          </reference>
        </references>
      </pivotArea>
    </format>
    <format dxfId="49">
      <pivotArea collapsedLevelsAreSubtotals="1" fieldPosition="0">
        <references count="1">
          <reference field="17" count="3">
            <x v="5"/>
            <x v="6"/>
            <x v="7"/>
          </reference>
        </references>
      </pivotArea>
    </format>
    <format dxfId="48">
      <pivotArea dataOnly="0" labelOnly="1" fieldPosition="0">
        <references count="1">
          <reference field="17" count="3">
            <x v="5"/>
            <x v="6"/>
            <x v="7"/>
          </reference>
        </references>
      </pivotArea>
    </format>
    <format dxfId="47">
      <pivotArea collapsedLevelsAreSubtotals="1" fieldPosition="0">
        <references count="1">
          <reference field="17" count="2">
            <x v="2"/>
            <x v="3"/>
          </reference>
        </references>
      </pivotArea>
    </format>
    <format dxfId="46">
      <pivotArea dataOnly="0" labelOnly="1" fieldPosition="0">
        <references count="1">
          <reference field="17" count="2">
            <x v="2"/>
            <x v="3"/>
          </reference>
        </references>
      </pivotArea>
    </format>
    <format dxfId="45">
      <pivotArea collapsedLevelsAreSubtotals="1" fieldPosition="0">
        <references count="1">
          <reference field="17" count="12">
            <x v="1"/>
            <x v="2"/>
            <x v="3"/>
            <x v="4"/>
            <x v="5"/>
            <x v="6"/>
            <x v="7"/>
            <x v="8"/>
            <x v="9"/>
            <x v="10"/>
            <x v="11"/>
            <x v="12"/>
          </reference>
        </references>
      </pivotArea>
    </format>
    <format dxfId="44">
      <pivotArea dataOnly="0" labelOnly="1" fieldPosition="0">
        <references count="1">
          <reference field="17" count="12">
            <x v="1"/>
            <x v="2"/>
            <x v="3"/>
            <x v="4"/>
            <x v="5"/>
            <x v="6"/>
            <x v="7"/>
            <x v="8"/>
            <x v="9"/>
            <x v="10"/>
            <x v="11"/>
            <x v="12"/>
          </reference>
        </references>
      </pivotArea>
    </format>
    <format dxfId="43">
      <pivotArea collapsedLevelsAreSubtotals="1" fieldPosition="0">
        <references count="1">
          <reference field="17" count="3">
            <x v="1"/>
            <x v="2"/>
            <x v="3"/>
          </reference>
        </references>
      </pivotArea>
    </format>
    <format dxfId="42">
      <pivotArea dataOnly="0" labelOnly="1" fieldPosition="0">
        <references count="1">
          <reference field="17" count="3">
            <x v="1"/>
            <x v="2"/>
            <x v="3"/>
          </reference>
        </references>
      </pivotArea>
    </format>
    <format dxfId="41">
      <pivotArea collapsedLevelsAreSubtotals="1" fieldPosition="0">
        <references count="1">
          <reference field="17" count="3">
            <x v="4"/>
            <x v="5"/>
            <x v="6"/>
          </reference>
        </references>
      </pivotArea>
    </format>
    <format dxfId="40">
      <pivotArea dataOnly="0" labelOnly="1" fieldPosition="0">
        <references count="1">
          <reference field="17" count="3">
            <x v="4"/>
            <x v="5"/>
            <x v="6"/>
          </reference>
        </references>
      </pivotArea>
    </format>
    <format dxfId="39">
      <pivotArea collapsedLevelsAreSubtotals="1" fieldPosition="0">
        <references count="1">
          <reference field="17" count="3">
            <x v="7"/>
            <x v="8"/>
            <x v="9"/>
          </reference>
        </references>
      </pivotArea>
    </format>
    <format dxfId="38">
      <pivotArea dataOnly="0" labelOnly="1" fieldPosition="0">
        <references count="1">
          <reference field="17" count="3">
            <x v="7"/>
            <x v="8"/>
            <x v="9"/>
          </reference>
        </references>
      </pivotArea>
    </format>
    <format dxfId="37">
      <pivotArea dataOnly="0" fieldPosition="0">
        <references count="1">
          <reference field="17" count="12">
            <x v="1"/>
            <x v="2"/>
            <x v="3"/>
            <x v="4"/>
            <x v="5"/>
            <x v="6"/>
            <x v="7"/>
            <x v="8"/>
            <x v="9"/>
            <x v="10"/>
            <x v="11"/>
            <x v="12"/>
          </reference>
        </references>
      </pivotArea>
    </format>
  </formats>
  <conditionalFormats count="2">
    <conditionalFormat priority="17">
      <pivotAreas count="1">
        <pivotArea type="data" collapsedLevelsAreSubtotals="1" fieldPosition="0">
          <references count="2">
            <reference field="4294967294" count="1" selected="0">
              <x v="0"/>
            </reference>
            <reference field="17" count="12">
              <x v="1"/>
              <x v="2"/>
              <x v="3"/>
              <x v="4"/>
              <x v="5"/>
              <x v="6"/>
              <x v="7"/>
              <x v="8"/>
              <x v="9"/>
              <x v="10"/>
              <x v="11"/>
              <x v="12"/>
            </reference>
          </references>
        </pivotArea>
      </pivotAreas>
    </conditionalFormat>
    <conditionalFormat priority="18">
      <pivotAreas count="1">
        <pivotArea type="data" collapsedLevelsAreSubtotals="1" fieldPosition="0">
          <references count="2">
            <reference field="4294967294" count="1" selected="0">
              <x v="1"/>
            </reference>
            <reference field="17" count="12">
              <x v="1"/>
              <x v="2"/>
              <x v="3"/>
              <x v="4"/>
              <x v="5"/>
              <x v="6"/>
              <x v="7"/>
              <x v="8"/>
              <x v="9"/>
              <x v="10"/>
              <x v="11"/>
              <x v="12"/>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3.xml><?xml version="1.0" encoding="utf-8"?>
<pivotTableDefinition xmlns="http://schemas.openxmlformats.org/spreadsheetml/2006/main" xmlns:mc="http://schemas.openxmlformats.org/markup-compatibility/2006" xmlns:xr="http://schemas.microsoft.com/office/spreadsheetml/2014/revision" mc:Ignorable="xr" xr:uid="{A7C886B6-5655-492A-B2C5-88E1AE62AA90}" name="PivotTable5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9:D103" firstHeaderRow="0" firstDataRow="1" firstDataCol="1"/>
  <pivotFields count="17">
    <pivotField dataField="1" showAll="0"/>
    <pivotField showAll="0"/>
    <pivotField showAll="0"/>
    <pivotField showAll="0"/>
    <pivotField axis="axisRow"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Fields count="1">
    <field x="-2"/>
  </colFields>
  <colItems count="2">
    <i>
      <x/>
    </i>
    <i i="1">
      <x v="1"/>
    </i>
  </colItems>
  <dataFields count="2">
    <dataField name="Sum of Account Manger Type" fld="4" baseField="0" baseItem="0"/>
    <dataField name="Sum of Amount in Euro"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4.xml><?xml version="1.0" encoding="utf-8"?>
<pivotTableDefinition xmlns="http://schemas.openxmlformats.org/spreadsheetml/2006/main" xmlns:mc="http://schemas.openxmlformats.org/markup-compatibility/2006" xmlns:xr="http://schemas.microsoft.com/office/spreadsheetml/2014/revision" mc:Ignorable="xr" xr:uid="{A55EC5CE-43B1-473B-88BC-3BEFC460CA18}" name="PivotTable4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61:H68" firstHeaderRow="1" firstDataRow="2"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Row" showAll="0" sortType="descending">
      <items count="6">
        <item x="0"/>
        <item x="2"/>
        <item x="1"/>
        <item x="3"/>
        <item x="4"/>
        <item t="default"/>
      </items>
      <autoSortScope>
        <pivotArea dataOnly="0" outline="0" fieldPosition="0">
          <references count="1">
            <reference field="4294967294" count="1" selected="0">
              <x v="0"/>
            </reference>
          </references>
        </pivotArea>
      </autoSortScope>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Col" showAll="0" measureFilter="1">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4"/>
  </rowFields>
  <rowItems count="6">
    <i>
      <x v="1"/>
    </i>
    <i>
      <x/>
    </i>
    <i>
      <x v="2"/>
    </i>
    <i>
      <x v="3"/>
    </i>
    <i>
      <x v="4"/>
    </i>
    <i t="grand">
      <x/>
    </i>
  </rowItems>
  <colFields count="1">
    <field x="14"/>
  </colFields>
  <colItems count="6">
    <i>
      <x v="1"/>
    </i>
    <i>
      <x v="6"/>
    </i>
    <i>
      <x v="7"/>
    </i>
    <i>
      <x v="11"/>
    </i>
    <i>
      <x v="18"/>
    </i>
    <i t="grand">
      <x/>
    </i>
  </colItems>
  <dataFields count="1">
    <dataField name="Average of Amount in Euro" fld="0" subtotal="average" baseField="4" baseItem="0"/>
  </dataFields>
  <formats count="12">
    <format dxfId="62">
      <pivotArea collapsedLevelsAreSubtotals="1" fieldPosition="0">
        <references count="1">
          <reference field="4" count="0"/>
        </references>
      </pivotArea>
    </format>
    <format dxfId="61">
      <pivotArea outline="0" fieldPosition="0">
        <references count="1">
          <reference field="4294967294" count="1">
            <x v="0"/>
          </reference>
        </references>
      </pivotArea>
    </format>
    <format dxfId="60">
      <pivotArea type="all" dataOnly="0" outline="0" fieldPosition="0"/>
    </format>
    <format dxfId="59">
      <pivotArea outline="0" collapsedLevelsAreSubtotals="1" fieldPosition="0"/>
    </format>
    <format dxfId="58">
      <pivotArea type="origin" dataOnly="0" labelOnly="1" outline="0" fieldPosition="0"/>
    </format>
    <format dxfId="57">
      <pivotArea field="14" type="button" dataOnly="0" labelOnly="1" outline="0" axis="axisCol" fieldPosition="0"/>
    </format>
    <format dxfId="56">
      <pivotArea type="topRight" dataOnly="0" labelOnly="1" outline="0" fieldPosition="0"/>
    </format>
    <format dxfId="55">
      <pivotArea field="4" type="button" dataOnly="0" labelOnly="1" outline="0" axis="axisRow" fieldPosition="0"/>
    </format>
    <format dxfId="54">
      <pivotArea dataOnly="0" labelOnly="1" fieldPosition="0">
        <references count="1">
          <reference field="4" count="0"/>
        </references>
      </pivotArea>
    </format>
    <format dxfId="53">
      <pivotArea dataOnly="0" labelOnly="1" grandRow="1" outline="0" fieldPosition="0"/>
    </format>
    <format dxfId="52">
      <pivotArea dataOnly="0" labelOnly="1" fieldPosition="0">
        <references count="1">
          <reference field="14" count="5">
            <x v="1"/>
            <x v="6"/>
            <x v="7"/>
            <x v="11"/>
            <x v="18"/>
          </reference>
        </references>
      </pivotArea>
    </format>
    <format dxfId="51">
      <pivotArea dataOnly="0" labelOnly="1" grandCol="1" outline="0" fieldPosition="0"/>
    </format>
  </formats>
  <conditionalFormats count="1">
    <conditionalFormat priority="26">
      <pivotAreas count="1">
        <pivotArea type="data" collapsedLevelsAreSubtotals="1" fieldPosition="0">
          <references count="3">
            <reference field="4294967294" count="1" selected="0">
              <x v="0"/>
            </reference>
            <reference field="4" count="5">
              <x v="0"/>
              <x v="1"/>
              <x v="2"/>
              <x v="3"/>
              <x v="4"/>
            </reference>
            <reference field="14" count="5" selected="0">
              <x v="1"/>
              <x v="9"/>
              <x v="11"/>
              <x v="12"/>
              <x v="15"/>
            </reference>
          </references>
        </pivotArea>
      </pivotAreas>
    </conditionalFormat>
  </conditionalFormats>
  <pivotTableStyleInfo name="PivotStyleLight16" showRowHeaders="1" showColHeaders="1" showRowStripes="0" showColStripes="0" showLastColumn="1"/>
  <filters count="1">
    <filter fld="1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5.xml><?xml version="1.0" encoding="utf-8"?>
<pivotTableDefinition xmlns="http://schemas.openxmlformats.org/spreadsheetml/2006/main" xmlns:mc="http://schemas.openxmlformats.org/markup-compatibility/2006" xmlns:xr="http://schemas.microsoft.com/office/spreadsheetml/2014/revision" mc:Ignorable="xr" xr:uid="{A57C4D84-93FB-4DDE-A8AE-95D71E2917D8}" name="PivotTable5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137:M139" firstHeaderRow="1" firstDataRow="2"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axis="axisCol" dataField="1" showAll="0">
      <items count="11">
        <item x="4"/>
        <item x="5"/>
        <item x="1"/>
        <item x="8"/>
        <item x="0"/>
        <item x="3"/>
        <item x="6"/>
        <item x="7"/>
        <item x="2"/>
        <item x="9"/>
        <item t="default"/>
      </items>
    </pivotField>
    <pivotField showAll="0"/>
    <pivotField multipleItemSelectionAllowed="1" showAll="0">
      <items count="7">
        <item x="3"/>
        <item x="0"/>
        <item x="4"/>
        <item x="1"/>
        <item x="2"/>
        <item x="5"/>
        <item t="default"/>
      </items>
    </pivotField>
    <pivotField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Items count="1">
    <i/>
  </rowItems>
  <colFields count="1">
    <field x="11"/>
  </colFields>
  <colItems count="11">
    <i>
      <x/>
    </i>
    <i>
      <x v="1"/>
    </i>
    <i>
      <x v="2"/>
    </i>
    <i>
      <x v="3"/>
    </i>
    <i>
      <x v="4"/>
    </i>
    <i>
      <x v="5"/>
    </i>
    <i>
      <x v="6"/>
    </i>
    <i>
      <x v="7"/>
    </i>
    <i>
      <x v="8"/>
    </i>
    <i>
      <x v="9"/>
    </i>
    <i t="grand">
      <x/>
    </i>
  </colItems>
  <dataFields count="1">
    <dataField name="Count of Champion" fld="11" subtotal="count" showDataAs="percentOfTotal" baseField="11" baseItem="3" numFmtId="10"/>
  </dataFields>
  <chartFormats count="10">
    <chartFormat chart="0" format="53" series="1">
      <pivotArea type="data" outline="0" fieldPosition="0">
        <references count="2">
          <reference field="4294967294" count="1" selected="0">
            <x v="0"/>
          </reference>
          <reference field="11" count="1" selected="0">
            <x v="0"/>
          </reference>
        </references>
      </pivotArea>
    </chartFormat>
    <chartFormat chart="0" format="54" series="1">
      <pivotArea type="data" outline="0" fieldPosition="0">
        <references count="2">
          <reference field="4294967294" count="1" selected="0">
            <x v="0"/>
          </reference>
          <reference field="11" count="1" selected="0">
            <x v="1"/>
          </reference>
        </references>
      </pivotArea>
    </chartFormat>
    <chartFormat chart="0" format="55" series="1">
      <pivotArea type="data" outline="0" fieldPosition="0">
        <references count="2">
          <reference field="4294967294" count="1" selected="0">
            <x v="0"/>
          </reference>
          <reference field="11" count="1" selected="0">
            <x v="2"/>
          </reference>
        </references>
      </pivotArea>
    </chartFormat>
    <chartFormat chart="0" format="56" series="1">
      <pivotArea type="data" outline="0" fieldPosition="0">
        <references count="2">
          <reference field="4294967294" count="1" selected="0">
            <x v="0"/>
          </reference>
          <reference field="11" count="1" selected="0">
            <x v="3"/>
          </reference>
        </references>
      </pivotArea>
    </chartFormat>
    <chartFormat chart="0" format="57" series="1">
      <pivotArea type="data" outline="0" fieldPosition="0">
        <references count="2">
          <reference field="4294967294" count="1" selected="0">
            <x v="0"/>
          </reference>
          <reference field="11" count="1" selected="0">
            <x v="4"/>
          </reference>
        </references>
      </pivotArea>
    </chartFormat>
    <chartFormat chart="0" format="58" series="1">
      <pivotArea type="data" outline="0" fieldPosition="0">
        <references count="2">
          <reference field="4294967294" count="1" selected="0">
            <x v="0"/>
          </reference>
          <reference field="11" count="1" selected="0">
            <x v="5"/>
          </reference>
        </references>
      </pivotArea>
    </chartFormat>
    <chartFormat chart="0" format="59" series="1">
      <pivotArea type="data" outline="0" fieldPosition="0">
        <references count="2">
          <reference field="4294967294" count="1" selected="0">
            <x v="0"/>
          </reference>
          <reference field="11" count="1" selected="0">
            <x v="6"/>
          </reference>
        </references>
      </pivotArea>
    </chartFormat>
    <chartFormat chart="0" format="60" series="1">
      <pivotArea type="data" outline="0" fieldPosition="0">
        <references count="2">
          <reference field="4294967294" count="1" selected="0">
            <x v="0"/>
          </reference>
          <reference field="11" count="1" selected="0">
            <x v="7"/>
          </reference>
        </references>
      </pivotArea>
    </chartFormat>
    <chartFormat chart="0" format="61" series="1">
      <pivotArea type="data" outline="0" fieldPosition="0">
        <references count="2">
          <reference field="4294967294" count="1" selected="0">
            <x v="0"/>
          </reference>
          <reference field="11" count="1" selected="0">
            <x v="8"/>
          </reference>
        </references>
      </pivotArea>
    </chartFormat>
    <chartFormat chart="0" format="62" series="1">
      <pivotArea type="data" outline="0" fieldPosition="0">
        <references count="2">
          <reference field="4294967294" count="1" selected="0">
            <x v="0"/>
          </reference>
          <reference field="1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6.xml><?xml version="1.0" encoding="utf-8"?>
<pivotTableDefinition xmlns="http://schemas.openxmlformats.org/spreadsheetml/2006/main" xmlns:mc="http://schemas.openxmlformats.org/markup-compatibility/2006" xmlns:xr="http://schemas.microsoft.com/office/spreadsheetml/2014/revision" mc:Ignorable="xr" xr:uid="{E7D4E756-9649-49C5-B45C-BDBFE8DCA95B}" name="PivotTable1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08:C420" firstHeaderRow="1" firstDataRow="1"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axis="axisRow" showAll="0">
      <items count="13">
        <item h="1" x="1"/>
        <item x="2"/>
        <item x="10"/>
        <item x="0"/>
        <item x="8"/>
        <item x="3"/>
        <item x="7"/>
        <item x="6"/>
        <item x="9"/>
        <item x="4"/>
        <item x="5"/>
        <item x="11"/>
        <item t="default"/>
      </items>
    </pivotField>
    <pivotField showAll="0"/>
    <pivotField showAll="0"/>
    <pivotField dataField="1"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2"/>
  </rowFields>
  <rowItems count="12">
    <i>
      <x v="1"/>
    </i>
    <i>
      <x v="2"/>
    </i>
    <i>
      <x v="3"/>
    </i>
    <i>
      <x v="4"/>
    </i>
    <i>
      <x v="5"/>
    </i>
    <i>
      <x v="6"/>
    </i>
    <i>
      <x v="7"/>
    </i>
    <i>
      <x v="8"/>
    </i>
    <i>
      <x v="9"/>
    </i>
    <i>
      <x v="10"/>
    </i>
    <i>
      <x v="11"/>
    </i>
    <i t="grand">
      <x/>
    </i>
  </rowItems>
  <colItems count="1">
    <i/>
  </colItems>
  <dataFields count="1">
    <dataField name="Count of Detailed Pain" fld="1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7.xml><?xml version="1.0" encoding="utf-8"?>
<pivotTableDefinition xmlns="http://schemas.openxmlformats.org/spreadsheetml/2006/main" xmlns:mc="http://schemas.openxmlformats.org/markup-compatibility/2006" xmlns:xr="http://schemas.microsoft.com/office/spreadsheetml/2014/revision" mc:Ignorable="xr" xr:uid="{7D489CD8-7227-4CA9-AFA8-D314F78F01F5}" name="PivotTable7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78:C385" firstHeaderRow="1" firstDataRow="1"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axis="axisRow" dataField="1" showAll="0" measureFilter="1">
      <items count="104">
        <item x="5"/>
        <item x="75"/>
        <item x="58"/>
        <item x="23"/>
        <item x="92"/>
        <item x="60"/>
        <item x="43"/>
        <item x="97"/>
        <item x="39"/>
        <item x="77"/>
        <item x="24"/>
        <item x="49"/>
        <item x="3"/>
        <item x="16"/>
        <item x="56"/>
        <item x="99"/>
        <item x="42"/>
        <item x="55"/>
        <item x="22"/>
        <item x="85"/>
        <item x="78"/>
        <item x="13"/>
        <item x="65"/>
        <item x="12"/>
        <item x="54"/>
        <item x="71"/>
        <item x="33"/>
        <item x="61"/>
        <item x="17"/>
        <item x="14"/>
        <item x="50"/>
        <item x="48"/>
        <item x="29"/>
        <item x="35"/>
        <item x="100"/>
        <item x="2"/>
        <item x="37"/>
        <item x="32"/>
        <item x="52"/>
        <item x="15"/>
        <item x="28"/>
        <item x="51"/>
        <item x="66"/>
        <item x="40"/>
        <item x="80"/>
        <item x="1"/>
        <item x="59"/>
        <item x="90"/>
        <item x="67"/>
        <item x="82"/>
        <item x="11"/>
        <item x="68"/>
        <item x="88"/>
        <item x="96"/>
        <item x="79"/>
        <item x="9"/>
        <item x="81"/>
        <item x="30"/>
        <item x="26"/>
        <item x="19"/>
        <item x="18"/>
        <item x="63"/>
        <item x="21"/>
        <item x="57"/>
        <item x="94"/>
        <item x="89"/>
        <item x="76"/>
        <item sd="0" x="0"/>
        <item x="6"/>
        <item x="25"/>
        <item x="70"/>
        <item x="93"/>
        <item x="46"/>
        <item x="87"/>
        <item x="36"/>
        <item x="72"/>
        <item x="34"/>
        <item x="8"/>
        <item x="47"/>
        <item x="27"/>
        <item x="38"/>
        <item x="84"/>
        <item x="31"/>
        <item sd="0" x="4"/>
        <item x="53"/>
        <item x="44"/>
        <item x="83"/>
        <item x="98"/>
        <item x="95"/>
        <item x="74"/>
        <item x="64"/>
        <item x="7"/>
        <item x="41"/>
        <item x="69"/>
        <item x="20"/>
        <item x="91"/>
        <item x="10"/>
        <item x="45"/>
        <item x="101"/>
        <item x="62"/>
        <item x="86"/>
        <item x="73"/>
        <item x="102"/>
        <item t="default"/>
      </items>
    </pivotField>
    <pivotField showAll="0">
      <items count="27">
        <item x="0"/>
        <item x="14"/>
        <item x="2"/>
        <item x="22"/>
        <item x="9"/>
        <item x="17"/>
        <item x="24"/>
        <item x="5"/>
        <item x="13"/>
        <item x="20"/>
        <item x="11"/>
        <item x="15"/>
        <item x="16"/>
        <item x="23"/>
        <item x="18"/>
        <item x="8"/>
        <item x="3"/>
        <item x="21"/>
        <item x="7"/>
        <item x="19"/>
        <item x="6"/>
        <item x="4"/>
        <item x="10"/>
        <item x="1"/>
        <item x="12"/>
        <item x="25"/>
        <item t="default"/>
      </items>
    </pivotField>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8"/>
  </rowFields>
  <rowItems count="7">
    <i>
      <x/>
    </i>
    <i>
      <x v="35"/>
    </i>
    <i>
      <x v="62"/>
    </i>
    <i>
      <x v="63"/>
    </i>
    <i>
      <x v="67"/>
    </i>
    <i>
      <x v="83"/>
    </i>
    <i t="grand">
      <x/>
    </i>
  </rowItems>
  <colItems count="1">
    <i/>
  </colItems>
  <dataFields count="1">
    <dataField name="Count of Primary Closed Won Reason" fld="8" subtotal="count" showDataAs="percentOfTotal" baseField="8" baseItem="0" numFmtId="10"/>
  </dataFields>
  <conditionalFormats count="1">
    <conditionalFormat priority="3">
      <pivotAreas count="1">
        <pivotArea type="data" collapsedLevelsAreSubtotals="1" fieldPosition="0">
          <references count="2">
            <reference field="4294967294" count="1" selected="0">
              <x v="0"/>
            </reference>
            <reference field="8" count="6">
              <x v="0"/>
              <x v="35"/>
              <x v="62"/>
              <x v="63"/>
              <x v="67"/>
              <x v="83"/>
            </reference>
          </references>
        </pivotArea>
      </pivotAreas>
    </conditionalFormat>
  </conditionalFormats>
  <pivotTableStyleInfo name="PivotStyleLight16" showRowHeaders="1" showColHeaders="1" showRowStripes="0" showColStripes="0" showLastColumn="1"/>
  <filters count="1">
    <filter fld="8" type="count" evalOrder="-1" id="2"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8.xml><?xml version="1.0" encoding="utf-8"?>
<pivotTableDefinition xmlns="http://schemas.openxmlformats.org/spreadsheetml/2006/main" xmlns:mc="http://schemas.openxmlformats.org/markup-compatibility/2006" xmlns:xr="http://schemas.microsoft.com/office/spreadsheetml/2014/revision" mc:Ignorable="xr" xr:uid="{311E46C4-F169-4A8C-9E34-54129EB0173E}" name="PivotTable7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235:BN242" firstHeaderRow="1" firstDataRow="2"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axis="axisCol" dataField="1" showAll="0">
      <items count="65">
        <item x="4"/>
        <item x="5"/>
        <item x="34"/>
        <item x="33"/>
        <item x="43"/>
        <item x="27"/>
        <item x="26"/>
        <item x="61"/>
        <item x="35"/>
        <item x="46"/>
        <item x="0"/>
        <item x="32"/>
        <item x="45"/>
        <item x="3"/>
        <item x="12"/>
        <item x="7"/>
        <item x="41"/>
        <item x="6"/>
        <item x="40"/>
        <item x="20"/>
        <item x="10"/>
        <item x="19"/>
        <item x="9"/>
        <item x="31"/>
        <item x="14"/>
        <item x="2"/>
        <item x="47"/>
        <item x="8"/>
        <item x="11"/>
        <item x="28"/>
        <item x="37"/>
        <item x="42"/>
        <item x="53"/>
        <item x="21"/>
        <item x="48"/>
        <item x="22"/>
        <item x="60"/>
        <item x="54"/>
        <item x="23"/>
        <item x="25"/>
        <item x="13"/>
        <item x="55"/>
        <item x="52"/>
        <item x="16"/>
        <item x="1"/>
        <item x="29"/>
        <item x="56"/>
        <item x="24"/>
        <item x="62"/>
        <item x="59"/>
        <item x="39"/>
        <item x="51"/>
        <item x="30"/>
        <item x="15"/>
        <item x="36"/>
        <item x="18"/>
        <item x="50"/>
        <item x="17"/>
        <item x="38"/>
        <item x="57"/>
        <item x="44"/>
        <item x="49"/>
        <item x="58"/>
        <item x="63"/>
        <item t="default"/>
      </items>
    </pivotField>
    <pivotField showAll="0">
      <items count="6">
        <item x="0"/>
        <item x="2"/>
        <item x="1"/>
        <item x="3"/>
        <item x="4"/>
        <item t="default"/>
      </items>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items count="13">
        <item x="1"/>
        <item x="2"/>
        <item x="10"/>
        <item x="0"/>
        <item x="8"/>
        <item x="3"/>
        <item x="7"/>
        <item x="6"/>
        <item x="9"/>
        <item x="4"/>
        <item x="5"/>
        <item x="11"/>
        <item t="default"/>
      </items>
    </pivotField>
    <pivotField axis="axisRow" showAll="0">
      <items count="7">
        <item x="3"/>
        <item x="0"/>
        <item x="4"/>
        <item x="1"/>
        <item x="2"/>
        <item h="1" x="5"/>
        <item t="default"/>
      </items>
    </pivotField>
    <pivotField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sd="0" x="0"/>
        <item sd="0" x="1"/>
        <item x="2"/>
        <item sd="0" x="3"/>
      </items>
    </pivotField>
  </pivotFields>
  <rowFields count="1">
    <field x="13"/>
  </rowFields>
  <rowItems count="6">
    <i>
      <x/>
    </i>
    <i>
      <x v="1"/>
    </i>
    <i>
      <x v="2"/>
    </i>
    <i>
      <x v="3"/>
    </i>
    <i>
      <x v="4"/>
    </i>
    <i t="grand">
      <x/>
    </i>
  </rowItems>
  <colFields count="1">
    <field x="3"/>
  </colFields>
  <colItems count="6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t="grand">
      <x/>
    </i>
  </colItems>
  <dataFields count="1">
    <dataField name="Count of Revised number of employees" fld="3" subtotal="count" baseField="13"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9.xml><?xml version="1.0" encoding="utf-8"?>
<pivotTableDefinition xmlns="http://schemas.openxmlformats.org/spreadsheetml/2006/main" xmlns:mc="http://schemas.openxmlformats.org/markup-compatibility/2006" xmlns:xr="http://schemas.microsoft.com/office/spreadsheetml/2014/revision" mc:Ignorable="xr" xr:uid="{301CD059-54B7-4020-8B1F-0DC9B0D6C775}" name="PivotTable8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47:H54" firstHeaderRow="1" firstDataRow="2"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Row" showAll="0" measureFilter="1" sortType="descending">
      <items count="6">
        <item x="0"/>
        <item x="2"/>
        <item x="1"/>
        <item x="3"/>
        <item x="4"/>
        <item t="default"/>
      </items>
      <autoSortScope>
        <pivotArea dataOnly="0" outline="0" fieldPosition="0">
          <references count="1">
            <reference field="4294967294" count="1" selected="0">
              <x v="0"/>
            </reference>
          </references>
        </pivotArea>
      </autoSortScope>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Col" showAll="0" measureFilter="1">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4"/>
  </rowFields>
  <rowItems count="6">
    <i>
      <x/>
    </i>
    <i>
      <x v="2"/>
    </i>
    <i>
      <x v="1"/>
    </i>
    <i>
      <x v="3"/>
    </i>
    <i>
      <x v="4"/>
    </i>
    <i t="grand">
      <x/>
    </i>
  </rowItems>
  <colFields count="1">
    <field x="14"/>
  </colFields>
  <colItems count="6">
    <i>
      <x v="1"/>
    </i>
    <i>
      <x v="9"/>
    </i>
    <i>
      <x v="11"/>
    </i>
    <i>
      <x v="12"/>
    </i>
    <i>
      <x v="15"/>
    </i>
    <i t="grand">
      <x/>
    </i>
  </colItems>
  <dataFields count="1">
    <dataField name="Sum of Amount in Euro" fld="0" showDataAs="percentOfTotal" baseField="4" baseItem="1" numFmtId="10"/>
  </dataFields>
  <formats count="12">
    <format dxfId="74">
      <pivotArea collapsedLevelsAreSubtotals="1" fieldPosition="0">
        <references count="1">
          <reference field="4" count="0"/>
        </references>
      </pivotArea>
    </format>
    <format dxfId="73">
      <pivotArea outline="0" fieldPosition="0">
        <references count="1">
          <reference field="4294967294" count="1">
            <x v="0"/>
          </reference>
        </references>
      </pivotArea>
    </format>
    <format dxfId="72">
      <pivotArea collapsedLevelsAreSubtotals="1" fieldPosition="0">
        <references count="2">
          <reference field="4" count="1">
            <x v="2"/>
          </reference>
          <reference field="14" count="1" selected="0">
            <x v="11"/>
          </reference>
        </references>
      </pivotArea>
    </format>
    <format dxfId="71">
      <pivotArea collapsedLevelsAreSubtotals="1" fieldPosition="0">
        <references count="2">
          <reference field="4" count="1">
            <x v="1"/>
          </reference>
          <reference field="14" count="1" selected="0">
            <x v="11"/>
          </reference>
        </references>
      </pivotArea>
    </format>
    <format dxfId="70">
      <pivotArea collapsedLevelsAreSubtotals="1" fieldPosition="0">
        <references count="2">
          <reference field="4" count="1">
            <x v="0"/>
          </reference>
          <reference field="14" count="1" selected="0">
            <x v="15"/>
          </reference>
        </references>
      </pivotArea>
    </format>
    <format dxfId="69">
      <pivotArea collapsedLevelsAreSubtotals="1" fieldPosition="0">
        <references count="2">
          <reference field="4" count="1">
            <x v="2"/>
          </reference>
          <reference field="14" count="1" selected="0">
            <x v="15"/>
          </reference>
        </references>
      </pivotArea>
    </format>
    <format dxfId="68">
      <pivotArea collapsedLevelsAreSubtotals="1" fieldPosition="0">
        <references count="2">
          <reference field="4" count="1">
            <x v="2"/>
          </reference>
          <reference field="14" count="1" selected="0">
            <x v="12"/>
          </reference>
        </references>
      </pivotArea>
    </format>
    <format dxfId="67">
      <pivotArea collapsedLevelsAreSubtotals="1" fieldPosition="0">
        <references count="2">
          <reference field="4" count="1">
            <x v="0"/>
          </reference>
          <reference field="14" count="1" selected="0">
            <x v="12"/>
          </reference>
        </references>
      </pivotArea>
    </format>
    <format dxfId="66">
      <pivotArea dataOnly="0" labelOnly="1" fieldPosition="0">
        <references count="1">
          <reference field="4" count="1">
            <x v="2"/>
          </reference>
        </references>
      </pivotArea>
    </format>
    <format dxfId="65">
      <pivotArea collapsedLevelsAreSubtotals="1" fieldPosition="0">
        <references count="2">
          <reference field="4" count="1">
            <x v="0"/>
          </reference>
          <reference field="14" count="1" selected="0">
            <x v="1"/>
          </reference>
        </references>
      </pivotArea>
    </format>
    <format dxfId="64">
      <pivotArea collapsedLevelsAreSubtotals="1" fieldPosition="0">
        <references count="2">
          <reference field="4" count="1">
            <x v="0"/>
          </reference>
          <reference field="14" count="1" selected="0">
            <x v="9"/>
          </reference>
        </references>
      </pivotArea>
    </format>
    <format dxfId="63">
      <pivotArea collapsedLevelsAreSubtotals="1" fieldPosition="0">
        <references count="2">
          <reference field="4" count="1">
            <x v="0"/>
          </reference>
          <reference field="14" count="1" selected="0">
            <x v="11"/>
          </reference>
        </references>
      </pivotArea>
    </format>
  </formats>
  <conditionalFormats count="1">
    <conditionalFormat priority="1">
      <pivotAreas count="1">
        <pivotArea type="data" collapsedLevelsAreSubtotals="1" fieldPosition="0">
          <references count="3">
            <reference field="4294967294" count="1" selected="0">
              <x v="0"/>
            </reference>
            <reference field="4" count="5">
              <x v="0"/>
              <x v="1"/>
              <x v="2"/>
              <x v="3"/>
              <x v="4"/>
            </reference>
            <reference field="14" count="5" selected="0">
              <x v="1"/>
              <x v="9"/>
              <x v="11"/>
              <x v="12"/>
              <x v="15"/>
            </reference>
          </references>
        </pivotArea>
      </pivotAreas>
    </conditionalFormat>
  </conditionalFormats>
  <chartFormats count="10">
    <chartFormat chart="3" format="0" series="1">
      <pivotArea type="data" outline="0" fieldPosition="0">
        <references count="2">
          <reference field="4294967294" count="1" selected="0">
            <x v="0"/>
          </reference>
          <reference field="14" count="1" selected="0">
            <x v="1"/>
          </reference>
        </references>
      </pivotArea>
    </chartFormat>
    <chartFormat chart="3" format="1" series="1">
      <pivotArea type="data" outline="0" fieldPosition="0">
        <references count="2">
          <reference field="4294967294" count="1" selected="0">
            <x v="0"/>
          </reference>
          <reference field="14" count="1" selected="0">
            <x v="9"/>
          </reference>
        </references>
      </pivotArea>
    </chartFormat>
    <chartFormat chart="3" format="2" series="1">
      <pivotArea type="data" outline="0" fieldPosition="0">
        <references count="2">
          <reference field="4294967294" count="1" selected="0">
            <x v="0"/>
          </reference>
          <reference field="14" count="1" selected="0">
            <x v="11"/>
          </reference>
        </references>
      </pivotArea>
    </chartFormat>
    <chartFormat chart="3" format="3" series="1">
      <pivotArea type="data" outline="0" fieldPosition="0">
        <references count="2">
          <reference field="4294967294" count="1" selected="0">
            <x v="0"/>
          </reference>
          <reference field="14" count="1" selected="0">
            <x v="12"/>
          </reference>
        </references>
      </pivotArea>
    </chartFormat>
    <chartFormat chart="3" format="4" series="1">
      <pivotArea type="data" outline="0" fieldPosition="0">
        <references count="2">
          <reference field="4294967294" count="1" selected="0">
            <x v="0"/>
          </reference>
          <reference field="14" count="1" selected="0">
            <x v="15"/>
          </reference>
        </references>
      </pivotArea>
    </chartFormat>
    <chartFormat chart="6" format="10" series="1">
      <pivotArea type="data" outline="0" fieldPosition="0">
        <references count="2">
          <reference field="4294967294" count="1" selected="0">
            <x v="0"/>
          </reference>
          <reference field="14" count="1" selected="0">
            <x v="1"/>
          </reference>
        </references>
      </pivotArea>
    </chartFormat>
    <chartFormat chart="6" format="11" series="1">
      <pivotArea type="data" outline="0" fieldPosition="0">
        <references count="2">
          <reference field="4294967294" count="1" selected="0">
            <x v="0"/>
          </reference>
          <reference field="14" count="1" selected="0">
            <x v="9"/>
          </reference>
        </references>
      </pivotArea>
    </chartFormat>
    <chartFormat chart="6" format="12" series="1">
      <pivotArea type="data" outline="0" fieldPosition="0">
        <references count="2">
          <reference field="4294967294" count="1" selected="0">
            <x v="0"/>
          </reference>
          <reference field="14" count="1" selected="0">
            <x v="11"/>
          </reference>
        </references>
      </pivotArea>
    </chartFormat>
    <chartFormat chart="6" format="13" series="1">
      <pivotArea type="data" outline="0" fieldPosition="0">
        <references count="2">
          <reference field="4294967294" count="1" selected="0">
            <x v="0"/>
          </reference>
          <reference field="14" count="1" selected="0">
            <x v="12"/>
          </reference>
        </references>
      </pivotArea>
    </chartFormat>
    <chartFormat chart="6" format="14" series="1">
      <pivotArea type="data" outline="0" fieldPosition="0">
        <references count="2">
          <reference field="4294967294" count="1" selected="0">
            <x v="0"/>
          </reference>
          <reference field="14" count="1" selected="0">
            <x v="15"/>
          </reference>
        </references>
      </pivotArea>
    </chartFormat>
  </chartFormats>
  <pivotTableStyleInfo name="PivotStyleLight16" showRowHeaders="1" showColHeaders="1" showRowStripes="0" showColStripes="0" showLastColumn="1"/>
  <filters count="2">
    <filter fld="14" type="count" evalOrder="-1" id="1" iMeasureFld="0">
      <autoFilter ref="A1">
        <filterColumn colId="0">
          <top10 val="5" filterVal="5"/>
        </filterColumn>
      </autoFilter>
    </filter>
    <filter fld="4"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0.xml><?xml version="1.0" encoding="utf-8"?>
<pivotTableDefinition xmlns="http://schemas.openxmlformats.org/spreadsheetml/2006/main" xmlns:mc="http://schemas.openxmlformats.org/markup-compatibility/2006" xmlns:xr="http://schemas.microsoft.com/office/spreadsheetml/2014/revision" mc:Ignorable="xr" xr:uid="{83CF14C3-1757-4B14-9E2A-ED315F2505BD}" name="PivotTable5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46:T151" firstHeaderRow="1" firstDataRow="2"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Row" showAll="0">
      <items count="6">
        <item x="0"/>
        <item x="2"/>
        <item x="1"/>
        <item h="1" x="3"/>
        <item h="1" x="4"/>
        <item t="default"/>
      </items>
    </pivotField>
    <pivotField axis="axisCol" showAll="0">
      <items count="19">
        <item x="8"/>
        <item x="1"/>
        <item x="10"/>
        <item x="9"/>
        <item x="5"/>
        <item x="2"/>
        <item x="3"/>
        <item x="15"/>
        <item x="6"/>
        <item x="16"/>
        <item x="11"/>
        <item x="12"/>
        <item x="7"/>
        <item x="14"/>
        <item x="0"/>
        <item x="4"/>
        <item x="13"/>
        <item x="17"/>
        <item t="default"/>
      </items>
    </pivotField>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dataField="1"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4"/>
  </rowFields>
  <rowItems count="4">
    <i>
      <x/>
    </i>
    <i>
      <x v="1"/>
    </i>
    <i>
      <x v="2"/>
    </i>
    <i t="grand">
      <x/>
    </i>
  </rowItems>
  <colFields count="1">
    <field x="5"/>
  </colFields>
  <colItems count="18">
    <i>
      <x/>
    </i>
    <i>
      <x v="1"/>
    </i>
    <i>
      <x v="2"/>
    </i>
    <i>
      <x v="3"/>
    </i>
    <i>
      <x v="4"/>
    </i>
    <i>
      <x v="5"/>
    </i>
    <i>
      <x v="6"/>
    </i>
    <i>
      <x v="7"/>
    </i>
    <i>
      <x v="8"/>
    </i>
    <i>
      <x v="9"/>
    </i>
    <i>
      <x v="10"/>
    </i>
    <i>
      <x v="11"/>
    </i>
    <i>
      <x v="12"/>
    </i>
    <i>
      <x v="13"/>
    </i>
    <i>
      <x v="14"/>
    </i>
    <i>
      <x v="15"/>
    </i>
    <i>
      <x v="16"/>
    </i>
    <i t="grand">
      <x/>
    </i>
  </colItems>
  <dataFields count="1">
    <dataField name="Count of Decision Maker " fld="13" subtotal="count" showDataAs="percentOfTotal" baseField="4" baseItem="1" numFmtId="10"/>
  </dataFields>
  <conditionalFormats count="2">
    <conditionalFormat priority="4">
      <pivotAreas count="1">
        <pivotArea type="data" collapsedLevelsAreSubtotals="1" fieldPosition="0">
          <references count="3">
            <reference field="4294967294" count="1" selected="0">
              <x v="0"/>
            </reference>
            <reference field="4" count="2">
              <x v="0"/>
              <x v="2"/>
            </reference>
            <reference field="5" count="13" selected="0">
              <x v="3"/>
              <x v="4"/>
              <x v="5"/>
              <x v="6"/>
              <x v="7"/>
              <x v="8"/>
              <x v="9"/>
              <x v="10"/>
              <x v="11"/>
              <x v="13"/>
              <x v="14"/>
              <x v="15"/>
              <x v="16"/>
            </reference>
          </references>
        </pivotArea>
      </pivotAreas>
    </conditionalFormat>
    <conditionalFormat priority="19">
      <pivotAreas count="1">
        <pivotArea type="data" collapsedLevelsAreSubtotals="1" fieldPosition="0">
          <references count="3">
            <reference field="4294967294" count="1" selected="0">
              <x v="0"/>
            </reference>
            <reference field="4" count="1">
              <x v="1"/>
            </reference>
            <reference field="5" count="8" selected="0">
              <x v="0"/>
              <x v="2"/>
              <x v="6"/>
              <x v="8"/>
              <x v="10"/>
              <x v="12"/>
              <x v="13"/>
              <x v="1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1.xml><?xml version="1.0" encoding="utf-8"?>
<pivotTableDefinition xmlns="http://schemas.openxmlformats.org/spreadsheetml/2006/main" xmlns:mc="http://schemas.openxmlformats.org/markup-compatibility/2006" xmlns:xr="http://schemas.microsoft.com/office/spreadsheetml/2014/revision" mc:Ignorable="xr" xr:uid="{5C1E871A-EE09-4E3B-ADF7-E5AB00175B34}" name="PivotTable4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8:C34" firstHeaderRow="1" firstDataRow="1"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Row" showAll="0" sortType="descending">
      <items count="6">
        <item x="0"/>
        <item x="2"/>
        <item x="1"/>
        <item x="3"/>
        <item x="4"/>
        <item t="default"/>
      </items>
      <autoSortScope>
        <pivotArea dataOnly="0" outline="0" fieldPosition="0">
          <references count="1">
            <reference field="4294967294" count="1" selected="0">
              <x v="0"/>
            </reference>
          </references>
        </pivotArea>
      </autoSortScope>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4"/>
  </rowFields>
  <rowItems count="6">
    <i>
      <x v="1"/>
    </i>
    <i>
      <x/>
    </i>
    <i>
      <x v="2"/>
    </i>
    <i>
      <x v="3"/>
    </i>
    <i>
      <x v="4"/>
    </i>
    <i t="grand">
      <x/>
    </i>
  </rowItems>
  <colItems count="1">
    <i/>
  </colItems>
  <dataFields count="1">
    <dataField name="Average of Amount in Euro" fld="0" subtotal="average" baseField="4" baseItem="0"/>
  </dataFields>
  <conditionalFormats count="1">
    <conditionalFormat priority="29">
      <pivotAreas count="1">
        <pivotArea type="data" collapsedLevelsAreSubtotals="1" fieldPosition="0">
          <references count="2">
            <reference field="4294967294" count="1" selected="0">
              <x v="0"/>
            </reference>
            <reference field="4"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2.xml><?xml version="1.0" encoding="utf-8"?>
<pivotTableDefinition xmlns="http://schemas.openxmlformats.org/spreadsheetml/2006/main" xmlns:mc="http://schemas.openxmlformats.org/markup-compatibility/2006" xmlns:xr="http://schemas.microsoft.com/office/spreadsheetml/2014/revision" mc:Ignorable="xr" xr:uid="{CC3C8363-124D-4740-85ED-0B6D8F47CB55}" name="PivotTable4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72:C78" firstHeaderRow="1" firstDataRow="1"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items count="6">
        <item x="0"/>
        <item x="2"/>
        <item x="1"/>
        <item x="3"/>
        <item x="4"/>
        <item t="default"/>
      </items>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Row" showAll="0" measureFilter="1" sortType="descending">
      <items count="22">
        <item x="20"/>
        <item x="9"/>
        <item x="1"/>
        <item x="19"/>
        <item x="5"/>
        <item x="0"/>
        <item x="18"/>
        <item x="14"/>
        <item x="8"/>
        <item x="10"/>
        <item x="12"/>
        <item x="3"/>
        <item x="13"/>
        <item x="15"/>
        <item x="11"/>
        <item x="4"/>
        <item x="2"/>
        <item x="17"/>
        <item x="6"/>
        <item x="7"/>
        <item x="16"/>
        <item t="default"/>
      </items>
      <autoSortScope>
        <pivotArea dataOnly="0" outline="0" fieldPosition="0">
          <references count="1">
            <reference field="4294967294" count="1" selected="0">
              <x v="0"/>
            </reference>
          </references>
        </pivotArea>
      </autoSortScope>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4"/>
  </rowFields>
  <rowItems count="6">
    <i>
      <x v="9"/>
    </i>
    <i>
      <x v="5"/>
    </i>
    <i>
      <x v="8"/>
    </i>
    <i>
      <x v="19"/>
    </i>
    <i>
      <x v="11"/>
    </i>
    <i t="grand">
      <x/>
    </i>
  </rowItems>
  <colItems count="1">
    <i/>
  </colItems>
  <dataFields count="1">
    <dataField name="Sum of Amount in Euro" fld="0" baseField="4" baseItem="0"/>
  </dataFields>
  <formats count="6">
    <format dxfId="80">
      <pivotArea type="all" dataOnly="0" outline="0" fieldPosition="0"/>
    </format>
    <format dxfId="79">
      <pivotArea outline="0" collapsedLevelsAreSubtotals="1" fieldPosition="0"/>
    </format>
    <format dxfId="78">
      <pivotArea field="14" type="button" dataOnly="0" labelOnly="1" outline="0" axis="axisRow" fieldPosition="0"/>
    </format>
    <format dxfId="77">
      <pivotArea dataOnly="0" labelOnly="1" fieldPosition="0">
        <references count="1">
          <reference field="14" count="5">
            <x v="5"/>
            <x v="8"/>
            <x v="9"/>
            <x v="11"/>
            <x v="19"/>
          </reference>
        </references>
      </pivotArea>
    </format>
    <format dxfId="76">
      <pivotArea dataOnly="0" labelOnly="1" grandRow="1" outline="0" fieldPosition="0"/>
    </format>
    <format dxfId="75">
      <pivotArea dataOnly="0" labelOnly="1" outline="0" axis="axisValues" fieldPosition="0"/>
    </format>
  </formats>
  <conditionalFormats count="1">
    <conditionalFormat priority="32">
      <pivotAreas count="1">
        <pivotArea type="data" collapsedLevelsAreSubtotals="1" fieldPosition="0">
          <references count="2">
            <reference field="4294967294" count="1" selected="0">
              <x v="0"/>
            </reference>
            <reference field="14" count="5">
              <x v="5"/>
              <x v="8"/>
              <x v="9"/>
              <x v="11"/>
              <x v="19"/>
            </reference>
          </references>
        </pivotArea>
      </pivotAreas>
    </conditionalFormat>
  </conditionalFormats>
  <chartFormats count="21">
    <chartFormat chart="2" format="48" series="1">
      <pivotArea type="data" outline="0" fieldPosition="0">
        <references count="2">
          <reference field="4294967294" count="1" selected="0">
            <x v="0"/>
          </reference>
          <reference field="14" count="1" selected="0">
            <x v="20"/>
          </reference>
        </references>
      </pivotArea>
    </chartFormat>
    <chartFormat chart="2" format="49" series="1">
      <pivotArea type="data" outline="0" fieldPosition="0">
        <references count="2">
          <reference field="4294967294" count="1" selected="0">
            <x v="0"/>
          </reference>
          <reference field="14" count="1" selected="0">
            <x v="19"/>
          </reference>
        </references>
      </pivotArea>
    </chartFormat>
    <chartFormat chart="2" format="50" series="1">
      <pivotArea type="data" outline="0" fieldPosition="0">
        <references count="2">
          <reference field="4294967294" count="1" selected="0">
            <x v="0"/>
          </reference>
          <reference field="14" count="1" selected="0">
            <x v="18"/>
          </reference>
        </references>
      </pivotArea>
    </chartFormat>
    <chartFormat chart="2" format="51" series="1">
      <pivotArea type="data" outline="0" fieldPosition="0">
        <references count="2">
          <reference field="4294967294" count="1" selected="0">
            <x v="0"/>
          </reference>
          <reference field="14" count="1" selected="0">
            <x v="17"/>
          </reference>
        </references>
      </pivotArea>
    </chartFormat>
    <chartFormat chart="2" format="52" series="1">
      <pivotArea type="data" outline="0" fieldPosition="0">
        <references count="2">
          <reference field="4294967294" count="1" selected="0">
            <x v="0"/>
          </reference>
          <reference field="14" count="1" selected="0">
            <x v="16"/>
          </reference>
        </references>
      </pivotArea>
    </chartFormat>
    <chartFormat chart="2" format="53" series="1">
      <pivotArea type="data" outline="0" fieldPosition="0">
        <references count="2">
          <reference field="4294967294" count="1" selected="0">
            <x v="0"/>
          </reference>
          <reference field="14" count="1" selected="0">
            <x v="15"/>
          </reference>
        </references>
      </pivotArea>
    </chartFormat>
    <chartFormat chart="2" format="54" series="1">
      <pivotArea type="data" outline="0" fieldPosition="0">
        <references count="2">
          <reference field="4294967294" count="1" selected="0">
            <x v="0"/>
          </reference>
          <reference field="14" count="1" selected="0">
            <x v="14"/>
          </reference>
        </references>
      </pivotArea>
    </chartFormat>
    <chartFormat chart="2" format="55" series="1">
      <pivotArea type="data" outline="0" fieldPosition="0">
        <references count="2">
          <reference field="4294967294" count="1" selected="0">
            <x v="0"/>
          </reference>
          <reference field="14" count="1" selected="0">
            <x v="13"/>
          </reference>
        </references>
      </pivotArea>
    </chartFormat>
    <chartFormat chart="2" format="56" series="1">
      <pivotArea type="data" outline="0" fieldPosition="0">
        <references count="2">
          <reference field="4294967294" count="1" selected="0">
            <x v="0"/>
          </reference>
          <reference field="14" count="1" selected="0">
            <x v="12"/>
          </reference>
        </references>
      </pivotArea>
    </chartFormat>
    <chartFormat chart="2" format="57" series="1">
      <pivotArea type="data" outline="0" fieldPosition="0">
        <references count="2">
          <reference field="4294967294" count="1" selected="0">
            <x v="0"/>
          </reference>
          <reference field="14" count="1" selected="0">
            <x v="11"/>
          </reference>
        </references>
      </pivotArea>
    </chartFormat>
    <chartFormat chart="2" format="58" series="1">
      <pivotArea type="data" outline="0" fieldPosition="0">
        <references count="2">
          <reference field="4294967294" count="1" selected="0">
            <x v="0"/>
          </reference>
          <reference field="14" count="1" selected="0">
            <x v="10"/>
          </reference>
        </references>
      </pivotArea>
    </chartFormat>
    <chartFormat chart="2" format="59" series="1">
      <pivotArea type="data" outline="0" fieldPosition="0">
        <references count="2">
          <reference field="4294967294" count="1" selected="0">
            <x v="0"/>
          </reference>
          <reference field="14" count="1" selected="0">
            <x v="9"/>
          </reference>
        </references>
      </pivotArea>
    </chartFormat>
    <chartFormat chart="2" format="60" series="1">
      <pivotArea type="data" outline="0" fieldPosition="0">
        <references count="2">
          <reference field="4294967294" count="1" selected="0">
            <x v="0"/>
          </reference>
          <reference field="14" count="1" selected="0">
            <x v="8"/>
          </reference>
        </references>
      </pivotArea>
    </chartFormat>
    <chartFormat chart="2" format="61" series="1">
      <pivotArea type="data" outline="0" fieldPosition="0">
        <references count="2">
          <reference field="4294967294" count="1" selected="0">
            <x v="0"/>
          </reference>
          <reference field="14" count="1" selected="0">
            <x v="7"/>
          </reference>
        </references>
      </pivotArea>
    </chartFormat>
    <chartFormat chart="2" format="62" series="1">
      <pivotArea type="data" outline="0" fieldPosition="0">
        <references count="2">
          <reference field="4294967294" count="1" selected="0">
            <x v="0"/>
          </reference>
          <reference field="14" count="1" selected="0">
            <x v="6"/>
          </reference>
        </references>
      </pivotArea>
    </chartFormat>
    <chartFormat chart="2" format="63" series="1">
      <pivotArea type="data" outline="0" fieldPosition="0">
        <references count="2">
          <reference field="4294967294" count="1" selected="0">
            <x v="0"/>
          </reference>
          <reference field="14" count="1" selected="0">
            <x v="5"/>
          </reference>
        </references>
      </pivotArea>
    </chartFormat>
    <chartFormat chart="2" format="64" series="1">
      <pivotArea type="data" outline="0" fieldPosition="0">
        <references count="2">
          <reference field="4294967294" count="1" selected="0">
            <x v="0"/>
          </reference>
          <reference field="14" count="1" selected="0">
            <x v="4"/>
          </reference>
        </references>
      </pivotArea>
    </chartFormat>
    <chartFormat chart="2" format="65" series="1">
      <pivotArea type="data" outline="0" fieldPosition="0">
        <references count="2">
          <reference field="4294967294" count="1" selected="0">
            <x v="0"/>
          </reference>
          <reference field="14" count="1" selected="0">
            <x v="3"/>
          </reference>
        </references>
      </pivotArea>
    </chartFormat>
    <chartFormat chart="2" format="66" series="1">
      <pivotArea type="data" outline="0" fieldPosition="0">
        <references count="2">
          <reference field="4294967294" count="1" selected="0">
            <x v="0"/>
          </reference>
          <reference field="14" count="1" selected="0">
            <x v="2"/>
          </reference>
        </references>
      </pivotArea>
    </chartFormat>
    <chartFormat chart="2" format="67" series="1">
      <pivotArea type="data" outline="0" fieldPosition="0">
        <references count="2">
          <reference field="4294967294" count="1" selected="0">
            <x v="0"/>
          </reference>
          <reference field="14" count="1" selected="0">
            <x v="1"/>
          </reference>
        </references>
      </pivotArea>
    </chartFormat>
    <chartFormat chart="2" format="68" series="1">
      <pivotArea type="data" outline="0" fieldPosition="0">
        <references count="2">
          <reference field="4294967294" count="1" selected="0">
            <x v="0"/>
          </reference>
          <reference field="14" count="1" selected="0">
            <x v="0"/>
          </reference>
        </references>
      </pivotArea>
    </chartFormat>
  </chartFormats>
  <pivotTableStyleInfo name="PivotStyleLight16" showRowHeaders="1" showColHeaders="1" showRowStripes="0" showColStripes="0" showLastColumn="1"/>
  <filters count="1">
    <filter fld="1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3.xml><?xml version="1.0" encoding="utf-8"?>
<pivotTableDefinition xmlns="http://schemas.openxmlformats.org/spreadsheetml/2006/main" xmlns:mc="http://schemas.openxmlformats.org/markup-compatibility/2006" xmlns:xr="http://schemas.microsoft.com/office/spreadsheetml/2014/revision" mc:Ignorable="xr" xr:uid="{07B343F5-BE33-4264-9E47-B8961E8AB4D4}" name="PivotTable4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0:C26" firstHeaderRow="1" firstDataRow="1"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Row" showAll="0" sortType="descending">
      <items count="6">
        <item x="0"/>
        <item x="2"/>
        <item x="1"/>
        <item x="3"/>
        <item x="4"/>
        <item t="default"/>
      </items>
      <autoSortScope>
        <pivotArea dataOnly="0" outline="0" fieldPosition="0">
          <references count="1">
            <reference field="4294967294" count="1" selected="0">
              <x v="0"/>
            </reference>
          </references>
        </pivotArea>
      </autoSortScope>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4"/>
  </rowFields>
  <rowItems count="6">
    <i>
      <x/>
    </i>
    <i>
      <x v="2"/>
    </i>
    <i>
      <x v="1"/>
    </i>
    <i>
      <x v="3"/>
    </i>
    <i>
      <x v="4"/>
    </i>
    <i t="grand">
      <x/>
    </i>
  </rowItems>
  <colItems count="1">
    <i/>
  </colItems>
  <dataFields count="1">
    <dataField name="Sum of Amount in Euro" fld="0" baseField="4" baseItem="0"/>
  </dataFields>
  <conditionalFormats count="1">
    <conditionalFormat priority="30">
      <pivotAreas count="1">
        <pivotArea type="data" collapsedLevelsAreSubtotals="1" fieldPosition="0">
          <references count="2">
            <reference field="4294967294" count="1" selected="0">
              <x v="0"/>
            </reference>
            <reference field="4"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4.xml><?xml version="1.0" encoding="utf-8"?>
<pivotTableDefinition xmlns="http://schemas.openxmlformats.org/spreadsheetml/2006/main" xmlns:mc="http://schemas.openxmlformats.org/markup-compatibility/2006" xmlns:xr="http://schemas.microsoft.com/office/spreadsheetml/2014/revision" mc:Ignorable="xr" xr:uid="{07E1E776-5B84-4BB2-A85F-BB56AFBFC39A}" name="PivotTable7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246:BN253" firstHeaderRow="1" firstDataRow="2"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axis="axisCol" dataField="1" showAll="0">
      <items count="65">
        <item x="4"/>
        <item x="5"/>
        <item x="34"/>
        <item x="33"/>
        <item x="43"/>
        <item x="27"/>
        <item x="26"/>
        <item x="61"/>
        <item x="35"/>
        <item x="46"/>
        <item x="0"/>
        <item x="32"/>
        <item x="45"/>
        <item x="3"/>
        <item x="12"/>
        <item x="7"/>
        <item x="41"/>
        <item x="6"/>
        <item x="40"/>
        <item x="20"/>
        <item x="10"/>
        <item x="19"/>
        <item x="9"/>
        <item x="31"/>
        <item x="14"/>
        <item x="2"/>
        <item x="47"/>
        <item x="8"/>
        <item x="11"/>
        <item x="28"/>
        <item x="37"/>
        <item x="42"/>
        <item x="53"/>
        <item x="21"/>
        <item x="48"/>
        <item x="22"/>
        <item x="60"/>
        <item x="54"/>
        <item x="23"/>
        <item x="25"/>
        <item x="13"/>
        <item x="55"/>
        <item x="52"/>
        <item x="16"/>
        <item x="1"/>
        <item x="29"/>
        <item x="56"/>
        <item x="24"/>
        <item x="62"/>
        <item x="59"/>
        <item x="39"/>
        <item x="51"/>
        <item x="30"/>
        <item x="15"/>
        <item x="36"/>
        <item x="18"/>
        <item x="50"/>
        <item x="17"/>
        <item x="38"/>
        <item x="57"/>
        <item x="44"/>
        <item x="49"/>
        <item x="58"/>
        <item x="63"/>
        <item t="default"/>
      </items>
    </pivotField>
    <pivotField showAll="0">
      <items count="6">
        <item x="0"/>
        <item x="2"/>
        <item x="1"/>
        <item x="3"/>
        <item x="4"/>
        <item t="default"/>
      </items>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items count="13">
        <item x="1"/>
        <item x="2"/>
        <item x="10"/>
        <item x="0"/>
        <item x="8"/>
        <item x="3"/>
        <item x="7"/>
        <item x="6"/>
        <item x="9"/>
        <item x="4"/>
        <item x="5"/>
        <item x="11"/>
        <item t="default"/>
      </items>
    </pivotField>
    <pivotField axis="axisRow" showAll="0">
      <items count="7">
        <item x="3"/>
        <item x="0"/>
        <item x="4"/>
        <item x="1"/>
        <item x="2"/>
        <item h="1" x="5"/>
        <item t="default"/>
      </items>
    </pivotField>
    <pivotField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sd="0" x="0"/>
        <item sd="0" x="1"/>
        <item x="2"/>
        <item sd="0" x="3"/>
      </items>
    </pivotField>
  </pivotFields>
  <rowFields count="1">
    <field x="13"/>
  </rowFields>
  <rowItems count="6">
    <i>
      <x/>
    </i>
    <i>
      <x v="1"/>
    </i>
    <i>
      <x v="2"/>
    </i>
    <i>
      <x v="3"/>
    </i>
    <i>
      <x v="4"/>
    </i>
    <i t="grand">
      <x/>
    </i>
  </rowItems>
  <colFields count="1">
    <field x="3"/>
  </colFields>
  <colItems count="6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t="grand">
      <x/>
    </i>
  </colItems>
  <dataFields count="1">
    <dataField name="Average of Revised number of employees" fld="3" subtotal="average" baseField="13" baseItem="0"/>
  </dataFields>
  <chartFormats count="63">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 chart="0" format="12" series="1">
      <pivotArea type="data" outline="0" fieldPosition="0">
        <references count="2">
          <reference field="4294967294" count="1" selected="0">
            <x v="0"/>
          </reference>
          <reference field="3" count="1" selected="0">
            <x v="12"/>
          </reference>
        </references>
      </pivotArea>
    </chartFormat>
    <chartFormat chart="0" format="13" series="1">
      <pivotArea type="data" outline="0" fieldPosition="0">
        <references count="2">
          <reference field="4294967294" count="1" selected="0">
            <x v="0"/>
          </reference>
          <reference field="3" count="1" selected="0">
            <x v="13"/>
          </reference>
        </references>
      </pivotArea>
    </chartFormat>
    <chartFormat chart="0" format="14" series="1">
      <pivotArea type="data" outline="0" fieldPosition="0">
        <references count="2">
          <reference field="4294967294" count="1" selected="0">
            <x v="0"/>
          </reference>
          <reference field="3" count="1" selected="0">
            <x v="14"/>
          </reference>
        </references>
      </pivotArea>
    </chartFormat>
    <chartFormat chart="0" format="15" series="1">
      <pivotArea type="data" outline="0" fieldPosition="0">
        <references count="2">
          <reference field="4294967294" count="1" selected="0">
            <x v="0"/>
          </reference>
          <reference field="3" count="1" selected="0">
            <x v="15"/>
          </reference>
        </references>
      </pivotArea>
    </chartFormat>
    <chartFormat chart="0" format="16" series="1">
      <pivotArea type="data" outline="0" fieldPosition="0">
        <references count="2">
          <reference field="4294967294" count="1" selected="0">
            <x v="0"/>
          </reference>
          <reference field="3" count="1" selected="0">
            <x v="16"/>
          </reference>
        </references>
      </pivotArea>
    </chartFormat>
    <chartFormat chart="0" format="17" series="1">
      <pivotArea type="data" outline="0" fieldPosition="0">
        <references count="2">
          <reference field="4294967294" count="1" selected="0">
            <x v="0"/>
          </reference>
          <reference field="3" count="1" selected="0">
            <x v="17"/>
          </reference>
        </references>
      </pivotArea>
    </chartFormat>
    <chartFormat chart="0" format="18" series="1">
      <pivotArea type="data" outline="0" fieldPosition="0">
        <references count="2">
          <reference field="4294967294" count="1" selected="0">
            <x v="0"/>
          </reference>
          <reference field="3" count="1" selected="0">
            <x v="18"/>
          </reference>
        </references>
      </pivotArea>
    </chartFormat>
    <chartFormat chart="0" format="19" series="1">
      <pivotArea type="data" outline="0" fieldPosition="0">
        <references count="2">
          <reference field="4294967294" count="1" selected="0">
            <x v="0"/>
          </reference>
          <reference field="3" count="1" selected="0">
            <x v="19"/>
          </reference>
        </references>
      </pivotArea>
    </chartFormat>
    <chartFormat chart="0" format="20" series="1">
      <pivotArea type="data" outline="0" fieldPosition="0">
        <references count="2">
          <reference field="4294967294" count="1" selected="0">
            <x v="0"/>
          </reference>
          <reference field="3" count="1" selected="0">
            <x v="20"/>
          </reference>
        </references>
      </pivotArea>
    </chartFormat>
    <chartFormat chart="0" format="21" series="1">
      <pivotArea type="data" outline="0" fieldPosition="0">
        <references count="2">
          <reference field="4294967294" count="1" selected="0">
            <x v="0"/>
          </reference>
          <reference field="3" count="1" selected="0">
            <x v="21"/>
          </reference>
        </references>
      </pivotArea>
    </chartFormat>
    <chartFormat chart="0" format="22" series="1">
      <pivotArea type="data" outline="0" fieldPosition="0">
        <references count="2">
          <reference field="4294967294" count="1" selected="0">
            <x v="0"/>
          </reference>
          <reference field="3" count="1" selected="0">
            <x v="22"/>
          </reference>
        </references>
      </pivotArea>
    </chartFormat>
    <chartFormat chart="0" format="23" series="1">
      <pivotArea type="data" outline="0" fieldPosition="0">
        <references count="2">
          <reference field="4294967294" count="1" selected="0">
            <x v="0"/>
          </reference>
          <reference field="3" count="1" selected="0">
            <x v="23"/>
          </reference>
        </references>
      </pivotArea>
    </chartFormat>
    <chartFormat chart="0" format="24" series="1">
      <pivotArea type="data" outline="0" fieldPosition="0">
        <references count="2">
          <reference field="4294967294" count="1" selected="0">
            <x v="0"/>
          </reference>
          <reference field="3" count="1" selected="0">
            <x v="24"/>
          </reference>
        </references>
      </pivotArea>
    </chartFormat>
    <chartFormat chart="0" format="25" series="1">
      <pivotArea type="data" outline="0" fieldPosition="0">
        <references count="2">
          <reference field="4294967294" count="1" selected="0">
            <x v="0"/>
          </reference>
          <reference field="3" count="1" selected="0">
            <x v="25"/>
          </reference>
        </references>
      </pivotArea>
    </chartFormat>
    <chartFormat chart="0" format="26" series="1">
      <pivotArea type="data" outline="0" fieldPosition="0">
        <references count="2">
          <reference field="4294967294" count="1" selected="0">
            <x v="0"/>
          </reference>
          <reference field="3" count="1" selected="0">
            <x v="26"/>
          </reference>
        </references>
      </pivotArea>
    </chartFormat>
    <chartFormat chart="0" format="27" series="1">
      <pivotArea type="data" outline="0" fieldPosition="0">
        <references count="2">
          <reference field="4294967294" count="1" selected="0">
            <x v="0"/>
          </reference>
          <reference field="3" count="1" selected="0">
            <x v="27"/>
          </reference>
        </references>
      </pivotArea>
    </chartFormat>
    <chartFormat chart="0" format="28" series="1">
      <pivotArea type="data" outline="0" fieldPosition="0">
        <references count="2">
          <reference field="4294967294" count="1" selected="0">
            <x v="0"/>
          </reference>
          <reference field="3" count="1" selected="0">
            <x v="28"/>
          </reference>
        </references>
      </pivotArea>
    </chartFormat>
    <chartFormat chart="0" format="29" series="1">
      <pivotArea type="data" outline="0" fieldPosition="0">
        <references count="2">
          <reference field="4294967294" count="1" selected="0">
            <x v="0"/>
          </reference>
          <reference field="3" count="1" selected="0">
            <x v="29"/>
          </reference>
        </references>
      </pivotArea>
    </chartFormat>
    <chartFormat chart="0" format="30" series="1">
      <pivotArea type="data" outline="0" fieldPosition="0">
        <references count="2">
          <reference field="4294967294" count="1" selected="0">
            <x v="0"/>
          </reference>
          <reference field="3" count="1" selected="0">
            <x v="30"/>
          </reference>
        </references>
      </pivotArea>
    </chartFormat>
    <chartFormat chart="0" format="31" series="1">
      <pivotArea type="data" outline="0" fieldPosition="0">
        <references count="2">
          <reference field="4294967294" count="1" selected="0">
            <x v="0"/>
          </reference>
          <reference field="3" count="1" selected="0">
            <x v="31"/>
          </reference>
        </references>
      </pivotArea>
    </chartFormat>
    <chartFormat chart="0" format="32" series="1">
      <pivotArea type="data" outline="0" fieldPosition="0">
        <references count="2">
          <reference field="4294967294" count="1" selected="0">
            <x v="0"/>
          </reference>
          <reference field="3" count="1" selected="0">
            <x v="32"/>
          </reference>
        </references>
      </pivotArea>
    </chartFormat>
    <chartFormat chart="0" format="33" series="1">
      <pivotArea type="data" outline="0" fieldPosition="0">
        <references count="2">
          <reference field="4294967294" count="1" selected="0">
            <x v="0"/>
          </reference>
          <reference field="3" count="1" selected="0">
            <x v="33"/>
          </reference>
        </references>
      </pivotArea>
    </chartFormat>
    <chartFormat chart="0" format="34" series="1">
      <pivotArea type="data" outline="0" fieldPosition="0">
        <references count="2">
          <reference field="4294967294" count="1" selected="0">
            <x v="0"/>
          </reference>
          <reference field="3" count="1" selected="0">
            <x v="34"/>
          </reference>
        </references>
      </pivotArea>
    </chartFormat>
    <chartFormat chart="0" format="35" series="1">
      <pivotArea type="data" outline="0" fieldPosition="0">
        <references count="2">
          <reference field="4294967294" count="1" selected="0">
            <x v="0"/>
          </reference>
          <reference field="3" count="1" selected="0">
            <x v="35"/>
          </reference>
        </references>
      </pivotArea>
    </chartFormat>
    <chartFormat chart="0" format="36" series="1">
      <pivotArea type="data" outline="0" fieldPosition="0">
        <references count="2">
          <reference field="4294967294" count="1" selected="0">
            <x v="0"/>
          </reference>
          <reference field="3" count="1" selected="0">
            <x v="36"/>
          </reference>
        </references>
      </pivotArea>
    </chartFormat>
    <chartFormat chart="0" format="37" series="1">
      <pivotArea type="data" outline="0" fieldPosition="0">
        <references count="2">
          <reference field="4294967294" count="1" selected="0">
            <x v="0"/>
          </reference>
          <reference field="3" count="1" selected="0">
            <x v="37"/>
          </reference>
        </references>
      </pivotArea>
    </chartFormat>
    <chartFormat chart="0" format="38" series="1">
      <pivotArea type="data" outline="0" fieldPosition="0">
        <references count="2">
          <reference field="4294967294" count="1" selected="0">
            <x v="0"/>
          </reference>
          <reference field="3" count="1" selected="0">
            <x v="38"/>
          </reference>
        </references>
      </pivotArea>
    </chartFormat>
    <chartFormat chart="0" format="39" series="1">
      <pivotArea type="data" outline="0" fieldPosition="0">
        <references count="2">
          <reference field="4294967294" count="1" selected="0">
            <x v="0"/>
          </reference>
          <reference field="3" count="1" selected="0">
            <x v="39"/>
          </reference>
        </references>
      </pivotArea>
    </chartFormat>
    <chartFormat chart="0" format="40" series="1">
      <pivotArea type="data" outline="0" fieldPosition="0">
        <references count="2">
          <reference field="4294967294" count="1" selected="0">
            <x v="0"/>
          </reference>
          <reference field="3" count="1" selected="0">
            <x v="40"/>
          </reference>
        </references>
      </pivotArea>
    </chartFormat>
    <chartFormat chart="0" format="41" series="1">
      <pivotArea type="data" outline="0" fieldPosition="0">
        <references count="2">
          <reference field="4294967294" count="1" selected="0">
            <x v="0"/>
          </reference>
          <reference field="3" count="1" selected="0">
            <x v="41"/>
          </reference>
        </references>
      </pivotArea>
    </chartFormat>
    <chartFormat chart="0" format="42" series="1">
      <pivotArea type="data" outline="0" fieldPosition="0">
        <references count="2">
          <reference field="4294967294" count="1" selected="0">
            <x v="0"/>
          </reference>
          <reference field="3" count="1" selected="0">
            <x v="42"/>
          </reference>
        </references>
      </pivotArea>
    </chartFormat>
    <chartFormat chart="0" format="43" series="1">
      <pivotArea type="data" outline="0" fieldPosition="0">
        <references count="2">
          <reference field="4294967294" count="1" selected="0">
            <x v="0"/>
          </reference>
          <reference field="3" count="1" selected="0">
            <x v="43"/>
          </reference>
        </references>
      </pivotArea>
    </chartFormat>
    <chartFormat chart="0" format="44" series="1">
      <pivotArea type="data" outline="0" fieldPosition="0">
        <references count="2">
          <reference field="4294967294" count="1" selected="0">
            <x v="0"/>
          </reference>
          <reference field="3" count="1" selected="0">
            <x v="44"/>
          </reference>
        </references>
      </pivotArea>
    </chartFormat>
    <chartFormat chart="0" format="45" series="1">
      <pivotArea type="data" outline="0" fieldPosition="0">
        <references count="2">
          <reference field="4294967294" count="1" selected="0">
            <x v="0"/>
          </reference>
          <reference field="3" count="1" selected="0">
            <x v="45"/>
          </reference>
        </references>
      </pivotArea>
    </chartFormat>
    <chartFormat chart="0" format="46" series="1">
      <pivotArea type="data" outline="0" fieldPosition="0">
        <references count="2">
          <reference field="4294967294" count="1" selected="0">
            <x v="0"/>
          </reference>
          <reference field="3" count="1" selected="0">
            <x v="46"/>
          </reference>
        </references>
      </pivotArea>
    </chartFormat>
    <chartFormat chart="0" format="47" series="1">
      <pivotArea type="data" outline="0" fieldPosition="0">
        <references count="2">
          <reference field="4294967294" count="1" selected="0">
            <x v="0"/>
          </reference>
          <reference field="3" count="1" selected="0">
            <x v="47"/>
          </reference>
        </references>
      </pivotArea>
    </chartFormat>
    <chartFormat chart="0" format="48" series="1">
      <pivotArea type="data" outline="0" fieldPosition="0">
        <references count="2">
          <reference field="4294967294" count="1" selected="0">
            <x v="0"/>
          </reference>
          <reference field="3" count="1" selected="0">
            <x v="48"/>
          </reference>
        </references>
      </pivotArea>
    </chartFormat>
    <chartFormat chart="0" format="49" series="1">
      <pivotArea type="data" outline="0" fieldPosition="0">
        <references count="2">
          <reference field="4294967294" count="1" selected="0">
            <x v="0"/>
          </reference>
          <reference field="3" count="1" selected="0">
            <x v="49"/>
          </reference>
        </references>
      </pivotArea>
    </chartFormat>
    <chartFormat chart="0" format="50" series="1">
      <pivotArea type="data" outline="0" fieldPosition="0">
        <references count="2">
          <reference field="4294967294" count="1" selected="0">
            <x v="0"/>
          </reference>
          <reference field="3" count="1" selected="0">
            <x v="50"/>
          </reference>
        </references>
      </pivotArea>
    </chartFormat>
    <chartFormat chart="0" format="51" series="1">
      <pivotArea type="data" outline="0" fieldPosition="0">
        <references count="2">
          <reference field="4294967294" count="1" selected="0">
            <x v="0"/>
          </reference>
          <reference field="3" count="1" selected="0">
            <x v="51"/>
          </reference>
        </references>
      </pivotArea>
    </chartFormat>
    <chartFormat chart="0" format="52" series="1">
      <pivotArea type="data" outline="0" fieldPosition="0">
        <references count="2">
          <reference field="4294967294" count="1" selected="0">
            <x v="0"/>
          </reference>
          <reference field="3" count="1" selected="0">
            <x v="52"/>
          </reference>
        </references>
      </pivotArea>
    </chartFormat>
    <chartFormat chart="0" format="53" series="1">
      <pivotArea type="data" outline="0" fieldPosition="0">
        <references count="2">
          <reference field="4294967294" count="1" selected="0">
            <x v="0"/>
          </reference>
          <reference field="3" count="1" selected="0">
            <x v="53"/>
          </reference>
        </references>
      </pivotArea>
    </chartFormat>
    <chartFormat chart="0" format="54" series="1">
      <pivotArea type="data" outline="0" fieldPosition="0">
        <references count="2">
          <reference field="4294967294" count="1" selected="0">
            <x v="0"/>
          </reference>
          <reference field="3" count="1" selected="0">
            <x v="54"/>
          </reference>
        </references>
      </pivotArea>
    </chartFormat>
    <chartFormat chart="0" format="55" series="1">
      <pivotArea type="data" outline="0" fieldPosition="0">
        <references count="2">
          <reference field="4294967294" count="1" selected="0">
            <x v="0"/>
          </reference>
          <reference field="3" count="1" selected="0">
            <x v="55"/>
          </reference>
        </references>
      </pivotArea>
    </chartFormat>
    <chartFormat chart="0" format="56" series="1">
      <pivotArea type="data" outline="0" fieldPosition="0">
        <references count="2">
          <reference field="4294967294" count="1" selected="0">
            <x v="0"/>
          </reference>
          <reference field="3" count="1" selected="0">
            <x v="56"/>
          </reference>
        </references>
      </pivotArea>
    </chartFormat>
    <chartFormat chart="0" format="57" series="1">
      <pivotArea type="data" outline="0" fieldPosition="0">
        <references count="2">
          <reference field="4294967294" count="1" selected="0">
            <x v="0"/>
          </reference>
          <reference field="3" count="1" selected="0">
            <x v="57"/>
          </reference>
        </references>
      </pivotArea>
    </chartFormat>
    <chartFormat chart="0" format="58" series="1">
      <pivotArea type="data" outline="0" fieldPosition="0">
        <references count="2">
          <reference field="4294967294" count="1" selected="0">
            <x v="0"/>
          </reference>
          <reference field="3" count="1" selected="0">
            <x v="58"/>
          </reference>
        </references>
      </pivotArea>
    </chartFormat>
    <chartFormat chart="0" format="59" series="1">
      <pivotArea type="data" outline="0" fieldPosition="0">
        <references count="2">
          <reference field="4294967294" count="1" selected="0">
            <x v="0"/>
          </reference>
          <reference field="3" count="1" selected="0">
            <x v="59"/>
          </reference>
        </references>
      </pivotArea>
    </chartFormat>
    <chartFormat chart="0" format="60" series="1">
      <pivotArea type="data" outline="0" fieldPosition="0">
        <references count="2">
          <reference field="4294967294" count="1" selected="0">
            <x v="0"/>
          </reference>
          <reference field="3" count="1" selected="0">
            <x v="60"/>
          </reference>
        </references>
      </pivotArea>
    </chartFormat>
    <chartFormat chart="0" format="61" series="1">
      <pivotArea type="data" outline="0" fieldPosition="0">
        <references count="2">
          <reference field="4294967294" count="1" selected="0">
            <x v="0"/>
          </reference>
          <reference field="3" count="1" selected="0">
            <x v="61"/>
          </reference>
        </references>
      </pivotArea>
    </chartFormat>
    <chartFormat chart="0" format="62" series="1">
      <pivotArea type="data" outline="0" fieldPosition="0">
        <references count="2">
          <reference field="4294967294" count="1" selected="0">
            <x v="0"/>
          </reference>
          <reference field="3" count="1" selected="0">
            <x v="6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5.xml><?xml version="1.0" encoding="utf-8"?>
<pivotTableDefinition xmlns="http://schemas.openxmlformats.org/spreadsheetml/2006/main" xmlns:mc="http://schemas.openxmlformats.org/markup-compatibility/2006" xmlns:xr="http://schemas.microsoft.com/office/spreadsheetml/2014/revision" mc:Ignorable="xr" xr:uid="{5AC16BC1-237B-4BC0-873C-02B36785BCC2}" name="PivotTable5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72:G78" firstHeaderRow="1" firstDataRow="1"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items count="6">
        <item x="0"/>
        <item x="2"/>
        <item x="1"/>
        <item x="3"/>
        <item x="4"/>
        <item t="default"/>
      </items>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Row" showAll="0" measureFilter="1" sortType="descending">
      <items count="22">
        <item x="20"/>
        <item x="9"/>
        <item x="1"/>
        <item x="19"/>
        <item x="5"/>
        <item x="0"/>
        <item x="18"/>
        <item x="14"/>
        <item x="8"/>
        <item x="10"/>
        <item x="12"/>
        <item x="3"/>
        <item x="13"/>
        <item x="15"/>
        <item x="11"/>
        <item x="4"/>
        <item x="2"/>
        <item x="17"/>
        <item x="6"/>
        <item x="7"/>
        <item x="16"/>
        <item t="default"/>
      </items>
      <autoSortScope>
        <pivotArea dataOnly="0" outline="0" fieldPosition="0">
          <references count="1">
            <reference field="4294967294" count="1" selected="0">
              <x v="0"/>
            </reference>
          </references>
        </pivotArea>
      </autoSortScope>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4"/>
  </rowFields>
  <rowItems count="6">
    <i>
      <x v="13"/>
    </i>
    <i>
      <x v="2"/>
    </i>
    <i>
      <x v="9"/>
    </i>
    <i>
      <x v="19"/>
    </i>
    <i>
      <x v="14"/>
    </i>
    <i t="grand">
      <x/>
    </i>
  </rowItems>
  <colItems count="1">
    <i/>
  </colItems>
  <dataFields count="1">
    <dataField name="Average of Amount in Euro" fld="0" subtotal="average" baseField="14" baseItem="5"/>
  </dataFields>
  <formats count="6">
    <format dxfId="86">
      <pivotArea type="all" dataOnly="0" outline="0" fieldPosition="0"/>
    </format>
    <format dxfId="85">
      <pivotArea outline="0" collapsedLevelsAreSubtotals="1" fieldPosition="0"/>
    </format>
    <format dxfId="84">
      <pivotArea field="14" type="button" dataOnly="0" labelOnly="1" outline="0" axis="axisRow" fieldPosition="0"/>
    </format>
    <format dxfId="83">
      <pivotArea dataOnly="0" labelOnly="1" fieldPosition="0">
        <references count="1">
          <reference field="14" count="5">
            <x v="2"/>
            <x v="9"/>
            <x v="13"/>
            <x v="14"/>
            <x v="19"/>
          </reference>
        </references>
      </pivotArea>
    </format>
    <format dxfId="82">
      <pivotArea dataOnly="0" labelOnly="1" grandRow="1" outline="0" fieldPosition="0"/>
    </format>
    <format dxfId="81">
      <pivotArea dataOnly="0" labelOnly="1" outline="0" axis="axisValues" fieldPosition="0"/>
    </format>
  </formats>
  <conditionalFormats count="1">
    <conditionalFormat priority="23">
      <pivotAreas count="1">
        <pivotArea type="data" collapsedLevelsAreSubtotals="1" fieldPosition="0">
          <references count="2">
            <reference field="4294967294" count="1" selected="0">
              <x v="0"/>
            </reference>
            <reference field="14" count="5">
              <x v="2"/>
              <x v="9"/>
              <x v="13"/>
              <x v="14"/>
              <x v="19"/>
            </reference>
          </references>
        </pivotArea>
      </pivotAreas>
    </conditionalFormat>
  </conditionalFormats>
  <chartFormats count="21">
    <chartFormat chart="2" format="48" series="1">
      <pivotArea type="data" outline="0" fieldPosition="0">
        <references count="2">
          <reference field="4294967294" count="1" selected="0">
            <x v="0"/>
          </reference>
          <reference field="14" count="1" selected="0">
            <x v="20"/>
          </reference>
        </references>
      </pivotArea>
    </chartFormat>
    <chartFormat chart="2" format="49" series="1">
      <pivotArea type="data" outline="0" fieldPosition="0">
        <references count="2">
          <reference field="4294967294" count="1" selected="0">
            <x v="0"/>
          </reference>
          <reference field="14" count="1" selected="0">
            <x v="19"/>
          </reference>
        </references>
      </pivotArea>
    </chartFormat>
    <chartFormat chart="2" format="50" series="1">
      <pivotArea type="data" outline="0" fieldPosition="0">
        <references count="2">
          <reference field="4294967294" count="1" selected="0">
            <x v="0"/>
          </reference>
          <reference field="14" count="1" selected="0">
            <x v="18"/>
          </reference>
        </references>
      </pivotArea>
    </chartFormat>
    <chartFormat chart="2" format="51" series="1">
      <pivotArea type="data" outline="0" fieldPosition="0">
        <references count="2">
          <reference field="4294967294" count="1" selected="0">
            <x v="0"/>
          </reference>
          <reference field="14" count="1" selected="0">
            <x v="17"/>
          </reference>
        </references>
      </pivotArea>
    </chartFormat>
    <chartFormat chart="2" format="52" series="1">
      <pivotArea type="data" outline="0" fieldPosition="0">
        <references count="2">
          <reference field="4294967294" count="1" selected="0">
            <x v="0"/>
          </reference>
          <reference field="14" count="1" selected="0">
            <x v="16"/>
          </reference>
        </references>
      </pivotArea>
    </chartFormat>
    <chartFormat chart="2" format="53" series="1">
      <pivotArea type="data" outline="0" fieldPosition="0">
        <references count="2">
          <reference field="4294967294" count="1" selected="0">
            <x v="0"/>
          </reference>
          <reference field="14" count="1" selected="0">
            <x v="15"/>
          </reference>
        </references>
      </pivotArea>
    </chartFormat>
    <chartFormat chart="2" format="54" series="1">
      <pivotArea type="data" outline="0" fieldPosition="0">
        <references count="2">
          <reference field="4294967294" count="1" selected="0">
            <x v="0"/>
          </reference>
          <reference field="14" count="1" selected="0">
            <x v="14"/>
          </reference>
        </references>
      </pivotArea>
    </chartFormat>
    <chartFormat chart="2" format="55" series="1">
      <pivotArea type="data" outline="0" fieldPosition="0">
        <references count="2">
          <reference field="4294967294" count="1" selected="0">
            <x v="0"/>
          </reference>
          <reference field="14" count="1" selected="0">
            <x v="13"/>
          </reference>
        </references>
      </pivotArea>
    </chartFormat>
    <chartFormat chart="2" format="56" series="1">
      <pivotArea type="data" outline="0" fieldPosition="0">
        <references count="2">
          <reference field="4294967294" count="1" selected="0">
            <x v="0"/>
          </reference>
          <reference field="14" count="1" selected="0">
            <x v="12"/>
          </reference>
        </references>
      </pivotArea>
    </chartFormat>
    <chartFormat chart="2" format="57" series="1">
      <pivotArea type="data" outline="0" fieldPosition="0">
        <references count="2">
          <reference field="4294967294" count="1" selected="0">
            <x v="0"/>
          </reference>
          <reference field="14" count="1" selected="0">
            <x v="11"/>
          </reference>
        </references>
      </pivotArea>
    </chartFormat>
    <chartFormat chart="2" format="58" series="1">
      <pivotArea type="data" outline="0" fieldPosition="0">
        <references count="2">
          <reference field="4294967294" count="1" selected="0">
            <x v="0"/>
          </reference>
          <reference field="14" count="1" selected="0">
            <x v="10"/>
          </reference>
        </references>
      </pivotArea>
    </chartFormat>
    <chartFormat chart="2" format="59" series="1">
      <pivotArea type="data" outline="0" fieldPosition="0">
        <references count="2">
          <reference field="4294967294" count="1" selected="0">
            <x v="0"/>
          </reference>
          <reference field="14" count="1" selected="0">
            <x v="9"/>
          </reference>
        </references>
      </pivotArea>
    </chartFormat>
    <chartFormat chart="2" format="60" series="1">
      <pivotArea type="data" outline="0" fieldPosition="0">
        <references count="2">
          <reference field="4294967294" count="1" selected="0">
            <x v="0"/>
          </reference>
          <reference field="14" count="1" selected="0">
            <x v="8"/>
          </reference>
        </references>
      </pivotArea>
    </chartFormat>
    <chartFormat chart="2" format="61" series="1">
      <pivotArea type="data" outline="0" fieldPosition="0">
        <references count="2">
          <reference field="4294967294" count="1" selected="0">
            <x v="0"/>
          </reference>
          <reference field="14" count="1" selected="0">
            <x v="7"/>
          </reference>
        </references>
      </pivotArea>
    </chartFormat>
    <chartFormat chart="2" format="62" series="1">
      <pivotArea type="data" outline="0" fieldPosition="0">
        <references count="2">
          <reference field="4294967294" count="1" selected="0">
            <x v="0"/>
          </reference>
          <reference field="14" count="1" selected="0">
            <x v="6"/>
          </reference>
        </references>
      </pivotArea>
    </chartFormat>
    <chartFormat chart="2" format="63" series="1">
      <pivotArea type="data" outline="0" fieldPosition="0">
        <references count="2">
          <reference field="4294967294" count="1" selected="0">
            <x v="0"/>
          </reference>
          <reference field="14" count="1" selected="0">
            <x v="5"/>
          </reference>
        </references>
      </pivotArea>
    </chartFormat>
    <chartFormat chart="2" format="64" series="1">
      <pivotArea type="data" outline="0" fieldPosition="0">
        <references count="2">
          <reference field="4294967294" count="1" selected="0">
            <x v="0"/>
          </reference>
          <reference field="14" count="1" selected="0">
            <x v="4"/>
          </reference>
        </references>
      </pivotArea>
    </chartFormat>
    <chartFormat chart="2" format="65" series="1">
      <pivotArea type="data" outline="0" fieldPosition="0">
        <references count="2">
          <reference field="4294967294" count="1" selected="0">
            <x v="0"/>
          </reference>
          <reference field="14" count="1" selected="0">
            <x v="3"/>
          </reference>
        </references>
      </pivotArea>
    </chartFormat>
    <chartFormat chart="2" format="66" series="1">
      <pivotArea type="data" outline="0" fieldPosition="0">
        <references count="2">
          <reference field="4294967294" count="1" selected="0">
            <x v="0"/>
          </reference>
          <reference field="14" count="1" selected="0">
            <x v="2"/>
          </reference>
        </references>
      </pivotArea>
    </chartFormat>
    <chartFormat chart="2" format="67" series="1">
      <pivotArea type="data" outline="0" fieldPosition="0">
        <references count="2">
          <reference field="4294967294" count="1" selected="0">
            <x v="0"/>
          </reference>
          <reference field="14" count="1" selected="0">
            <x v="1"/>
          </reference>
        </references>
      </pivotArea>
    </chartFormat>
    <chartFormat chart="2" format="68" series="1">
      <pivotArea type="data" outline="0" fieldPosition="0">
        <references count="2">
          <reference field="4294967294" count="1" selected="0">
            <x v="0"/>
          </reference>
          <reference field="14" count="1" selected="0">
            <x v="0"/>
          </reference>
        </references>
      </pivotArea>
    </chartFormat>
  </chartFormats>
  <pivotTableStyleInfo name="PivotStyleLight16" showRowHeaders="1" showColHeaders="1" showRowStripes="0" showColStripes="0" showLastColumn="1"/>
  <filters count="1">
    <filter fld="1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6.xml><?xml version="1.0" encoding="utf-8"?>
<pivotTableDefinition xmlns="http://schemas.openxmlformats.org/spreadsheetml/2006/main" xmlns:mc="http://schemas.openxmlformats.org/markup-compatibility/2006" xmlns:xr="http://schemas.microsoft.com/office/spreadsheetml/2014/revision" mc:Ignorable="xr" xr:uid="{727F8B8B-87CF-4F3D-A999-3E83ACDEA120}" name="PivotTable4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37:H44" firstHeaderRow="1" firstDataRow="2"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Row" showAll="0" sortType="descending">
      <items count="6">
        <item x="0"/>
        <item x="2"/>
        <item x="1"/>
        <item x="3"/>
        <item x="4"/>
        <item t="default"/>
      </items>
      <autoSortScope>
        <pivotArea dataOnly="0" outline="0" fieldPosition="0">
          <references count="1">
            <reference field="4294967294" count="1" selected="0">
              <x v="0"/>
            </reference>
          </references>
        </pivotArea>
      </autoSortScope>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Col" showAll="0" measureFilter="1">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4"/>
  </rowFields>
  <rowItems count="6">
    <i>
      <x/>
    </i>
    <i>
      <x v="2"/>
    </i>
    <i>
      <x v="1"/>
    </i>
    <i>
      <x v="3"/>
    </i>
    <i>
      <x v="4"/>
    </i>
    <i t="grand">
      <x/>
    </i>
  </rowItems>
  <colFields count="1">
    <field x="14"/>
  </colFields>
  <colItems count="6">
    <i>
      <x v="1"/>
    </i>
    <i>
      <x v="9"/>
    </i>
    <i>
      <x v="11"/>
    </i>
    <i>
      <x v="12"/>
    </i>
    <i>
      <x v="15"/>
    </i>
    <i t="grand">
      <x/>
    </i>
  </colItems>
  <dataFields count="1">
    <dataField name="Sum of Amount in Euro" fld="0" showDataAs="percentOfRow" baseField="4" baseItem="0" numFmtId="10"/>
  </dataFields>
  <formats count="2">
    <format dxfId="88">
      <pivotArea collapsedLevelsAreSubtotals="1" fieldPosition="0">
        <references count="1">
          <reference field="4" count="0"/>
        </references>
      </pivotArea>
    </format>
    <format dxfId="87">
      <pivotArea outline="0" fieldPosition="0">
        <references count="1">
          <reference field="4294967294" count="1">
            <x v="0"/>
          </reference>
        </references>
      </pivotArea>
    </format>
  </formats>
  <conditionalFormats count="1">
    <conditionalFormat priority="27">
      <pivotAreas count="1">
        <pivotArea type="data" collapsedLevelsAreSubtotals="1" fieldPosition="0">
          <references count="3">
            <reference field="4294967294" count="1" selected="0">
              <x v="0"/>
            </reference>
            <reference field="4" count="5">
              <x v="0"/>
              <x v="1"/>
              <x v="2"/>
              <x v="3"/>
              <x v="4"/>
            </reference>
            <reference field="14" count="5" selected="0">
              <x v="1"/>
              <x v="9"/>
              <x v="11"/>
              <x v="12"/>
              <x v="15"/>
            </reference>
          </references>
        </pivotArea>
      </pivotAreas>
    </conditionalFormat>
  </conditionalFormats>
  <pivotTableStyleInfo name="PivotStyleLight16" showRowHeaders="1" showColHeaders="1" showRowStripes="0" showColStripes="0" showLastColumn="1"/>
  <filters count="1">
    <filter fld="1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7.xml><?xml version="1.0" encoding="utf-8"?>
<pivotTableDefinition xmlns="http://schemas.openxmlformats.org/spreadsheetml/2006/main" xmlns:mc="http://schemas.openxmlformats.org/markup-compatibility/2006" xmlns:xr="http://schemas.microsoft.com/office/spreadsheetml/2014/revision" mc:Ignorable="xr" xr:uid="{CB60346F-32D9-45D3-A7DD-A7A793AA4139}" name="PivotTable5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3:C97" firstHeaderRow="1" firstDataRow="1" firstDataCol="1"/>
  <pivotFields count="17">
    <pivotField showAll="0"/>
    <pivotField showAll="0"/>
    <pivotField showAll="0"/>
    <pivotField showAll="0"/>
    <pivotField axis="axisRow"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Account Manger Typ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8.xml><?xml version="1.0" encoding="utf-8"?>
<pivotTableDefinition xmlns="http://schemas.openxmlformats.org/spreadsheetml/2006/main" xmlns:mc="http://schemas.openxmlformats.org/markup-compatibility/2006" xmlns:xr="http://schemas.microsoft.com/office/spreadsheetml/2014/revision" mc:Ignorable="xr" xr:uid="{2EAC6920-1D89-4128-9434-3997C84C10AF}" name="PivotTable7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09:C217" firstHeaderRow="1" firstDataRow="1"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dataField="1" showAll="0"/>
    <pivotField showAll="0"/>
    <pivotField showAll="0"/>
    <pivotField axis="axisRow"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4">
        <item sd="0" x="0"/>
        <item sd="0" x="1"/>
        <item x="2"/>
        <item sd="0" x="3"/>
      </items>
    </pivotField>
  </pivotFields>
  <rowFields count="4">
    <field x="20"/>
    <field x="19"/>
    <field x="18"/>
    <field x="6"/>
  </rowFields>
  <rowItems count="8">
    <i>
      <x/>
    </i>
    <i>
      <x v="1"/>
    </i>
    <i>
      <x v="2"/>
    </i>
    <i r="1">
      <x v="1"/>
    </i>
    <i r="1">
      <x v="2"/>
    </i>
    <i r="1">
      <x v="3"/>
    </i>
    <i r="1">
      <x v="4"/>
    </i>
    <i t="grand">
      <x/>
    </i>
  </rowItems>
  <colItems count="1">
    <i/>
  </colItems>
  <dataFields count="1">
    <dataField name="Average of Revised number of employees" fld="3" subtotal="average" baseField="2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9.xml><?xml version="1.0" encoding="utf-8"?>
<pivotTableDefinition xmlns="http://schemas.openxmlformats.org/spreadsheetml/2006/main" xmlns:mc="http://schemas.openxmlformats.org/markup-compatibility/2006" xmlns:xr="http://schemas.microsoft.com/office/spreadsheetml/2014/revision" mc:Ignorable="xr" xr:uid="{D1E2B156-CA40-4773-8BDE-648FF3FD5061}" name="PivotTable1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91:D404" firstHeaderRow="0" firstDataRow="1" firstDataCol="1"/>
  <pivotFields count="21">
    <pivotField dataField="1" showAll="0"/>
    <pivotField dataField="1"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axis="axisRow" showAll="0">
      <items count="13">
        <item x="1"/>
        <item x="2"/>
        <item x="10"/>
        <item x="0"/>
        <item x="8"/>
        <item x="3"/>
        <item x="7"/>
        <item x="6"/>
        <item x="9"/>
        <item x="4"/>
        <item x="5"/>
        <item x="11"/>
        <item t="default"/>
      </items>
    </pivotField>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2"/>
  </rowFields>
  <rowItems count="13">
    <i>
      <x/>
    </i>
    <i>
      <x v="1"/>
    </i>
    <i>
      <x v="2"/>
    </i>
    <i>
      <x v="3"/>
    </i>
    <i>
      <x v="4"/>
    </i>
    <i>
      <x v="5"/>
    </i>
    <i>
      <x v="6"/>
    </i>
    <i>
      <x v="7"/>
    </i>
    <i>
      <x v="8"/>
    </i>
    <i>
      <x v="9"/>
    </i>
    <i>
      <x v="10"/>
    </i>
    <i>
      <x v="11"/>
    </i>
    <i t="grand">
      <x/>
    </i>
  </rowItems>
  <colFields count="1">
    <field x="-2"/>
  </colFields>
  <colItems count="2">
    <i>
      <x/>
    </i>
    <i i="1">
      <x v="1"/>
    </i>
  </colItems>
  <dataFields count="2">
    <dataField name="Sum of Amount in Euro" fld="0" baseField="0" baseItem="0"/>
    <dataField name="Count of Company country name" fld="1" subtotal="count" showDataAs="percentOfTotal" baseField="1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0.xml><?xml version="1.0" encoding="utf-8"?>
<pivotTableDefinition xmlns="http://schemas.openxmlformats.org/spreadsheetml/2006/main" xmlns:mc="http://schemas.openxmlformats.org/markup-compatibility/2006" xmlns:xr="http://schemas.microsoft.com/office/spreadsheetml/2014/revision" mc:Ignorable="xr" xr:uid="{4EA5556E-078F-4D74-AF16-8ED53F3DC245}" name="PivotTable5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142:I144" firstHeaderRow="1" firstDataRow="2"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items count="11">
        <item x="4"/>
        <item x="5"/>
        <item x="1"/>
        <item x="8"/>
        <item x="0"/>
        <item x="3"/>
        <item x="6"/>
        <item x="7"/>
        <item x="2"/>
        <item x="9"/>
        <item t="default"/>
      </items>
    </pivotField>
    <pivotField showAll="0"/>
    <pivotField axis="axisCol" dataField="1" multipleItemSelectionAllowed="1" showAll="0">
      <items count="7">
        <item x="3"/>
        <item x="0"/>
        <item x="4"/>
        <item x="1"/>
        <item x="2"/>
        <item x="5"/>
        <item t="default"/>
      </items>
    </pivotField>
    <pivotField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Items count="1">
    <i/>
  </rowItems>
  <colFields count="1">
    <field x="13"/>
  </colFields>
  <colItems count="7">
    <i>
      <x/>
    </i>
    <i>
      <x v="1"/>
    </i>
    <i>
      <x v="2"/>
    </i>
    <i>
      <x v="3"/>
    </i>
    <i>
      <x v="4"/>
    </i>
    <i>
      <x v="5"/>
    </i>
    <i t="grand">
      <x/>
    </i>
  </colItems>
  <dataFields count="1">
    <dataField name="Count of Decision Maker "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1.xml><?xml version="1.0" encoding="utf-8"?>
<pivotTableDefinition xmlns="http://schemas.openxmlformats.org/spreadsheetml/2006/main" xmlns:mc="http://schemas.openxmlformats.org/markup-compatibility/2006" xmlns:xr="http://schemas.microsoft.com/office/spreadsheetml/2014/revision" mc:Ignorable="xr" xr:uid="{F1165C24-F714-4301-80DA-FECBFF8349BC}" name="PivotTable15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C47:N54" firstHeaderRow="1" firstDataRow="2"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Col" dataField="1" showAll="0" measureFilter="1">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axis="axisRow" showAll="0" defaultSubtotal="0">
      <items count="6">
        <item x="0"/>
        <item x="1"/>
        <item x="2"/>
        <item x="3"/>
        <item x="4"/>
        <item x="5"/>
      </items>
    </pivotField>
    <pivotField showAll="0" defaultSubtotal="0">
      <items count="4">
        <item x="0"/>
        <item x="1"/>
        <item x="2"/>
        <item x="3"/>
      </items>
    </pivotField>
  </pivotFields>
  <rowFields count="1">
    <field x="19"/>
  </rowFields>
  <rowItems count="6">
    <i>
      <x/>
    </i>
    <i>
      <x v="1"/>
    </i>
    <i>
      <x v="2"/>
    </i>
    <i>
      <x v="3"/>
    </i>
    <i>
      <x v="4"/>
    </i>
    <i t="grand">
      <x/>
    </i>
  </rowItems>
  <colFields count="1">
    <field x="14"/>
  </colFields>
  <colItems count="11">
    <i>
      <x v="1"/>
    </i>
    <i>
      <x v="6"/>
    </i>
    <i>
      <x v="7"/>
    </i>
    <i>
      <x v="8"/>
    </i>
    <i>
      <x v="9"/>
    </i>
    <i>
      <x v="11"/>
    </i>
    <i>
      <x v="12"/>
    </i>
    <i>
      <x v="13"/>
    </i>
    <i>
      <x v="15"/>
    </i>
    <i>
      <x v="16"/>
    </i>
    <i t="grand">
      <x/>
    </i>
  </colItems>
  <dataFields count="1">
    <dataField name="Count of Industry" fld="14" subtotal="count" baseField="0" baseItem="0"/>
  </dataFields>
  <chartFormats count="21">
    <chartFormat chart="13" format="0" series="1">
      <pivotArea type="data" outline="0" fieldPosition="0">
        <references count="2">
          <reference field="4294967294" count="1" selected="0">
            <x v="0"/>
          </reference>
          <reference field="14" count="1" selected="0">
            <x v="0"/>
          </reference>
        </references>
      </pivotArea>
    </chartFormat>
    <chartFormat chart="13" format="1" series="1">
      <pivotArea type="data" outline="0" fieldPosition="0">
        <references count="2">
          <reference field="4294967294" count="1" selected="0">
            <x v="0"/>
          </reference>
          <reference field="14" count="1" selected="0">
            <x v="1"/>
          </reference>
        </references>
      </pivotArea>
    </chartFormat>
    <chartFormat chart="13" format="2" series="1">
      <pivotArea type="data" outline="0" fieldPosition="0">
        <references count="2">
          <reference field="4294967294" count="1" selected="0">
            <x v="0"/>
          </reference>
          <reference field="14" count="1" selected="0">
            <x v="2"/>
          </reference>
        </references>
      </pivotArea>
    </chartFormat>
    <chartFormat chart="13" format="3" series="1">
      <pivotArea type="data" outline="0" fieldPosition="0">
        <references count="2">
          <reference field="4294967294" count="1" selected="0">
            <x v="0"/>
          </reference>
          <reference field="14" count="1" selected="0">
            <x v="3"/>
          </reference>
        </references>
      </pivotArea>
    </chartFormat>
    <chartFormat chart="13" format="4" series="1">
      <pivotArea type="data" outline="0" fieldPosition="0">
        <references count="2">
          <reference field="4294967294" count="1" selected="0">
            <x v="0"/>
          </reference>
          <reference field="14" count="1" selected="0">
            <x v="4"/>
          </reference>
        </references>
      </pivotArea>
    </chartFormat>
    <chartFormat chart="13" format="5" series="1">
      <pivotArea type="data" outline="0" fieldPosition="0">
        <references count="2">
          <reference field="4294967294" count="1" selected="0">
            <x v="0"/>
          </reference>
          <reference field="14" count="1" selected="0">
            <x v="5"/>
          </reference>
        </references>
      </pivotArea>
    </chartFormat>
    <chartFormat chart="13" format="6" series="1">
      <pivotArea type="data" outline="0" fieldPosition="0">
        <references count="2">
          <reference field="4294967294" count="1" selected="0">
            <x v="0"/>
          </reference>
          <reference field="14" count="1" selected="0">
            <x v="6"/>
          </reference>
        </references>
      </pivotArea>
    </chartFormat>
    <chartFormat chart="13" format="7" series="1">
      <pivotArea type="data" outline="0" fieldPosition="0">
        <references count="2">
          <reference field="4294967294" count="1" selected="0">
            <x v="0"/>
          </reference>
          <reference field="14" count="1" selected="0">
            <x v="7"/>
          </reference>
        </references>
      </pivotArea>
    </chartFormat>
    <chartFormat chart="13" format="8" series="1">
      <pivotArea type="data" outline="0" fieldPosition="0">
        <references count="2">
          <reference field="4294967294" count="1" selected="0">
            <x v="0"/>
          </reference>
          <reference field="14" count="1" selected="0">
            <x v="8"/>
          </reference>
        </references>
      </pivotArea>
    </chartFormat>
    <chartFormat chart="13" format="9" series="1">
      <pivotArea type="data" outline="0" fieldPosition="0">
        <references count="2">
          <reference field="4294967294" count="1" selected="0">
            <x v="0"/>
          </reference>
          <reference field="14" count="1" selected="0">
            <x v="9"/>
          </reference>
        </references>
      </pivotArea>
    </chartFormat>
    <chartFormat chart="13" format="10" series="1">
      <pivotArea type="data" outline="0" fieldPosition="0">
        <references count="2">
          <reference field="4294967294" count="1" selected="0">
            <x v="0"/>
          </reference>
          <reference field="14" count="1" selected="0">
            <x v="10"/>
          </reference>
        </references>
      </pivotArea>
    </chartFormat>
    <chartFormat chart="13" format="11" series="1">
      <pivotArea type="data" outline="0" fieldPosition="0">
        <references count="2">
          <reference field="4294967294" count="1" selected="0">
            <x v="0"/>
          </reference>
          <reference field="14" count="1" selected="0">
            <x v="11"/>
          </reference>
        </references>
      </pivotArea>
    </chartFormat>
    <chartFormat chart="13" format="12" series="1">
      <pivotArea type="data" outline="0" fieldPosition="0">
        <references count="2">
          <reference field="4294967294" count="1" selected="0">
            <x v="0"/>
          </reference>
          <reference field="14" count="1" selected="0">
            <x v="12"/>
          </reference>
        </references>
      </pivotArea>
    </chartFormat>
    <chartFormat chart="13" format="13" series="1">
      <pivotArea type="data" outline="0" fieldPosition="0">
        <references count="2">
          <reference field="4294967294" count="1" selected="0">
            <x v="0"/>
          </reference>
          <reference field="14" count="1" selected="0">
            <x v="13"/>
          </reference>
        </references>
      </pivotArea>
    </chartFormat>
    <chartFormat chart="13" format="14" series="1">
      <pivotArea type="data" outline="0" fieldPosition="0">
        <references count="2">
          <reference field="4294967294" count="1" selected="0">
            <x v="0"/>
          </reference>
          <reference field="14" count="1" selected="0">
            <x v="14"/>
          </reference>
        </references>
      </pivotArea>
    </chartFormat>
    <chartFormat chart="13" format="15" series="1">
      <pivotArea type="data" outline="0" fieldPosition="0">
        <references count="2">
          <reference field="4294967294" count="1" selected="0">
            <x v="0"/>
          </reference>
          <reference field="14" count="1" selected="0">
            <x v="15"/>
          </reference>
        </references>
      </pivotArea>
    </chartFormat>
    <chartFormat chart="13" format="16" series="1">
      <pivotArea type="data" outline="0" fieldPosition="0">
        <references count="2">
          <reference field="4294967294" count="1" selected="0">
            <x v="0"/>
          </reference>
          <reference field="14" count="1" selected="0">
            <x v="16"/>
          </reference>
        </references>
      </pivotArea>
    </chartFormat>
    <chartFormat chart="13" format="17" series="1">
      <pivotArea type="data" outline="0" fieldPosition="0">
        <references count="2">
          <reference field="4294967294" count="1" selected="0">
            <x v="0"/>
          </reference>
          <reference field="14" count="1" selected="0">
            <x v="17"/>
          </reference>
        </references>
      </pivotArea>
    </chartFormat>
    <chartFormat chart="13" format="18" series="1">
      <pivotArea type="data" outline="0" fieldPosition="0">
        <references count="2">
          <reference field="4294967294" count="1" selected="0">
            <x v="0"/>
          </reference>
          <reference field="14" count="1" selected="0">
            <x v="18"/>
          </reference>
        </references>
      </pivotArea>
    </chartFormat>
    <chartFormat chart="13" format="19" series="1">
      <pivotArea type="data" outline="0" fieldPosition="0">
        <references count="2">
          <reference field="4294967294" count="1" selected="0">
            <x v="0"/>
          </reference>
          <reference field="14" count="1" selected="0">
            <x v="19"/>
          </reference>
        </references>
      </pivotArea>
    </chartFormat>
    <chartFormat chart="13" format="20" series="1">
      <pivotArea type="data" outline="0" fieldPosition="0">
        <references count="2">
          <reference field="4294967294" count="1" selected="0">
            <x v="0"/>
          </reference>
          <reference field="14" count="1" selected="0">
            <x v="20"/>
          </reference>
        </references>
      </pivotArea>
    </chartFormat>
  </chartFormats>
  <pivotTableStyleInfo name="PivotStyleLight16" showRowHeaders="1" showColHeaders="1" showRowStripes="0" showColStripes="0" showLastColumn="1"/>
  <filters count="1">
    <filter fld="1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2.xml><?xml version="1.0" encoding="utf-8"?>
<pivotTableDefinition xmlns="http://schemas.openxmlformats.org/spreadsheetml/2006/main" xmlns:mc="http://schemas.openxmlformats.org/markup-compatibility/2006" xmlns:xr="http://schemas.microsoft.com/office/spreadsheetml/2014/revision" mc:Ignorable="xr" xr:uid="{156F795E-46CB-49EA-ACC7-7E1FE3F5B4C1}" name="PivotTable149"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7:D40" firstHeaderRow="1" firstDataRow="1" firstDataCol="1"/>
  <pivotFields count="8">
    <pivotField dataField="1" showAll="0"/>
    <pivotField numFmtId="165" showAll="0">
      <items count="263">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t="default"/>
      </items>
    </pivotField>
    <pivotField numFmtId="165" showAll="0">
      <items count="263">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 showAll="0" defaultSubtotal="0">
      <items count="4">
        <item x="0"/>
        <item x="1"/>
        <item x="2"/>
        <item x="3"/>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13">
    <i>
      <x v="1"/>
    </i>
    <i>
      <x v="2"/>
    </i>
    <i>
      <x v="3"/>
    </i>
    <i>
      <x v="4"/>
    </i>
    <i>
      <x v="5"/>
    </i>
    <i>
      <x v="6"/>
    </i>
    <i>
      <x v="7"/>
    </i>
    <i>
      <x v="8"/>
    </i>
    <i>
      <x v="9"/>
    </i>
    <i>
      <x v="10"/>
    </i>
    <i>
      <x v="11"/>
    </i>
    <i>
      <x v="12"/>
    </i>
    <i t="grand">
      <x/>
    </i>
  </rowItems>
  <colItems count="1">
    <i/>
  </colItems>
  <dataFields count="1">
    <dataField name="Sum of Amount in Euro" fld="0" showDataAs="percentOfTotal" baseField="7"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3.xml><?xml version="1.0" encoding="utf-8"?>
<pivotTableDefinition xmlns="http://schemas.openxmlformats.org/spreadsheetml/2006/main" xmlns:mc="http://schemas.openxmlformats.org/markup-compatibility/2006" xmlns:xr="http://schemas.microsoft.com/office/spreadsheetml/2014/revision" mc:Ignorable="xr" xr:uid="{09B3DFBA-913A-4453-9489-D8A2C4A59F50}" name="PivotTable148"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14:D19" firstHeaderRow="1" firstDataRow="1" firstDataCol="1"/>
  <pivotFields count="8">
    <pivotField dataField="1" showAll="0"/>
    <pivotField numFmtId="165" showAll="0">
      <items count="263">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t="default"/>
      </items>
    </pivotField>
    <pivotField axis="axisRow" numFmtId="165" showAll="0">
      <items count="263">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h="1" sd="0" x="0"/>
        <item sd="0" x="1"/>
        <item sd="0" x="2"/>
        <item sd="0" x="3"/>
        <item sd="0" x="4"/>
        <item sd="0" x="5"/>
        <item t="default"/>
      </items>
    </pivotField>
    <pivotField multipleItemSelectionAllowed="1" showAll="0">
      <items count="5">
        <item sd="0" x="0"/>
        <item x="1"/>
        <item x="2"/>
        <item sd="0" x="3"/>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4"/>
    <field x="2"/>
  </rowFields>
  <rowItems count="5">
    <i>
      <x v="1"/>
    </i>
    <i>
      <x v="2"/>
    </i>
    <i>
      <x v="3"/>
    </i>
    <i>
      <x v="4"/>
    </i>
    <i t="grand">
      <x/>
    </i>
  </rowItems>
  <colItems count="1">
    <i/>
  </colItems>
  <dataFields count="1">
    <dataField name="Sum of Amount in Euro" fld="0" showDataAs="percentOfTotal" baseField="4" baseItem="1" numFmtId="1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4.xml><?xml version="1.0" encoding="utf-8"?>
<pivotTableDefinition xmlns="http://schemas.openxmlformats.org/spreadsheetml/2006/main" xmlns:mc="http://schemas.openxmlformats.org/markup-compatibility/2006" xmlns:xr="http://schemas.microsoft.com/office/spreadsheetml/2014/revision" mc:Ignorable="xr" xr:uid="{89D4C6AB-B45C-4CCF-9D9B-84146A23A686}" name="PivotTable1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pivotFields count="21">
    <pivotField dataField="1" showAll="0"/>
    <pivotField dataField="1"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axis="axisRow" showAll="0">
      <items count="13">
        <item x="1"/>
        <item x="2"/>
        <item x="10"/>
        <item x="0"/>
        <item x="8"/>
        <item x="3"/>
        <item x="7"/>
        <item x="6"/>
        <item x="9"/>
        <item x="4"/>
        <item x="5"/>
        <item x="11"/>
        <item t="default"/>
      </items>
    </pivotField>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2"/>
  </rowFields>
  <rowItems count="13">
    <i>
      <x/>
    </i>
    <i>
      <x v="1"/>
    </i>
    <i>
      <x v="2"/>
    </i>
    <i>
      <x v="3"/>
    </i>
    <i>
      <x v="4"/>
    </i>
    <i>
      <x v="5"/>
    </i>
    <i>
      <x v="6"/>
    </i>
    <i>
      <x v="7"/>
    </i>
    <i>
      <x v="8"/>
    </i>
    <i>
      <x v="9"/>
    </i>
    <i>
      <x v="10"/>
    </i>
    <i>
      <x v="11"/>
    </i>
    <i t="grand">
      <x/>
    </i>
  </rowItems>
  <colFields count="1">
    <field x="-2"/>
  </colFields>
  <colItems count="2">
    <i>
      <x/>
    </i>
    <i i="1">
      <x v="1"/>
    </i>
  </colItems>
  <dataFields count="2">
    <dataField name="Sum of Amount in Euro" fld="0" baseField="0" baseItem="0"/>
    <dataField name="Count of Company country name" fld="1" subtotal="count" showDataAs="percentOfTotal" baseField="1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5.xml><?xml version="1.0" encoding="utf-8"?>
<pivotTableDefinition xmlns="http://schemas.openxmlformats.org/spreadsheetml/2006/main" xmlns:mc="http://schemas.openxmlformats.org/markup-compatibility/2006" xmlns:xr="http://schemas.microsoft.com/office/spreadsheetml/2014/revision" mc:Ignorable="xr" xr:uid="{A405F6AE-E1CD-48A8-B47D-8FD2B1110BC2}" name="PivotTable1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B32" firstHeaderRow="1" firstDataRow="1"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axis="axisRow" showAll="0">
      <items count="13">
        <item h="1" x="1"/>
        <item x="2"/>
        <item x="10"/>
        <item x="0"/>
        <item x="8"/>
        <item x="3"/>
        <item x="7"/>
        <item x="6"/>
        <item x="9"/>
        <item x="4"/>
        <item x="5"/>
        <item x="11"/>
        <item t="default"/>
      </items>
    </pivotField>
    <pivotField showAll="0"/>
    <pivotField showAll="0"/>
    <pivotField dataField="1"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2"/>
  </rowFields>
  <rowItems count="12">
    <i>
      <x v="1"/>
    </i>
    <i>
      <x v="2"/>
    </i>
    <i>
      <x v="3"/>
    </i>
    <i>
      <x v="4"/>
    </i>
    <i>
      <x v="5"/>
    </i>
    <i>
      <x v="6"/>
    </i>
    <i>
      <x v="7"/>
    </i>
    <i>
      <x v="8"/>
    </i>
    <i>
      <x v="9"/>
    </i>
    <i>
      <x v="10"/>
    </i>
    <i>
      <x v="11"/>
    </i>
    <i t="grand">
      <x/>
    </i>
  </rowItems>
  <colItems count="1">
    <i/>
  </colItems>
  <dataFields count="1">
    <dataField name="Count of Detailed Pain" fld="1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6.xml><?xml version="1.0" encoding="utf-8"?>
<pivotTableDefinition xmlns="http://schemas.openxmlformats.org/spreadsheetml/2006/main" xmlns:mc="http://schemas.openxmlformats.org/markup-compatibility/2006" xmlns:xr="http://schemas.microsoft.com/office/spreadsheetml/2014/revision" mc:Ignorable="xr" xr:uid="{B9505236-C9FB-4894-BB89-225310FFCEC8}" name="PivotTable6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8:O21" firstHeaderRow="1" firstDataRow="1" firstDataCol="1"/>
  <pivotFields count="7">
    <pivotField axis="axisRow" dataField="1" numFmtId="165" showAll="0">
      <items count="263">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165" showAll="0">
      <items count="263">
        <item x="57"/>
        <item x="90"/>
        <item x="247"/>
        <item x="167"/>
        <item x="235"/>
        <item x="142"/>
        <item x="213"/>
        <item x="256"/>
        <item x="252"/>
        <item x="251"/>
        <item x="250"/>
        <item x="258"/>
        <item x="257"/>
        <item x="253"/>
        <item x="261"/>
        <item x="248"/>
        <item x="260"/>
        <item x="259"/>
        <item x="255"/>
        <item x="239"/>
        <item x="254"/>
        <item x="177"/>
        <item x="182"/>
        <item x="172"/>
        <item x="249"/>
        <item x="240"/>
        <item x="76"/>
        <item x="246"/>
        <item x="238"/>
        <item x="233"/>
        <item x="236"/>
        <item x="244"/>
        <item x="146"/>
        <item x="245"/>
        <item x="231"/>
        <item x="243"/>
        <item x="212"/>
        <item x="242"/>
        <item x="215"/>
        <item x="193"/>
        <item x="241"/>
        <item x="229"/>
        <item x="237"/>
        <item x="226"/>
        <item x="234"/>
        <item x="232"/>
        <item x="217"/>
        <item x="228"/>
        <item x="227"/>
        <item x="168"/>
        <item x="219"/>
        <item x="230"/>
        <item x="225"/>
        <item x="221"/>
        <item x="224"/>
        <item x="223"/>
        <item x="222"/>
        <item x="220"/>
        <item x="201"/>
        <item x="204"/>
        <item x="138"/>
        <item x="218"/>
        <item x="202"/>
        <item x="171"/>
        <item x="159"/>
        <item x="199"/>
        <item x="216"/>
        <item x="214"/>
        <item x="207"/>
        <item x="209"/>
        <item x="211"/>
        <item x="92"/>
        <item x="205"/>
        <item x="71"/>
        <item x="190"/>
        <item x="85"/>
        <item x="210"/>
        <item x="208"/>
        <item x="192"/>
        <item x="196"/>
        <item x="164"/>
        <item x="189"/>
        <item x="206"/>
        <item x="203"/>
        <item x="91"/>
        <item x="200"/>
        <item x="195"/>
        <item x="197"/>
        <item x="187"/>
        <item x="198"/>
        <item x="186"/>
        <item x="180"/>
        <item x="184"/>
        <item x="188"/>
        <item x="145"/>
        <item x="191"/>
        <item x="194"/>
        <item x="181"/>
        <item x="179"/>
        <item x="143"/>
        <item x="183"/>
        <item x="185"/>
        <item x="157"/>
        <item x="174"/>
        <item x="170"/>
        <item x="136"/>
        <item x="169"/>
        <item x="121"/>
        <item x="148"/>
        <item x="176"/>
        <item x="122"/>
        <item x="173"/>
        <item x="81"/>
        <item x="175"/>
        <item x="137"/>
        <item x="128"/>
        <item x="178"/>
        <item x="165"/>
        <item x="155"/>
        <item x="147"/>
        <item x="158"/>
        <item x="109"/>
        <item x="156"/>
        <item x="161"/>
        <item x="101"/>
        <item x="114"/>
        <item x="166"/>
        <item x="163"/>
        <item x="66"/>
        <item x="150"/>
        <item x="162"/>
        <item x="160"/>
        <item x="113"/>
        <item x="144"/>
        <item x="125"/>
        <item x="111"/>
        <item x="153"/>
        <item x="140"/>
        <item x="112"/>
        <item x="149"/>
        <item x="154"/>
        <item x="152"/>
        <item x="151"/>
        <item x="141"/>
        <item x="135"/>
        <item x="123"/>
        <item x="133"/>
        <item x="139"/>
        <item x="134"/>
        <item x="131"/>
        <item x="117"/>
        <item x="48"/>
        <item x="130"/>
        <item x="126"/>
        <item x="116"/>
        <item x="105"/>
        <item x="118"/>
        <item x="120"/>
        <item x="129"/>
        <item x="115"/>
        <item x="132"/>
        <item x="127"/>
        <item x="124"/>
        <item x="70"/>
        <item x="104"/>
        <item x="103"/>
        <item x="119"/>
        <item x="94"/>
        <item x="59"/>
        <item x="99"/>
        <item x="83"/>
        <item x="82"/>
        <item x="75"/>
        <item x="106"/>
        <item x="110"/>
        <item x="108"/>
        <item x="77"/>
        <item x="80"/>
        <item x="9"/>
        <item x="93"/>
        <item x="88"/>
        <item x="64"/>
        <item x="102"/>
        <item x="98"/>
        <item x="107"/>
        <item x="96"/>
        <item x="95"/>
        <item x="86"/>
        <item x="100"/>
        <item x="97"/>
        <item x="89"/>
        <item x="79"/>
        <item x="84"/>
        <item x="62"/>
        <item x="73"/>
        <item x="31"/>
        <item x="50"/>
        <item x="74"/>
        <item x="87"/>
        <item x="52"/>
        <item x="8"/>
        <item x="47"/>
        <item x="23"/>
        <item x="78"/>
        <item x="69"/>
        <item x="63"/>
        <item x="17"/>
        <item x="43"/>
        <item x="65"/>
        <item x="60"/>
        <item x="58"/>
        <item x="11"/>
        <item x="72"/>
        <item x="68"/>
        <item x="61"/>
        <item x="39"/>
        <item x="7"/>
        <item x="46"/>
        <item x="67"/>
        <item x="33"/>
        <item x="40"/>
        <item x="53"/>
        <item x="6"/>
        <item x="54"/>
        <item x="56"/>
        <item x="45"/>
        <item x="55"/>
        <item x="51"/>
        <item x="36"/>
        <item x="42"/>
        <item x="29"/>
        <item x="30"/>
        <item x="49"/>
        <item x="14"/>
        <item x="12"/>
        <item x="32"/>
        <item x="10"/>
        <item x="18"/>
        <item x="37"/>
        <item x="38"/>
        <item x="44"/>
        <item x="28"/>
        <item x="21"/>
        <item x="35"/>
        <item x="19"/>
        <item x="41"/>
        <item x="34"/>
        <item x="26"/>
        <item x="27"/>
        <item x="22"/>
        <item x="24"/>
        <item x="25"/>
        <item x="20"/>
        <item x="5"/>
        <item x="13"/>
        <item x="2"/>
        <item x="15"/>
        <item x="3"/>
        <item x="16"/>
        <item x="4"/>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x="1"/>
        <item x="2"/>
        <item sd="0" x="3"/>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6"/>
    <field x="5"/>
    <field x="0"/>
  </rowFields>
  <rowItems count="13">
    <i>
      <x v="1"/>
    </i>
    <i>
      <x v="2"/>
    </i>
    <i>
      <x v="3"/>
    </i>
    <i>
      <x v="4"/>
    </i>
    <i>
      <x v="5"/>
    </i>
    <i>
      <x v="6"/>
    </i>
    <i>
      <x v="7"/>
    </i>
    <i>
      <x v="8"/>
    </i>
    <i>
      <x v="9"/>
    </i>
    <i>
      <x v="10"/>
    </i>
    <i>
      <x v="11"/>
    </i>
    <i>
      <x v="12"/>
    </i>
    <i t="grand">
      <x/>
    </i>
  </rowItems>
  <colItems count="1">
    <i/>
  </colItems>
  <dataFields count="1">
    <dataField name="Count of Close Dat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7.xml><?xml version="1.0" encoding="utf-8"?>
<pivotTableDefinition xmlns="http://schemas.openxmlformats.org/spreadsheetml/2006/main" xmlns:mc="http://schemas.openxmlformats.org/markup-compatibility/2006" xmlns:xr="http://schemas.microsoft.com/office/spreadsheetml/2014/revision" mc:Ignorable="xr" xr:uid="{5391F2D4-417D-4239-9434-636FDC3B11B4}" name="PivotTable6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8:L21" firstHeaderRow="1" firstDataRow="1" firstDataCol="1"/>
  <pivotFields count="7">
    <pivotField numFmtId="165" showAll="0">
      <items count="263">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dataField="1" numFmtId="165" showAll="0">
      <items count="263">
        <item x="57"/>
        <item x="90"/>
        <item x="247"/>
        <item x="167"/>
        <item x="235"/>
        <item x="142"/>
        <item x="213"/>
        <item x="256"/>
        <item x="252"/>
        <item x="251"/>
        <item x="250"/>
        <item x="258"/>
        <item x="257"/>
        <item x="253"/>
        <item x="261"/>
        <item x="248"/>
        <item x="260"/>
        <item x="259"/>
        <item x="255"/>
        <item x="239"/>
        <item x="254"/>
        <item x="177"/>
        <item x="182"/>
        <item x="172"/>
        <item x="249"/>
        <item x="240"/>
        <item x="76"/>
        <item x="246"/>
        <item x="238"/>
        <item x="233"/>
        <item x="236"/>
        <item x="244"/>
        <item x="146"/>
        <item x="245"/>
        <item x="231"/>
        <item x="243"/>
        <item x="212"/>
        <item x="242"/>
        <item x="215"/>
        <item x="193"/>
        <item x="241"/>
        <item x="229"/>
        <item x="237"/>
        <item x="226"/>
        <item x="234"/>
        <item x="232"/>
        <item x="217"/>
        <item x="228"/>
        <item x="227"/>
        <item x="168"/>
        <item x="219"/>
        <item x="230"/>
        <item x="225"/>
        <item x="221"/>
        <item x="224"/>
        <item x="223"/>
        <item x="222"/>
        <item x="220"/>
        <item x="201"/>
        <item x="204"/>
        <item x="138"/>
        <item x="218"/>
        <item x="202"/>
        <item x="171"/>
        <item x="159"/>
        <item x="199"/>
        <item x="216"/>
        <item x="214"/>
        <item x="207"/>
        <item x="209"/>
        <item x="211"/>
        <item x="92"/>
        <item x="205"/>
        <item x="71"/>
        <item x="190"/>
        <item x="85"/>
        <item x="210"/>
        <item x="208"/>
        <item x="192"/>
        <item x="196"/>
        <item x="164"/>
        <item x="189"/>
        <item x="206"/>
        <item x="203"/>
        <item x="91"/>
        <item x="200"/>
        <item x="195"/>
        <item x="197"/>
        <item x="187"/>
        <item x="198"/>
        <item x="186"/>
        <item x="180"/>
        <item x="184"/>
        <item x="188"/>
        <item x="145"/>
        <item x="191"/>
        <item x="194"/>
        <item x="181"/>
        <item x="179"/>
        <item x="143"/>
        <item x="183"/>
        <item x="185"/>
        <item x="157"/>
        <item x="174"/>
        <item x="170"/>
        <item x="136"/>
        <item x="169"/>
        <item x="121"/>
        <item x="148"/>
        <item x="176"/>
        <item x="122"/>
        <item x="173"/>
        <item x="81"/>
        <item x="175"/>
        <item x="137"/>
        <item x="128"/>
        <item x="178"/>
        <item x="165"/>
        <item x="155"/>
        <item x="147"/>
        <item x="158"/>
        <item x="109"/>
        <item x="156"/>
        <item x="161"/>
        <item x="101"/>
        <item x="114"/>
        <item x="166"/>
        <item x="163"/>
        <item x="66"/>
        <item x="150"/>
        <item x="162"/>
        <item x="160"/>
        <item x="113"/>
        <item x="144"/>
        <item x="125"/>
        <item x="111"/>
        <item x="153"/>
        <item x="140"/>
        <item x="112"/>
        <item x="149"/>
        <item x="154"/>
        <item x="152"/>
        <item x="151"/>
        <item x="141"/>
        <item x="135"/>
        <item x="123"/>
        <item x="133"/>
        <item x="139"/>
        <item x="134"/>
        <item x="131"/>
        <item x="117"/>
        <item x="48"/>
        <item x="130"/>
        <item x="126"/>
        <item x="116"/>
        <item x="105"/>
        <item x="118"/>
        <item x="120"/>
        <item x="129"/>
        <item x="115"/>
        <item x="132"/>
        <item x="127"/>
        <item x="124"/>
        <item x="70"/>
        <item x="104"/>
        <item x="103"/>
        <item x="119"/>
        <item x="94"/>
        <item x="59"/>
        <item x="99"/>
        <item x="83"/>
        <item x="82"/>
        <item x="75"/>
        <item x="106"/>
        <item x="110"/>
        <item x="108"/>
        <item x="77"/>
        <item x="80"/>
        <item x="9"/>
        <item x="93"/>
        <item x="88"/>
        <item x="64"/>
        <item x="102"/>
        <item x="98"/>
        <item x="107"/>
        <item x="96"/>
        <item x="95"/>
        <item x="86"/>
        <item x="100"/>
        <item x="97"/>
        <item x="89"/>
        <item x="79"/>
        <item x="84"/>
        <item x="62"/>
        <item x="73"/>
        <item x="31"/>
        <item x="50"/>
        <item x="74"/>
        <item x="87"/>
        <item x="52"/>
        <item x="8"/>
        <item x="47"/>
        <item x="23"/>
        <item x="78"/>
        <item x="69"/>
        <item x="63"/>
        <item x="17"/>
        <item x="43"/>
        <item x="65"/>
        <item x="60"/>
        <item x="58"/>
        <item x="11"/>
        <item x="72"/>
        <item x="68"/>
        <item x="61"/>
        <item x="39"/>
        <item x="7"/>
        <item x="46"/>
        <item x="67"/>
        <item x="33"/>
        <item x="40"/>
        <item x="53"/>
        <item x="6"/>
        <item x="54"/>
        <item x="56"/>
        <item x="45"/>
        <item x="55"/>
        <item x="51"/>
        <item x="36"/>
        <item x="42"/>
        <item x="29"/>
        <item x="30"/>
        <item x="49"/>
        <item x="14"/>
        <item x="12"/>
        <item x="32"/>
        <item x="10"/>
        <item x="18"/>
        <item x="37"/>
        <item x="38"/>
        <item x="44"/>
        <item x="28"/>
        <item x="21"/>
        <item x="35"/>
        <item x="19"/>
        <item x="41"/>
        <item x="34"/>
        <item x="26"/>
        <item x="27"/>
        <item x="22"/>
        <item x="24"/>
        <item x="25"/>
        <item x="20"/>
        <item x="5"/>
        <item x="13"/>
        <item x="2"/>
        <item x="15"/>
        <item x="3"/>
        <item x="16"/>
        <item x="4"/>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x="1"/>
        <item x="2"/>
        <item sd="0" x="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2"/>
    <field x="1"/>
  </rowFields>
  <rowItems count="13">
    <i>
      <x v="1"/>
    </i>
    <i>
      <x v="2"/>
    </i>
    <i>
      <x v="3"/>
    </i>
    <i>
      <x v="4"/>
    </i>
    <i>
      <x v="5"/>
    </i>
    <i>
      <x v="6"/>
    </i>
    <i>
      <x v="7"/>
    </i>
    <i>
      <x v="8"/>
    </i>
    <i>
      <x v="9"/>
    </i>
    <i>
      <x v="10"/>
    </i>
    <i>
      <x v="11"/>
    </i>
    <i>
      <x v="12"/>
    </i>
    <i t="grand">
      <x/>
    </i>
  </rowItems>
  <colItems count="1">
    <i/>
  </colItems>
  <dataFields count="1">
    <dataField name="Count of Create Dat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8.xml><?xml version="1.0" encoding="utf-8"?>
<pivotTableDefinition xmlns="http://schemas.openxmlformats.org/spreadsheetml/2006/main" xmlns:mc="http://schemas.openxmlformats.org/markup-compatibility/2006" xmlns:xr="http://schemas.microsoft.com/office/spreadsheetml/2014/revision" mc:Ignorable="xr" xr:uid="{8F6FE2BD-F73D-4248-955C-A54BA9ECA897}" name="PivotTable7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3:J57" firstHeaderRow="1" firstDataRow="1"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dataField="1" showAll="0"/>
    <pivotField showAll="0"/>
    <pivotField showAll="0"/>
    <pivotField axis="axisRow"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x="1"/>
        <item x="2"/>
        <item sd="0" x="3"/>
        <item sd="0" x="4"/>
        <item sd="0" x="5"/>
      </items>
    </pivotField>
    <pivotField axis="axisRow" showAll="0" defaultSubtotal="0">
      <items count="4">
        <item sd="0" x="0"/>
        <item sd="0" x="1"/>
        <item x="2"/>
        <item sd="0" x="3"/>
      </items>
    </pivotField>
  </pivotFields>
  <rowFields count="4">
    <field x="20"/>
    <field x="19"/>
    <field x="18"/>
    <field x="6"/>
  </rowFields>
  <rowItems count="14">
    <i>
      <x/>
    </i>
    <i>
      <x v="1"/>
    </i>
    <i>
      <x v="2"/>
    </i>
    <i r="1">
      <x v="1"/>
    </i>
    <i r="2">
      <x v="1"/>
    </i>
    <i r="2">
      <x v="2"/>
    </i>
    <i r="2">
      <x v="3"/>
    </i>
    <i r="1">
      <x v="2"/>
    </i>
    <i r="2">
      <x v="4"/>
    </i>
    <i r="2">
      <x v="5"/>
    </i>
    <i r="2">
      <x v="6"/>
    </i>
    <i r="1">
      <x v="3"/>
    </i>
    <i r="1">
      <x v="4"/>
    </i>
    <i t="grand">
      <x/>
    </i>
  </rowItems>
  <colItems count="1">
    <i/>
  </colItems>
  <dataFields count="1">
    <dataField name="Average of Revised number of employees" fld="3" subtotal="average" baseField="2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9.xml><?xml version="1.0" encoding="utf-8"?>
<pivotTableDefinition xmlns="http://schemas.openxmlformats.org/spreadsheetml/2006/main" xmlns:mc="http://schemas.openxmlformats.org/markup-compatibility/2006" xmlns:xr="http://schemas.microsoft.com/office/spreadsheetml/2014/revision" mc:Ignorable="xr" xr:uid="{C0F2CF92-967A-4538-8881-F3E5806D61E9}" name="PivotTable7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J1:K4" firstHeaderRow="1" firstDataRow="1" firstDataCol="1"/>
  <pivotFields count="8">
    <pivotField numFmtId="165" showAll="0">
      <items count="263">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t="default"/>
      </items>
    </pivotField>
    <pivotField axis="axisRow" dataField="1" numFmtId="165" showAll="0">
      <items count="263">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2"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5">
        <item sd="0" x="0"/>
        <item sd="0" x="1"/>
        <item sd="0" x="2"/>
        <item sd="0" x="3"/>
        <item t="default"/>
      </items>
    </pivotField>
  </pivotFields>
  <rowFields count="4">
    <field x="7"/>
    <field x="6"/>
    <field x="5"/>
    <field x="1"/>
  </rowFields>
  <rowItems count="3">
    <i>
      <x v="1"/>
    </i>
    <i>
      <x v="2"/>
    </i>
    <i t="grand">
      <x/>
    </i>
  </rowItems>
  <colItems count="1">
    <i/>
  </colItems>
  <dataFields count="1">
    <dataField name="Count of Create Dat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0.xml><?xml version="1.0" encoding="utf-8"?>
<pivotTableDefinition xmlns="http://schemas.openxmlformats.org/spreadsheetml/2006/main" xmlns:mc="http://schemas.openxmlformats.org/markup-compatibility/2006" xmlns:xr="http://schemas.microsoft.com/office/spreadsheetml/2014/revision" mc:Ignorable="xr" xr:uid="{9C190656-2727-45E9-9688-C3F595FF0EC7}" name="PivotTable10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9" firstHeaderRow="0" firstDataRow="1" firstDataCol="1"/>
  <pivotFields count="21">
    <pivotField showAll="0"/>
    <pivotField dataField="1"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dataField="1"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axis="axisRow" showAll="0" defaultSubtotal="0">
      <items count="6">
        <item x="0"/>
        <item x="1"/>
        <item x="2"/>
        <item x="3"/>
        <item x="4"/>
        <item x="5"/>
      </items>
    </pivotField>
    <pivotField showAll="0" defaultSubtotal="0">
      <items count="4">
        <item x="0"/>
        <item x="1"/>
        <item x="2"/>
        <item x="3"/>
      </items>
    </pivotField>
  </pivotFields>
  <rowFields count="1">
    <field x="19"/>
  </rowFields>
  <rowItems count="6">
    <i>
      <x/>
    </i>
    <i>
      <x v="1"/>
    </i>
    <i>
      <x v="2"/>
    </i>
    <i>
      <x v="3"/>
    </i>
    <i>
      <x v="4"/>
    </i>
    <i t="grand">
      <x/>
    </i>
  </rowItems>
  <colFields count="1">
    <field x="-2"/>
  </colFields>
  <colItems count="2">
    <i>
      <x/>
    </i>
    <i i="1">
      <x v="1"/>
    </i>
  </colItems>
  <dataFields count="2">
    <dataField name="Average of Revised number of employees" fld="3" subtotal="average" baseField="19" baseItem="0"/>
    <dataField name="Count of Company country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1.xml><?xml version="1.0" encoding="utf-8"?>
<pivotTableDefinition xmlns="http://schemas.openxmlformats.org/spreadsheetml/2006/main" xmlns:mc="http://schemas.openxmlformats.org/markup-compatibility/2006" xmlns:xr="http://schemas.microsoft.com/office/spreadsheetml/2014/revision" mc:Ignorable="xr" xr:uid="{7C1EFDAA-FFC1-4E31-BEB4-C16A03B52154}" name="PivotTable7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19:F22" firstHeaderRow="1" firstDataRow="1" firstDataCol="1"/>
  <pivotFields count="8">
    <pivotField numFmtId="165" showAll="0">
      <items count="263">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t="default"/>
      </items>
    </pivotField>
    <pivotField axis="axisRow" dataField="1" numFmtId="165" showAll="0">
      <items count="263">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2"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5">
        <item sd="0" x="0"/>
        <item sd="0" x="1"/>
        <item sd="0" x="2"/>
        <item sd="0" x="3"/>
        <item t="default"/>
      </items>
    </pivotField>
  </pivotFields>
  <rowFields count="4">
    <field x="7"/>
    <field x="6"/>
    <field x="5"/>
    <field x="1"/>
  </rowFields>
  <rowItems count="3">
    <i>
      <x v="1"/>
    </i>
    <i>
      <x v="2"/>
    </i>
    <i t="grand">
      <x/>
    </i>
  </rowItems>
  <colItems count="1">
    <i/>
  </colItems>
  <dataFields count="1">
    <dataField name="Count of Create Dat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2.xml><?xml version="1.0" encoding="utf-8"?>
<pivotTableDefinition xmlns="http://schemas.openxmlformats.org/spreadsheetml/2006/main" xmlns:mc="http://schemas.openxmlformats.org/markup-compatibility/2006" xmlns:xr="http://schemas.microsoft.com/office/spreadsheetml/2014/revision" mc:Ignorable="xr" xr:uid="{975DF79C-C0E4-4ECD-BB29-CBE48E994330}"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1:G14" firstHeaderRow="0" firstDataRow="1" firstDataCol="1"/>
  <pivotFields count="8">
    <pivotField axis="axisRow" numFmtId="165" showAll="0">
      <items count="263">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t="default"/>
      </items>
    </pivotField>
    <pivotField numFmtId="165" showAll="0">
      <items count="263">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2"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3">
    <field x="4"/>
    <field x="3"/>
    <field x="0"/>
  </rowFields>
  <rowItems count="13">
    <i>
      <x v="1"/>
    </i>
    <i>
      <x v="2"/>
    </i>
    <i>
      <x v="3"/>
    </i>
    <i>
      <x v="4"/>
    </i>
    <i>
      <x v="5"/>
    </i>
    <i>
      <x v="6"/>
    </i>
    <i>
      <x v="7"/>
    </i>
    <i>
      <x v="8"/>
    </i>
    <i>
      <x v="9"/>
    </i>
    <i>
      <x v="10"/>
    </i>
    <i>
      <x v="11"/>
    </i>
    <i>
      <x v="12"/>
    </i>
    <i t="grand">
      <x/>
    </i>
  </rowItems>
  <colFields count="1">
    <field x="-2"/>
  </colFields>
  <colItems count="2">
    <i>
      <x/>
    </i>
    <i i="1">
      <x v="1"/>
    </i>
  </colItems>
  <dataFields count="2">
    <dataField name="Average of Time/days it took" fld="2" subtotal="average" baseField="4" baseItem="1"/>
    <dataField name="Count of Time/days it took" fld="2" subtotal="count" baseField="4" baseItem="6"/>
  </dataFields>
  <conditionalFormats count="1">
    <conditionalFormat priority="2">
      <pivotAreas count="12">
        <pivotArea type="data" collapsedLevelsAreSubtotals="1" fieldPosition="0">
          <references count="1">
            <reference field="4" count="1">
              <x v="1"/>
            </reference>
          </references>
        </pivotArea>
        <pivotArea type="data" collapsedLevelsAreSubtotals="1" fieldPosition="0">
          <references count="1">
            <reference field="4" count="1">
              <x v="2"/>
            </reference>
          </references>
        </pivotArea>
        <pivotArea type="data" collapsedLevelsAreSubtotals="1" fieldPosition="0">
          <references count="1">
            <reference field="4" count="1">
              <x v="3"/>
            </reference>
          </references>
        </pivotArea>
        <pivotArea type="data" collapsedLevelsAreSubtotals="1" fieldPosition="0">
          <references count="1">
            <reference field="4" count="1">
              <x v="4"/>
            </reference>
          </references>
        </pivotArea>
        <pivotArea type="data" collapsedLevelsAreSubtotals="1" fieldPosition="0">
          <references count="1">
            <reference field="4" count="1">
              <x v="5"/>
            </reference>
          </references>
        </pivotArea>
        <pivotArea type="data" collapsedLevelsAreSubtotals="1" fieldPosition="0">
          <references count="1">
            <reference field="4" count="1">
              <x v="6"/>
            </reference>
          </references>
        </pivotArea>
        <pivotArea type="data" collapsedLevelsAreSubtotals="1" fieldPosition="0">
          <references count="1">
            <reference field="4" count="1">
              <x v="7"/>
            </reference>
          </references>
        </pivotArea>
        <pivotArea type="data" collapsedLevelsAreSubtotals="1" fieldPosition="0">
          <references count="1">
            <reference field="4" count="1">
              <x v="8"/>
            </reference>
          </references>
        </pivotArea>
        <pivotArea type="data" collapsedLevelsAreSubtotals="1" fieldPosition="0">
          <references count="1">
            <reference field="4" count="1">
              <x v="9"/>
            </reference>
          </references>
        </pivotArea>
        <pivotArea type="data" collapsedLevelsAreSubtotals="1" fieldPosition="0">
          <references count="1">
            <reference field="4" count="1">
              <x v="10"/>
            </reference>
          </references>
        </pivotArea>
        <pivotArea type="data" collapsedLevelsAreSubtotals="1" fieldPosition="0">
          <references count="1">
            <reference field="4" count="1">
              <x v="11"/>
            </reference>
          </references>
        </pivotArea>
        <pivotArea type="data" collapsedLevelsAreSubtotals="1" fieldPosition="0">
          <references count="1">
            <reference field="4" count="1">
              <x v="12"/>
            </reference>
          </references>
        </pivotArea>
      </pivotAreas>
    </conditionalFormat>
  </conditionalFormat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3.xml><?xml version="1.0" encoding="utf-8"?>
<pivotTableDefinition xmlns="http://schemas.openxmlformats.org/spreadsheetml/2006/main" xmlns:mc="http://schemas.openxmlformats.org/markup-compatibility/2006" xmlns:xr="http://schemas.microsoft.com/office/spreadsheetml/2014/revision" mc:Ignorable="xr" xr:uid="{1BC0E71E-E314-4BF5-A799-C6AD375E2943}" name="PivotTable3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C16" firstHeaderRow="0" firstDataRow="1" firstDataCol="1"/>
  <pivotFields count="17">
    <pivotField dataField="1" showAll="0"/>
    <pivotField showAll="0"/>
    <pivotField showAll="0"/>
    <pivotField showAll="0"/>
    <pivotField axis="axisRow"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Fields count="1">
    <field x="-2"/>
  </colFields>
  <colItems count="2">
    <i>
      <x/>
    </i>
    <i i="1">
      <x v="1"/>
    </i>
  </colItems>
  <dataFields count="2">
    <dataField name="Sum of Account Manger Type" fld="4" baseField="0" baseItem="0"/>
    <dataField name="Sum of Amount in Euro"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4.xml><?xml version="1.0" encoding="utf-8"?>
<pivotTableDefinition xmlns="http://schemas.openxmlformats.org/spreadsheetml/2006/main" xmlns:mc="http://schemas.openxmlformats.org/markup-compatibility/2006" xmlns:xr="http://schemas.microsoft.com/office/spreadsheetml/2014/revision" mc:Ignorable="xr" xr:uid="{B4E4F28D-1855-4A82-9784-DF478921161D}" name="PivotTable2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7">
    <pivotField showAll="0"/>
    <pivotField showAll="0"/>
    <pivotField showAll="0"/>
    <pivotField showAll="0"/>
    <pivotField axis="axisRow"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Account Manger Typ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5.xml><?xml version="1.0" encoding="utf-8"?>
<pivotTableDefinition xmlns="http://schemas.openxmlformats.org/spreadsheetml/2006/main" xmlns:mc="http://schemas.openxmlformats.org/markup-compatibility/2006" xmlns:xr="http://schemas.microsoft.com/office/spreadsheetml/2014/revision" mc:Ignorable="xr" xr:uid="{1C1C46AC-3BA4-47A5-92CE-EB87B203E04C}" name="PivotTable3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4:B36" firstHeaderRow="1" firstDataRow="1"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items count="6">
        <item x="0"/>
        <item x="2"/>
        <item x="1"/>
        <item x="3"/>
        <item x="4"/>
        <item t="default"/>
      </items>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Row"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4"/>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Sum of Amount in Euro" fld="0" baseField="4" baseItem="0"/>
  </dataFields>
  <chartFormats count="21">
    <chartFormat chart="2" format="48" series="1">
      <pivotArea type="data" outline="0" fieldPosition="0">
        <references count="2">
          <reference field="4294967294" count="1" selected="0">
            <x v="0"/>
          </reference>
          <reference field="14" count="1" selected="0">
            <x v="0"/>
          </reference>
        </references>
      </pivotArea>
    </chartFormat>
    <chartFormat chart="2" format="49" series="1">
      <pivotArea type="data" outline="0" fieldPosition="0">
        <references count="2">
          <reference field="4294967294" count="1" selected="0">
            <x v="0"/>
          </reference>
          <reference field="14" count="1" selected="0">
            <x v="1"/>
          </reference>
        </references>
      </pivotArea>
    </chartFormat>
    <chartFormat chart="2" format="50" series="1">
      <pivotArea type="data" outline="0" fieldPosition="0">
        <references count="2">
          <reference field="4294967294" count="1" selected="0">
            <x v="0"/>
          </reference>
          <reference field="14" count="1" selected="0">
            <x v="2"/>
          </reference>
        </references>
      </pivotArea>
    </chartFormat>
    <chartFormat chart="2" format="51" series="1">
      <pivotArea type="data" outline="0" fieldPosition="0">
        <references count="2">
          <reference field="4294967294" count="1" selected="0">
            <x v="0"/>
          </reference>
          <reference field="14" count="1" selected="0">
            <x v="3"/>
          </reference>
        </references>
      </pivotArea>
    </chartFormat>
    <chartFormat chart="2" format="52" series="1">
      <pivotArea type="data" outline="0" fieldPosition="0">
        <references count="2">
          <reference field="4294967294" count="1" selected="0">
            <x v="0"/>
          </reference>
          <reference field="14" count="1" selected="0">
            <x v="4"/>
          </reference>
        </references>
      </pivotArea>
    </chartFormat>
    <chartFormat chart="2" format="53" series="1">
      <pivotArea type="data" outline="0" fieldPosition="0">
        <references count="2">
          <reference field="4294967294" count="1" selected="0">
            <x v="0"/>
          </reference>
          <reference field="14" count="1" selected="0">
            <x v="5"/>
          </reference>
        </references>
      </pivotArea>
    </chartFormat>
    <chartFormat chart="2" format="54" series="1">
      <pivotArea type="data" outline="0" fieldPosition="0">
        <references count="2">
          <reference field="4294967294" count="1" selected="0">
            <x v="0"/>
          </reference>
          <reference field="14" count="1" selected="0">
            <x v="6"/>
          </reference>
        </references>
      </pivotArea>
    </chartFormat>
    <chartFormat chart="2" format="55" series="1">
      <pivotArea type="data" outline="0" fieldPosition="0">
        <references count="2">
          <reference field="4294967294" count="1" selected="0">
            <x v="0"/>
          </reference>
          <reference field="14" count="1" selected="0">
            <x v="7"/>
          </reference>
        </references>
      </pivotArea>
    </chartFormat>
    <chartFormat chart="2" format="56" series="1">
      <pivotArea type="data" outline="0" fieldPosition="0">
        <references count="2">
          <reference field="4294967294" count="1" selected="0">
            <x v="0"/>
          </reference>
          <reference field="14" count="1" selected="0">
            <x v="8"/>
          </reference>
        </references>
      </pivotArea>
    </chartFormat>
    <chartFormat chart="2" format="57" series="1">
      <pivotArea type="data" outline="0" fieldPosition="0">
        <references count="2">
          <reference field="4294967294" count="1" selected="0">
            <x v="0"/>
          </reference>
          <reference field="14" count="1" selected="0">
            <x v="9"/>
          </reference>
        </references>
      </pivotArea>
    </chartFormat>
    <chartFormat chart="2" format="58" series="1">
      <pivotArea type="data" outline="0" fieldPosition="0">
        <references count="2">
          <reference field="4294967294" count="1" selected="0">
            <x v="0"/>
          </reference>
          <reference field="14" count="1" selected="0">
            <x v="10"/>
          </reference>
        </references>
      </pivotArea>
    </chartFormat>
    <chartFormat chart="2" format="59" series="1">
      <pivotArea type="data" outline="0" fieldPosition="0">
        <references count="2">
          <reference field="4294967294" count="1" selected="0">
            <x v="0"/>
          </reference>
          <reference field="14" count="1" selected="0">
            <x v="11"/>
          </reference>
        </references>
      </pivotArea>
    </chartFormat>
    <chartFormat chart="2" format="60" series="1">
      <pivotArea type="data" outline="0" fieldPosition="0">
        <references count="2">
          <reference field="4294967294" count="1" selected="0">
            <x v="0"/>
          </reference>
          <reference field="14" count="1" selected="0">
            <x v="12"/>
          </reference>
        </references>
      </pivotArea>
    </chartFormat>
    <chartFormat chart="2" format="61" series="1">
      <pivotArea type="data" outline="0" fieldPosition="0">
        <references count="2">
          <reference field="4294967294" count="1" selected="0">
            <x v="0"/>
          </reference>
          <reference field="14" count="1" selected="0">
            <x v="13"/>
          </reference>
        </references>
      </pivotArea>
    </chartFormat>
    <chartFormat chart="2" format="62" series="1">
      <pivotArea type="data" outline="0" fieldPosition="0">
        <references count="2">
          <reference field="4294967294" count="1" selected="0">
            <x v="0"/>
          </reference>
          <reference field="14" count="1" selected="0">
            <x v="14"/>
          </reference>
        </references>
      </pivotArea>
    </chartFormat>
    <chartFormat chart="2" format="63" series="1">
      <pivotArea type="data" outline="0" fieldPosition="0">
        <references count="2">
          <reference field="4294967294" count="1" selected="0">
            <x v="0"/>
          </reference>
          <reference field="14" count="1" selected="0">
            <x v="15"/>
          </reference>
        </references>
      </pivotArea>
    </chartFormat>
    <chartFormat chart="2" format="64" series="1">
      <pivotArea type="data" outline="0" fieldPosition="0">
        <references count="2">
          <reference field="4294967294" count="1" selected="0">
            <x v="0"/>
          </reference>
          <reference field="14" count="1" selected="0">
            <x v="16"/>
          </reference>
        </references>
      </pivotArea>
    </chartFormat>
    <chartFormat chart="2" format="65" series="1">
      <pivotArea type="data" outline="0" fieldPosition="0">
        <references count="2">
          <reference field="4294967294" count="1" selected="0">
            <x v="0"/>
          </reference>
          <reference field="14" count="1" selected="0">
            <x v="17"/>
          </reference>
        </references>
      </pivotArea>
    </chartFormat>
    <chartFormat chart="2" format="66" series="1">
      <pivotArea type="data" outline="0" fieldPosition="0">
        <references count="2">
          <reference field="4294967294" count="1" selected="0">
            <x v="0"/>
          </reference>
          <reference field="14" count="1" selected="0">
            <x v="18"/>
          </reference>
        </references>
      </pivotArea>
    </chartFormat>
    <chartFormat chart="2" format="67" series="1">
      <pivotArea type="data" outline="0" fieldPosition="0">
        <references count="2">
          <reference field="4294967294" count="1" selected="0">
            <x v="0"/>
          </reference>
          <reference field="14" count="1" selected="0">
            <x v="19"/>
          </reference>
        </references>
      </pivotArea>
    </chartFormat>
    <chartFormat chart="2" format="68" series="1">
      <pivotArea type="data" outline="0" fieldPosition="0">
        <references count="2">
          <reference field="4294967294" count="1" selected="0">
            <x v="0"/>
          </reference>
          <reference field="14" count="1" selected="0">
            <x v="2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6.xml><?xml version="1.0" encoding="utf-8"?>
<pivotTableDefinition xmlns="http://schemas.openxmlformats.org/spreadsheetml/2006/main" xmlns:mc="http://schemas.openxmlformats.org/markup-compatibility/2006" xmlns:xr="http://schemas.microsoft.com/office/spreadsheetml/2014/revision" mc:Ignorable="xr" xr:uid="{7505A37E-6B7B-4ADD-AC02-3494199ECA2F}"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W10" firstHeaderRow="1" firstDataRow="2"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Row" showAll="0">
      <items count="6">
        <item x="0"/>
        <item x="2"/>
        <item x="1"/>
        <item x="3"/>
        <item x="4"/>
        <item t="default"/>
      </items>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Col"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4"/>
  </rowFields>
  <rowItems count="6">
    <i>
      <x/>
    </i>
    <i>
      <x v="1"/>
    </i>
    <i>
      <x v="2"/>
    </i>
    <i>
      <x v="3"/>
    </i>
    <i>
      <x v="4"/>
    </i>
    <i t="grand">
      <x/>
    </i>
  </rowItems>
  <colFields count="1">
    <field x="14"/>
  </colFields>
  <colItems count="22">
    <i>
      <x/>
    </i>
    <i>
      <x v="1"/>
    </i>
    <i>
      <x v="2"/>
    </i>
    <i>
      <x v="3"/>
    </i>
    <i>
      <x v="4"/>
    </i>
    <i>
      <x v="5"/>
    </i>
    <i>
      <x v="6"/>
    </i>
    <i>
      <x v="7"/>
    </i>
    <i>
      <x v="8"/>
    </i>
    <i>
      <x v="9"/>
    </i>
    <i>
      <x v="10"/>
    </i>
    <i>
      <x v="11"/>
    </i>
    <i>
      <x v="12"/>
    </i>
    <i>
      <x v="13"/>
    </i>
    <i>
      <x v="14"/>
    </i>
    <i>
      <x v="15"/>
    </i>
    <i>
      <x v="16"/>
    </i>
    <i>
      <x v="17"/>
    </i>
    <i>
      <x v="18"/>
    </i>
    <i>
      <x v="19"/>
    </i>
    <i>
      <x v="20"/>
    </i>
    <i t="grand">
      <x/>
    </i>
  </colItems>
  <dataFields count="1">
    <dataField name="Sum of Amount in Euro" fld="0" baseField="4" baseItem="0"/>
  </dataFields>
  <chartFormats count="69">
    <chartFormat chart="2" format="0" series="1">
      <pivotArea type="data" outline="0" fieldPosition="0">
        <references count="2">
          <reference field="4294967294" count="1" selected="0">
            <x v="0"/>
          </reference>
          <reference field="4" count="1" selected="0">
            <x v="0"/>
          </reference>
        </references>
      </pivotArea>
    </chartFormat>
    <chartFormat chart="2" format="1" series="1">
      <pivotArea type="data" outline="0" fieldPosition="0">
        <references count="2">
          <reference field="4294967294" count="1" selected="0">
            <x v="0"/>
          </reference>
          <reference field="4" count="1" selected="0">
            <x v="1"/>
          </reference>
        </references>
      </pivotArea>
    </chartFormat>
    <chartFormat chart="2" format="2" series="1">
      <pivotArea type="data" outline="0" fieldPosition="0">
        <references count="2">
          <reference field="4294967294" count="1" selected="0">
            <x v="0"/>
          </reference>
          <reference field="4" count="1" selected="0">
            <x v="2"/>
          </reference>
        </references>
      </pivotArea>
    </chartFormat>
    <chartFormat chart="2" format="3" series="1">
      <pivotArea type="data" outline="0" fieldPosition="0">
        <references count="2">
          <reference field="4294967294" count="1" selected="0">
            <x v="0"/>
          </reference>
          <reference field="4" count="1" selected="0">
            <x v="3"/>
          </reference>
        </references>
      </pivotArea>
    </chartFormat>
    <chartFormat chart="2" format="4" series="1">
      <pivotArea type="data" outline="0" fieldPosition="0">
        <references count="2">
          <reference field="4294967294" count="1" selected="0">
            <x v="0"/>
          </reference>
          <reference field="4" count="1" selected="0">
            <x v="4"/>
          </reference>
        </references>
      </pivotArea>
    </chartFormat>
    <chartFormat chart="2" format="5" series="1">
      <pivotArea type="data" outline="0" fieldPosition="0">
        <references count="3">
          <reference field="4294967294" count="1" selected="0">
            <x v="0"/>
          </reference>
          <reference field="4" count="1" selected="0">
            <x v="0"/>
          </reference>
          <reference field="14" count="1" selected="0">
            <x v="7"/>
          </reference>
        </references>
      </pivotArea>
    </chartFormat>
    <chartFormat chart="2" format="6" series="1">
      <pivotArea type="data" outline="0" fieldPosition="0">
        <references count="3">
          <reference field="4294967294" count="1" selected="0">
            <x v="0"/>
          </reference>
          <reference field="4" count="1" selected="0">
            <x v="0"/>
          </reference>
          <reference field="14" count="1" selected="0">
            <x v="8"/>
          </reference>
        </references>
      </pivotArea>
    </chartFormat>
    <chartFormat chart="2" format="7" series="1">
      <pivotArea type="data" outline="0" fieldPosition="0">
        <references count="3">
          <reference field="4294967294" count="1" selected="0">
            <x v="0"/>
          </reference>
          <reference field="4" count="1" selected="0">
            <x v="0"/>
          </reference>
          <reference field="14" count="1" selected="0">
            <x v="9"/>
          </reference>
        </references>
      </pivotArea>
    </chartFormat>
    <chartFormat chart="2" format="8" series="1">
      <pivotArea type="data" outline="0" fieldPosition="0">
        <references count="3">
          <reference field="4294967294" count="1" selected="0">
            <x v="0"/>
          </reference>
          <reference field="4" count="1" selected="0">
            <x v="0"/>
          </reference>
          <reference field="14" count="1" selected="0">
            <x v="10"/>
          </reference>
        </references>
      </pivotArea>
    </chartFormat>
    <chartFormat chart="2" format="9" series="1">
      <pivotArea type="data" outline="0" fieldPosition="0">
        <references count="3">
          <reference field="4294967294" count="1" selected="0">
            <x v="0"/>
          </reference>
          <reference field="4" count="1" selected="0">
            <x v="0"/>
          </reference>
          <reference field="14" count="1" selected="0">
            <x v="11"/>
          </reference>
        </references>
      </pivotArea>
    </chartFormat>
    <chartFormat chart="2" format="10" series="1">
      <pivotArea type="data" outline="0" fieldPosition="0">
        <references count="3">
          <reference field="4294967294" count="1" selected="0">
            <x v="0"/>
          </reference>
          <reference field="4" count="1" selected="0">
            <x v="0"/>
          </reference>
          <reference field="14" count="1" selected="0">
            <x v="12"/>
          </reference>
        </references>
      </pivotArea>
    </chartFormat>
    <chartFormat chart="2" format="11" series="1">
      <pivotArea type="data" outline="0" fieldPosition="0">
        <references count="3">
          <reference field="4294967294" count="1" selected="0">
            <x v="0"/>
          </reference>
          <reference field="4" count="1" selected="0">
            <x v="0"/>
          </reference>
          <reference field="14" count="1" selected="0">
            <x v="13"/>
          </reference>
        </references>
      </pivotArea>
    </chartFormat>
    <chartFormat chart="2" format="12" series="1">
      <pivotArea type="data" outline="0" fieldPosition="0">
        <references count="3">
          <reference field="4294967294" count="1" selected="0">
            <x v="0"/>
          </reference>
          <reference field="4" count="1" selected="0">
            <x v="0"/>
          </reference>
          <reference field="14" count="1" selected="0">
            <x v="15"/>
          </reference>
        </references>
      </pivotArea>
    </chartFormat>
    <chartFormat chart="2" format="13" series="1">
      <pivotArea type="data" outline="0" fieldPosition="0">
        <references count="3">
          <reference field="4294967294" count="1" selected="0">
            <x v="0"/>
          </reference>
          <reference field="4" count="1" selected="0">
            <x v="0"/>
          </reference>
          <reference field="14" count="1" selected="0">
            <x v="16"/>
          </reference>
        </references>
      </pivotArea>
    </chartFormat>
    <chartFormat chart="2" format="14" series="1">
      <pivotArea type="data" outline="0" fieldPosition="0">
        <references count="3">
          <reference field="4294967294" count="1" selected="0">
            <x v="0"/>
          </reference>
          <reference field="4" count="1" selected="0">
            <x v="0"/>
          </reference>
          <reference field="14" count="1" selected="0">
            <x v="17"/>
          </reference>
        </references>
      </pivotArea>
    </chartFormat>
    <chartFormat chart="2" format="15" series="1">
      <pivotArea type="data" outline="0" fieldPosition="0">
        <references count="3">
          <reference field="4294967294" count="1" selected="0">
            <x v="0"/>
          </reference>
          <reference field="4" count="1" selected="0">
            <x v="0"/>
          </reference>
          <reference field="14" count="1" selected="0">
            <x v="18"/>
          </reference>
        </references>
      </pivotArea>
    </chartFormat>
    <chartFormat chart="2" format="16" series="1">
      <pivotArea type="data" outline="0" fieldPosition="0">
        <references count="3">
          <reference field="4294967294" count="1" selected="0">
            <x v="0"/>
          </reference>
          <reference field="4" count="1" selected="0">
            <x v="1"/>
          </reference>
          <reference field="14" count="1" selected="0">
            <x v="0"/>
          </reference>
        </references>
      </pivotArea>
    </chartFormat>
    <chartFormat chart="2" format="17" series="1">
      <pivotArea type="data" outline="0" fieldPosition="0">
        <references count="3">
          <reference field="4294967294" count="1" selected="0">
            <x v="0"/>
          </reference>
          <reference field="4" count="1" selected="0">
            <x v="1"/>
          </reference>
          <reference field="14" count="1" selected="0">
            <x v="1"/>
          </reference>
        </references>
      </pivotArea>
    </chartFormat>
    <chartFormat chart="2" format="18" series="1">
      <pivotArea type="data" outline="0" fieldPosition="0">
        <references count="3">
          <reference field="4294967294" count="1" selected="0">
            <x v="0"/>
          </reference>
          <reference field="4" count="1" selected="0">
            <x v="1"/>
          </reference>
          <reference field="14" count="1" selected="0">
            <x v="6"/>
          </reference>
        </references>
      </pivotArea>
    </chartFormat>
    <chartFormat chart="2" format="19" series="1">
      <pivotArea type="data" outline="0" fieldPosition="0">
        <references count="3">
          <reference field="4294967294" count="1" selected="0">
            <x v="0"/>
          </reference>
          <reference field="4" count="1" selected="0">
            <x v="1"/>
          </reference>
          <reference field="14" count="1" selected="0">
            <x v="7"/>
          </reference>
        </references>
      </pivotArea>
    </chartFormat>
    <chartFormat chart="2" format="20" series="1">
      <pivotArea type="data" outline="0" fieldPosition="0">
        <references count="3">
          <reference field="4294967294" count="1" selected="0">
            <x v="0"/>
          </reference>
          <reference field="4" count="1" selected="0">
            <x v="1"/>
          </reference>
          <reference field="14" count="1" selected="0">
            <x v="9"/>
          </reference>
        </references>
      </pivotArea>
    </chartFormat>
    <chartFormat chart="2" format="21" series="1">
      <pivotArea type="data" outline="0" fieldPosition="0">
        <references count="3">
          <reference field="4294967294" count="1" selected="0">
            <x v="0"/>
          </reference>
          <reference field="4" count="1" selected="0">
            <x v="1"/>
          </reference>
          <reference field="14" count="1" selected="0">
            <x v="10"/>
          </reference>
        </references>
      </pivotArea>
    </chartFormat>
    <chartFormat chart="2" format="22" series="1">
      <pivotArea type="data" outline="0" fieldPosition="0">
        <references count="3">
          <reference field="4294967294" count="1" selected="0">
            <x v="0"/>
          </reference>
          <reference field="4" count="1" selected="0">
            <x v="1"/>
          </reference>
          <reference field="14" count="1" selected="0">
            <x v="11"/>
          </reference>
        </references>
      </pivotArea>
    </chartFormat>
    <chartFormat chart="2" format="23" series="1">
      <pivotArea type="data" outline="0" fieldPosition="0">
        <references count="3">
          <reference field="4294967294" count="1" selected="0">
            <x v="0"/>
          </reference>
          <reference field="4" count="1" selected="0">
            <x v="1"/>
          </reference>
          <reference field="14" count="1" selected="0">
            <x v="12"/>
          </reference>
        </references>
      </pivotArea>
    </chartFormat>
    <chartFormat chart="2" format="24" series="1">
      <pivotArea type="data" outline="0" fieldPosition="0">
        <references count="3">
          <reference field="4294967294" count="1" selected="0">
            <x v="0"/>
          </reference>
          <reference field="4" count="1" selected="0">
            <x v="1"/>
          </reference>
          <reference field="14" count="1" selected="0">
            <x v="14"/>
          </reference>
        </references>
      </pivotArea>
    </chartFormat>
    <chartFormat chart="2" format="25" series="1">
      <pivotArea type="data" outline="0" fieldPosition="0">
        <references count="3">
          <reference field="4294967294" count="1" selected="0">
            <x v="0"/>
          </reference>
          <reference field="4" count="1" selected="0">
            <x v="1"/>
          </reference>
          <reference field="14" count="1" selected="0">
            <x v="15"/>
          </reference>
        </references>
      </pivotArea>
    </chartFormat>
    <chartFormat chart="2" format="26" series="1">
      <pivotArea type="data" outline="0" fieldPosition="0">
        <references count="3">
          <reference field="4294967294" count="1" selected="0">
            <x v="0"/>
          </reference>
          <reference field="4" count="1" selected="0">
            <x v="1"/>
          </reference>
          <reference field="14" count="1" selected="0">
            <x v="16"/>
          </reference>
        </references>
      </pivotArea>
    </chartFormat>
    <chartFormat chart="2" format="27" series="1">
      <pivotArea type="data" outline="0" fieldPosition="0">
        <references count="3">
          <reference field="4294967294" count="1" selected="0">
            <x v="0"/>
          </reference>
          <reference field="4" count="1" selected="0">
            <x v="1"/>
          </reference>
          <reference field="14" count="1" selected="0">
            <x v="19"/>
          </reference>
        </references>
      </pivotArea>
    </chartFormat>
    <chartFormat chart="2" format="28" series="1">
      <pivotArea type="data" outline="0" fieldPosition="0">
        <references count="3">
          <reference field="4294967294" count="1" selected="0">
            <x v="0"/>
          </reference>
          <reference field="4" count="1" selected="0">
            <x v="2"/>
          </reference>
          <reference field="14" count="1" selected="0">
            <x v="0"/>
          </reference>
        </references>
      </pivotArea>
    </chartFormat>
    <chartFormat chart="2" format="29" series="1">
      <pivotArea type="data" outline="0" fieldPosition="0">
        <references count="3">
          <reference field="4294967294" count="1" selected="0">
            <x v="0"/>
          </reference>
          <reference field="4" count="1" selected="0">
            <x v="2"/>
          </reference>
          <reference field="14" count="1" selected="0">
            <x v="1"/>
          </reference>
        </references>
      </pivotArea>
    </chartFormat>
    <chartFormat chart="2" format="30" series="1">
      <pivotArea type="data" outline="0" fieldPosition="0">
        <references count="3">
          <reference field="4294967294" count="1" selected="0">
            <x v="0"/>
          </reference>
          <reference field="4" count="1" selected="0">
            <x v="2"/>
          </reference>
          <reference field="14" count="1" selected="0">
            <x v="2"/>
          </reference>
        </references>
      </pivotArea>
    </chartFormat>
    <chartFormat chart="2" format="31" series="1">
      <pivotArea type="data" outline="0" fieldPosition="0">
        <references count="3">
          <reference field="4294967294" count="1" selected="0">
            <x v="0"/>
          </reference>
          <reference field="4" count="1" selected="0">
            <x v="2"/>
          </reference>
          <reference field="14" count="1" selected="0">
            <x v="3"/>
          </reference>
        </references>
      </pivotArea>
    </chartFormat>
    <chartFormat chart="2" format="32" series="1">
      <pivotArea type="data" outline="0" fieldPosition="0">
        <references count="3">
          <reference field="4294967294" count="1" selected="0">
            <x v="0"/>
          </reference>
          <reference field="4" count="1" selected="0">
            <x v="2"/>
          </reference>
          <reference field="14" count="1" selected="0">
            <x v="4"/>
          </reference>
        </references>
      </pivotArea>
    </chartFormat>
    <chartFormat chart="2" format="33" series="1">
      <pivotArea type="data" outline="0" fieldPosition="0">
        <references count="3">
          <reference field="4294967294" count="1" selected="0">
            <x v="0"/>
          </reference>
          <reference field="4" count="1" selected="0">
            <x v="2"/>
          </reference>
          <reference field="14" count="1" selected="0">
            <x v="6"/>
          </reference>
        </references>
      </pivotArea>
    </chartFormat>
    <chartFormat chart="2" format="34" series="1">
      <pivotArea type="data" outline="0" fieldPosition="0">
        <references count="3">
          <reference field="4294967294" count="1" selected="0">
            <x v="0"/>
          </reference>
          <reference field="4" count="1" selected="0">
            <x v="2"/>
          </reference>
          <reference field="14" count="1" selected="0">
            <x v="7"/>
          </reference>
        </references>
      </pivotArea>
    </chartFormat>
    <chartFormat chart="2" format="35" series="1">
      <pivotArea type="data" outline="0" fieldPosition="0">
        <references count="3">
          <reference field="4294967294" count="1" selected="0">
            <x v="0"/>
          </reference>
          <reference field="4" count="1" selected="0">
            <x v="2"/>
          </reference>
          <reference field="14" count="1" selected="0">
            <x v="8"/>
          </reference>
        </references>
      </pivotArea>
    </chartFormat>
    <chartFormat chart="2" format="36" series="1">
      <pivotArea type="data" outline="0" fieldPosition="0">
        <references count="3">
          <reference field="4294967294" count="1" selected="0">
            <x v="0"/>
          </reference>
          <reference field="4" count="1" selected="0">
            <x v="2"/>
          </reference>
          <reference field="14" count="1" selected="0">
            <x v="9"/>
          </reference>
        </references>
      </pivotArea>
    </chartFormat>
    <chartFormat chart="2" format="37" series="1">
      <pivotArea type="data" outline="0" fieldPosition="0">
        <references count="3">
          <reference field="4294967294" count="1" selected="0">
            <x v="0"/>
          </reference>
          <reference field="4" count="1" selected="0">
            <x v="2"/>
          </reference>
          <reference field="14" count="1" selected="0">
            <x v="10"/>
          </reference>
        </references>
      </pivotArea>
    </chartFormat>
    <chartFormat chart="2" format="38" series="1">
      <pivotArea type="data" outline="0" fieldPosition="0">
        <references count="3">
          <reference field="4294967294" count="1" selected="0">
            <x v="0"/>
          </reference>
          <reference field="4" count="1" selected="0">
            <x v="2"/>
          </reference>
          <reference field="14" count="1" selected="0">
            <x v="11"/>
          </reference>
        </references>
      </pivotArea>
    </chartFormat>
    <chartFormat chart="2" format="39" series="1">
      <pivotArea type="data" outline="0" fieldPosition="0">
        <references count="3">
          <reference field="4294967294" count="1" selected="0">
            <x v="0"/>
          </reference>
          <reference field="4" count="1" selected="0">
            <x v="2"/>
          </reference>
          <reference field="14" count="1" selected="0">
            <x v="12"/>
          </reference>
        </references>
      </pivotArea>
    </chartFormat>
    <chartFormat chart="2" format="40" series="1">
      <pivotArea type="data" outline="0" fieldPosition="0">
        <references count="3">
          <reference field="4294967294" count="1" selected="0">
            <x v="0"/>
          </reference>
          <reference field="4" count="1" selected="0">
            <x v="2"/>
          </reference>
          <reference field="14" count="1" selected="0">
            <x v="13"/>
          </reference>
        </references>
      </pivotArea>
    </chartFormat>
    <chartFormat chart="2" format="41" series="1">
      <pivotArea type="data" outline="0" fieldPosition="0">
        <references count="3">
          <reference field="4294967294" count="1" selected="0">
            <x v="0"/>
          </reference>
          <reference field="4" count="1" selected="0">
            <x v="2"/>
          </reference>
          <reference field="14" count="1" selected="0">
            <x v="15"/>
          </reference>
        </references>
      </pivotArea>
    </chartFormat>
    <chartFormat chart="2" format="42" series="1">
      <pivotArea type="data" outline="0" fieldPosition="0">
        <references count="3">
          <reference field="4294967294" count="1" selected="0">
            <x v="0"/>
          </reference>
          <reference field="4" count="1" selected="0">
            <x v="2"/>
          </reference>
          <reference field="14" count="1" selected="0">
            <x v="16"/>
          </reference>
        </references>
      </pivotArea>
    </chartFormat>
    <chartFormat chart="2" format="43" series="1">
      <pivotArea type="data" outline="0" fieldPosition="0">
        <references count="3">
          <reference field="4294967294" count="1" selected="0">
            <x v="0"/>
          </reference>
          <reference field="4" count="1" selected="0">
            <x v="2"/>
          </reference>
          <reference field="14" count="1" selected="0">
            <x v="19"/>
          </reference>
        </references>
      </pivotArea>
    </chartFormat>
    <chartFormat chart="2" format="44" series="1">
      <pivotArea type="data" outline="0" fieldPosition="0">
        <references count="3">
          <reference field="4294967294" count="1" selected="0">
            <x v="0"/>
          </reference>
          <reference field="4" count="1" selected="0">
            <x v="3"/>
          </reference>
          <reference field="14" count="1" selected="0">
            <x v="6"/>
          </reference>
        </references>
      </pivotArea>
    </chartFormat>
    <chartFormat chart="2" format="45" series="1">
      <pivotArea type="data" outline="0" fieldPosition="0">
        <references count="3">
          <reference field="4294967294" count="1" selected="0">
            <x v="0"/>
          </reference>
          <reference field="4" count="1" selected="0">
            <x v="3"/>
          </reference>
          <reference field="14" count="1" selected="0">
            <x v="9"/>
          </reference>
        </references>
      </pivotArea>
    </chartFormat>
    <chartFormat chart="2" format="46" series="1">
      <pivotArea type="data" outline="0" fieldPosition="0">
        <references count="3">
          <reference field="4294967294" count="1" selected="0">
            <x v="0"/>
          </reference>
          <reference field="4" count="1" selected="0">
            <x v="3"/>
          </reference>
          <reference field="14" count="1" selected="0">
            <x v="15"/>
          </reference>
        </references>
      </pivotArea>
    </chartFormat>
    <chartFormat chart="2" format="47" series="1">
      <pivotArea type="data" outline="0" fieldPosition="0">
        <references count="3">
          <reference field="4294967294" count="1" selected="0">
            <x v="0"/>
          </reference>
          <reference field="4" count="1" selected="0">
            <x v="4"/>
          </reference>
          <reference field="14" count="1" selected="0">
            <x v="20"/>
          </reference>
        </references>
      </pivotArea>
    </chartFormat>
    <chartFormat chart="2" format="48" series="1">
      <pivotArea type="data" outline="0" fieldPosition="0">
        <references count="2">
          <reference field="4294967294" count="1" selected="0">
            <x v="0"/>
          </reference>
          <reference field="14" count="1" selected="0">
            <x v="0"/>
          </reference>
        </references>
      </pivotArea>
    </chartFormat>
    <chartFormat chart="2" format="49" series="1">
      <pivotArea type="data" outline="0" fieldPosition="0">
        <references count="2">
          <reference field="4294967294" count="1" selected="0">
            <x v="0"/>
          </reference>
          <reference field="14" count="1" selected="0">
            <x v="1"/>
          </reference>
        </references>
      </pivotArea>
    </chartFormat>
    <chartFormat chart="2" format="50" series="1">
      <pivotArea type="data" outline="0" fieldPosition="0">
        <references count="2">
          <reference field="4294967294" count="1" selected="0">
            <x v="0"/>
          </reference>
          <reference field="14" count="1" selected="0">
            <x v="2"/>
          </reference>
        </references>
      </pivotArea>
    </chartFormat>
    <chartFormat chart="2" format="51" series="1">
      <pivotArea type="data" outline="0" fieldPosition="0">
        <references count="2">
          <reference field="4294967294" count="1" selected="0">
            <x v="0"/>
          </reference>
          <reference field="14" count="1" selected="0">
            <x v="3"/>
          </reference>
        </references>
      </pivotArea>
    </chartFormat>
    <chartFormat chart="2" format="52" series="1">
      <pivotArea type="data" outline="0" fieldPosition="0">
        <references count="2">
          <reference field="4294967294" count="1" selected="0">
            <x v="0"/>
          </reference>
          <reference field="14" count="1" selected="0">
            <x v="4"/>
          </reference>
        </references>
      </pivotArea>
    </chartFormat>
    <chartFormat chart="2" format="53" series="1">
      <pivotArea type="data" outline="0" fieldPosition="0">
        <references count="2">
          <reference field="4294967294" count="1" selected="0">
            <x v="0"/>
          </reference>
          <reference field="14" count="1" selected="0">
            <x v="5"/>
          </reference>
        </references>
      </pivotArea>
    </chartFormat>
    <chartFormat chart="2" format="54" series="1">
      <pivotArea type="data" outline="0" fieldPosition="0">
        <references count="2">
          <reference field="4294967294" count="1" selected="0">
            <x v="0"/>
          </reference>
          <reference field="14" count="1" selected="0">
            <x v="6"/>
          </reference>
        </references>
      </pivotArea>
    </chartFormat>
    <chartFormat chart="2" format="55" series="1">
      <pivotArea type="data" outline="0" fieldPosition="0">
        <references count="2">
          <reference field="4294967294" count="1" selected="0">
            <x v="0"/>
          </reference>
          <reference field="14" count="1" selected="0">
            <x v="7"/>
          </reference>
        </references>
      </pivotArea>
    </chartFormat>
    <chartFormat chart="2" format="56" series="1">
      <pivotArea type="data" outline="0" fieldPosition="0">
        <references count="2">
          <reference field="4294967294" count="1" selected="0">
            <x v="0"/>
          </reference>
          <reference field="14" count="1" selected="0">
            <x v="8"/>
          </reference>
        </references>
      </pivotArea>
    </chartFormat>
    <chartFormat chart="2" format="57" series="1">
      <pivotArea type="data" outline="0" fieldPosition="0">
        <references count="2">
          <reference field="4294967294" count="1" selected="0">
            <x v="0"/>
          </reference>
          <reference field="14" count="1" selected="0">
            <x v="9"/>
          </reference>
        </references>
      </pivotArea>
    </chartFormat>
    <chartFormat chart="2" format="58" series="1">
      <pivotArea type="data" outline="0" fieldPosition="0">
        <references count="2">
          <reference field="4294967294" count="1" selected="0">
            <x v="0"/>
          </reference>
          <reference field="14" count="1" selected="0">
            <x v="10"/>
          </reference>
        </references>
      </pivotArea>
    </chartFormat>
    <chartFormat chart="2" format="59" series="1">
      <pivotArea type="data" outline="0" fieldPosition="0">
        <references count="2">
          <reference field="4294967294" count="1" selected="0">
            <x v="0"/>
          </reference>
          <reference field="14" count="1" selected="0">
            <x v="11"/>
          </reference>
        </references>
      </pivotArea>
    </chartFormat>
    <chartFormat chart="2" format="60" series="1">
      <pivotArea type="data" outline="0" fieldPosition="0">
        <references count="2">
          <reference field="4294967294" count="1" selected="0">
            <x v="0"/>
          </reference>
          <reference field="14" count="1" selected="0">
            <x v="12"/>
          </reference>
        </references>
      </pivotArea>
    </chartFormat>
    <chartFormat chart="2" format="61" series="1">
      <pivotArea type="data" outline="0" fieldPosition="0">
        <references count="2">
          <reference field="4294967294" count="1" selected="0">
            <x v="0"/>
          </reference>
          <reference field="14" count="1" selected="0">
            <x v="13"/>
          </reference>
        </references>
      </pivotArea>
    </chartFormat>
    <chartFormat chart="2" format="62" series="1">
      <pivotArea type="data" outline="0" fieldPosition="0">
        <references count="2">
          <reference field="4294967294" count="1" selected="0">
            <x v="0"/>
          </reference>
          <reference field="14" count="1" selected="0">
            <x v="14"/>
          </reference>
        </references>
      </pivotArea>
    </chartFormat>
    <chartFormat chart="2" format="63" series="1">
      <pivotArea type="data" outline="0" fieldPosition="0">
        <references count="2">
          <reference field="4294967294" count="1" selected="0">
            <x v="0"/>
          </reference>
          <reference field="14" count="1" selected="0">
            <x v="15"/>
          </reference>
        </references>
      </pivotArea>
    </chartFormat>
    <chartFormat chart="2" format="64" series="1">
      <pivotArea type="data" outline="0" fieldPosition="0">
        <references count="2">
          <reference field="4294967294" count="1" selected="0">
            <x v="0"/>
          </reference>
          <reference field="14" count="1" selected="0">
            <x v="16"/>
          </reference>
        </references>
      </pivotArea>
    </chartFormat>
    <chartFormat chart="2" format="65" series="1">
      <pivotArea type="data" outline="0" fieldPosition="0">
        <references count="2">
          <reference field="4294967294" count="1" selected="0">
            <x v="0"/>
          </reference>
          <reference field="14" count="1" selected="0">
            <x v="17"/>
          </reference>
        </references>
      </pivotArea>
    </chartFormat>
    <chartFormat chart="2" format="66" series="1">
      <pivotArea type="data" outline="0" fieldPosition="0">
        <references count="2">
          <reference field="4294967294" count="1" selected="0">
            <x v="0"/>
          </reference>
          <reference field="14" count="1" selected="0">
            <x v="18"/>
          </reference>
        </references>
      </pivotArea>
    </chartFormat>
    <chartFormat chart="2" format="67" series="1">
      <pivotArea type="data" outline="0" fieldPosition="0">
        <references count="2">
          <reference field="4294967294" count="1" selected="0">
            <x v="0"/>
          </reference>
          <reference field="14" count="1" selected="0">
            <x v="19"/>
          </reference>
        </references>
      </pivotArea>
    </chartFormat>
    <chartFormat chart="2" format="68" series="1">
      <pivotArea type="data" outline="0" fieldPosition="0">
        <references count="2">
          <reference field="4294967294" count="1" selected="0">
            <x v="0"/>
          </reference>
          <reference field="14" count="1" selected="0">
            <x v="2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7.xml><?xml version="1.0" encoding="utf-8"?>
<pivotTableDefinition xmlns="http://schemas.openxmlformats.org/spreadsheetml/2006/main" xmlns:mc="http://schemas.openxmlformats.org/markup-compatibility/2006" xmlns:xr="http://schemas.microsoft.com/office/spreadsheetml/2014/revision" mc:Ignorable="xr" xr:uid="{FA07ED3E-A94A-4BE5-B3D9-6AC4AEE51BDB}" name="PivotTable5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5:N48" firstHeaderRow="1" firstDataRow="2"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Row" showAll="0">
      <items count="6">
        <item h="1" x="0"/>
        <item x="2"/>
        <item h="1" x="1"/>
        <item h="1" x="3"/>
        <item h="1" x="4"/>
        <item t="default"/>
      </items>
    </pivotField>
    <pivotField axis="axisCol" showAll="0">
      <items count="19">
        <item x="8"/>
        <item x="1"/>
        <item x="10"/>
        <item x="9"/>
        <item x="5"/>
        <item x="2"/>
        <item x="3"/>
        <item x="15"/>
        <item x="6"/>
        <item x="16"/>
        <item x="11"/>
        <item x="12"/>
        <item x="7"/>
        <item x="14"/>
        <item x="0"/>
        <item x="4"/>
        <item x="13"/>
        <item x="17"/>
        <item t="default"/>
      </items>
    </pivotField>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dataField="1"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4"/>
  </rowFields>
  <rowItems count="2">
    <i>
      <x v="1"/>
    </i>
    <i t="grand">
      <x/>
    </i>
  </rowItems>
  <colFields count="1">
    <field x="5"/>
  </colFields>
  <colItems count="9">
    <i>
      <x/>
    </i>
    <i>
      <x v="2"/>
    </i>
    <i>
      <x v="6"/>
    </i>
    <i>
      <x v="8"/>
    </i>
    <i>
      <x v="10"/>
    </i>
    <i>
      <x v="12"/>
    </i>
    <i>
      <x v="13"/>
    </i>
    <i>
      <x v="14"/>
    </i>
    <i t="grand">
      <x/>
    </i>
  </colItems>
  <dataFields count="1">
    <dataField name="Count of Decision Maker " fld="13" subtotal="count" showDataAs="percentOfTotal" baseField="4" baseItem="1" numFmtId="10"/>
  </dataFields>
  <conditionalFormats count="1">
    <conditionalFormat priority="1">
      <pivotAreas count="1">
        <pivotArea type="data" collapsedLevelsAreSubtotals="1" fieldPosition="0">
          <references count="3">
            <reference field="4294967294" count="1" selected="0">
              <x v="0"/>
            </reference>
            <reference field="4" count="1">
              <x v="1"/>
            </reference>
            <reference field="5" count="8" selected="0">
              <x v="0"/>
              <x v="2"/>
              <x v="6"/>
              <x v="8"/>
              <x v="10"/>
              <x v="12"/>
              <x v="13"/>
              <x v="1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8.xml><?xml version="1.0" encoding="utf-8"?>
<pivotTableDefinition xmlns="http://schemas.openxmlformats.org/spreadsheetml/2006/main" xmlns:mc="http://schemas.openxmlformats.org/markup-compatibility/2006" xmlns:xr="http://schemas.microsoft.com/office/spreadsheetml/2014/revision" mc:Ignorable="xr" xr:uid="{40B4034C-EC4E-4185-AB80-8B8F33F308AC}"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9:W61" firstHeaderRow="1" firstDataRow="2"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axis="axisRow" dataField="1" showAll="0">
      <items count="11">
        <item x="4"/>
        <item x="5"/>
        <item x="1"/>
        <item x="8"/>
        <item x="0"/>
        <item x="3"/>
        <item x="6"/>
        <item x="7"/>
        <item x="2"/>
        <item x="9"/>
        <item t="default"/>
      </items>
    </pivotField>
    <pivotField showAll="0"/>
    <pivotField multipleItemSelectionAllowed="1" showAll="0">
      <items count="7">
        <item x="3"/>
        <item x="0"/>
        <item x="4"/>
        <item x="1"/>
        <item x="2"/>
        <item x="5"/>
        <item t="default"/>
      </items>
    </pivotField>
    <pivotField axis="axisCol"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1"/>
  </rowFields>
  <rowItems count="11">
    <i>
      <x/>
    </i>
    <i>
      <x v="1"/>
    </i>
    <i>
      <x v="2"/>
    </i>
    <i>
      <x v="3"/>
    </i>
    <i>
      <x v="4"/>
    </i>
    <i>
      <x v="5"/>
    </i>
    <i>
      <x v="6"/>
    </i>
    <i>
      <x v="7"/>
    </i>
    <i>
      <x v="8"/>
    </i>
    <i>
      <x v="9"/>
    </i>
    <i t="grand">
      <x/>
    </i>
  </rowItems>
  <colFields count="1">
    <field x="14"/>
  </colFields>
  <colItems count="22">
    <i>
      <x/>
    </i>
    <i>
      <x v="1"/>
    </i>
    <i>
      <x v="2"/>
    </i>
    <i>
      <x v="3"/>
    </i>
    <i>
      <x v="4"/>
    </i>
    <i>
      <x v="5"/>
    </i>
    <i>
      <x v="6"/>
    </i>
    <i>
      <x v="7"/>
    </i>
    <i>
      <x v="8"/>
    </i>
    <i>
      <x v="9"/>
    </i>
    <i>
      <x v="10"/>
    </i>
    <i>
      <x v="11"/>
    </i>
    <i>
      <x v="12"/>
    </i>
    <i>
      <x v="13"/>
    </i>
    <i>
      <x v="14"/>
    </i>
    <i>
      <x v="15"/>
    </i>
    <i>
      <x v="16"/>
    </i>
    <i>
      <x v="17"/>
    </i>
    <i>
      <x v="18"/>
    </i>
    <i>
      <x v="19"/>
    </i>
    <i>
      <x v="20"/>
    </i>
    <i t="grand">
      <x/>
    </i>
  </colItems>
  <dataFields count="1">
    <dataField name="Count of Champion" fld="11" subtotal="count" baseField="0" baseItem="0"/>
  </dataFields>
  <chartFormats count="30">
    <chartFormat chart="1" format="48" series="1">
      <pivotArea type="data" outline="0" fieldPosition="0">
        <references count="1">
          <reference field="4294967294" count="1" selected="0">
            <x v="0"/>
          </reference>
        </references>
      </pivotArea>
    </chartFormat>
    <chartFormat chart="1" format="50" series="1">
      <pivotArea type="data" outline="0" fieldPosition="0">
        <references count="2">
          <reference field="4294967294" count="1" selected="0">
            <x v="0"/>
          </reference>
          <reference field="11" count="1" selected="0">
            <x v="2"/>
          </reference>
        </references>
      </pivotArea>
    </chartFormat>
    <chartFormat chart="1" format="51" series="1">
      <pivotArea type="data" outline="0" fieldPosition="0">
        <references count="2">
          <reference field="4294967294" count="1" selected="0">
            <x v="0"/>
          </reference>
          <reference field="11" count="1" selected="0">
            <x v="3"/>
          </reference>
        </references>
      </pivotArea>
    </chartFormat>
    <chartFormat chart="1" format="52" series="1">
      <pivotArea type="data" outline="0" fieldPosition="0">
        <references count="2">
          <reference field="4294967294" count="1" selected="0">
            <x v="0"/>
          </reference>
          <reference field="11" count="1" selected="0">
            <x v="4"/>
          </reference>
        </references>
      </pivotArea>
    </chartFormat>
    <chartFormat chart="1" format="53" series="1">
      <pivotArea type="data" outline="0" fieldPosition="0">
        <references count="2">
          <reference field="4294967294" count="1" selected="0">
            <x v="0"/>
          </reference>
          <reference field="11" count="1" selected="0">
            <x v="5"/>
          </reference>
        </references>
      </pivotArea>
    </chartFormat>
    <chartFormat chart="1" format="54" series="1">
      <pivotArea type="data" outline="0" fieldPosition="0">
        <references count="2">
          <reference field="4294967294" count="1" selected="0">
            <x v="0"/>
          </reference>
          <reference field="11" count="1" selected="0">
            <x v="6"/>
          </reference>
        </references>
      </pivotArea>
    </chartFormat>
    <chartFormat chart="1" format="55" series="1">
      <pivotArea type="data" outline="0" fieldPosition="0">
        <references count="2">
          <reference field="4294967294" count="1" selected="0">
            <x v="0"/>
          </reference>
          <reference field="11" count="1" selected="0">
            <x v="7"/>
          </reference>
        </references>
      </pivotArea>
    </chartFormat>
    <chartFormat chart="1" format="56" series="1">
      <pivotArea type="data" outline="0" fieldPosition="0">
        <references count="2">
          <reference field="4294967294" count="1" selected="0">
            <x v="0"/>
          </reference>
          <reference field="11" count="1" selected="0">
            <x v="8"/>
          </reference>
        </references>
      </pivotArea>
    </chartFormat>
    <chartFormat chart="1" format="57" series="1">
      <pivotArea type="data" outline="0" fieldPosition="0">
        <references count="2">
          <reference field="4294967294" count="1" selected="0">
            <x v="0"/>
          </reference>
          <reference field="11" count="1" selected="0">
            <x v="9"/>
          </reference>
        </references>
      </pivotArea>
    </chartFormat>
    <chartFormat chart="1" format="68" series="1">
      <pivotArea type="data" outline="0" fieldPosition="0">
        <references count="2">
          <reference field="4294967294" count="1" selected="0">
            <x v="0"/>
          </reference>
          <reference field="14" count="1" selected="0">
            <x v="1"/>
          </reference>
        </references>
      </pivotArea>
    </chartFormat>
    <chartFormat chart="1" format="69" series="1">
      <pivotArea type="data" outline="0" fieldPosition="0">
        <references count="2">
          <reference field="4294967294" count="1" selected="0">
            <x v="0"/>
          </reference>
          <reference field="14" count="1" selected="0">
            <x v="2"/>
          </reference>
        </references>
      </pivotArea>
    </chartFormat>
    <chartFormat chart="1" format="70" series="1">
      <pivotArea type="data" outline="0" fieldPosition="0">
        <references count="2">
          <reference field="4294967294" count="1" selected="0">
            <x v="0"/>
          </reference>
          <reference field="14" count="1" selected="0">
            <x v="3"/>
          </reference>
        </references>
      </pivotArea>
    </chartFormat>
    <chartFormat chart="1" format="71" series="1">
      <pivotArea type="data" outline="0" fieldPosition="0">
        <references count="2">
          <reference field="4294967294" count="1" selected="0">
            <x v="0"/>
          </reference>
          <reference field="14" count="1" selected="0">
            <x v="4"/>
          </reference>
        </references>
      </pivotArea>
    </chartFormat>
    <chartFormat chart="1" format="72" series="1">
      <pivotArea type="data" outline="0" fieldPosition="0">
        <references count="2">
          <reference field="4294967294" count="1" selected="0">
            <x v="0"/>
          </reference>
          <reference field="14" count="1" selected="0">
            <x v="5"/>
          </reference>
        </references>
      </pivotArea>
    </chartFormat>
    <chartFormat chart="1" format="73" series="1">
      <pivotArea type="data" outline="0" fieldPosition="0">
        <references count="2">
          <reference field="4294967294" count="1" selected="0">
            <x v="0"/>
          </reference>
          <reference field="14" count="1" selected="0">
            <x v="6"/>
          </reference>
        </references>
      </pivotArea>
    </chartFormat>
    <chartFormat chart="1" format="74" series="1">
      <pivotArea type="data" outline="0" fieldPosition="0">
        <references count="2">
          <reference field="4294967294" count="1" selected="0">
            <x v="0"/>
          </reference>
          <reference field="14" count="1" selected="0">
            <x v="7"/>
          </reference>
        </references>
      </pivotArea>
    </chartFormat>
    <chartFormat chart="1" format="75" series="1">
      <pivotArea type="data" outline="0" fieldPosition="0">
        <references count="2">
          <reference field="4294967294" count="1" selected="0">
            <x v="0"/>
          </reference>
          <reference field="14" count="1" selected="0">
            <x v="8"/>
          </reference>
        </references>
      </pivotArea>
    </chartFormat>
    <chartFormat chart="1" format="76" series="1">
      <pivotArea type="data" outline="0" fieldPosition="0">
        <references count="2">
          <reference field="4294967294" count="1" selected="0">
            <x v="0"/>
          </reference>
          <reference field="14" count="1" selected="0">
            <x v="9"/>
          </reference>
        </references>
      </pivotArea>
    </chartFormat>
    <chartFormat chart="1" format="77" series="1">
      <pivotArea type="data" outline="0" fieldPosition="0">
        <references count="2">
          <reference field="4294967294" count="1" selected="0">
            <x v="0"/>
          </reference>
          <reference field="14" count="1" selected="0">
            <x v="10"/>
          </reference>
        </references>
      </pivotArea>
    </chartFormat>
    <chartFormat chart="1" format="78" series="1">
      <pivotArea type="data" outline="0" fieldPosition="0">
        <references count="2">
          <reference field="4294967294" count="1" selected="0">
            <x v="0"/>
          </reference>
          <reference field="14" count="1" selected="0">
            <x v="11"/>
          </reference>
        </references>
      </pivotArea>
    </chartFormat>
    <chartFormat chart="1" format="79" series="1">
      <pivotArea type="data" outline="0" fieldPosition="0">
        <references count="2">
          <reference field="4294967294" count="1" selected="0">
            <x v="0"/>
          </reference>
          <reference field="14" count="1" selected="0">
            <x v="12"/>
          </reference>
        </references>
      </pivotArea>
    </chartFormat>
    <chartFormat chart="1" format="80" series="1">
      <pivotArea type="data" outline="0" fieldPosition="0">
        <references count="2">
          <reference field="4294967294" count="1" selected="0">
            <x v="0"/>
          </reference>
          <reference field="14" count="1" selected="0">
            <x v="13"/>
          </reference>
        </references>
      </pivotArea>
    </chartFormat>
    <chartFormat chart="1" format="81" series="1">
      <pivotArea type="data" outline="0" fieldPosition="0">
        <references count="2">
          <reference field="4294967294" count="1" selected="0">
            <x v="0"/>
          </reference>
          <reference field="14" count="1" selected="0">
            <x v="14"/>
          </reference>
        </references>
      </pivotArea>
    </chartFormat>
    <chartFormat chart="1" format="82" series="1">
      <pivotArea type="data" outline="0" fieldPosition="0">
        <references count="2">
          <reference field="4294967294" count="1" selected="0">
            <x v="0"/>
          </reference>
          <reference field="14" count="1" selected="0">
            <x v="15"/>
          </reference>
        </references>
      </pivotArea>
    </chartFormat>
    <chartFormat chart="1" format="83" series="1">
      <pivotArea type="data" outline="0" fieldPosition="0">
        <references count="2">
          <reference field="4294967294" count="1" selected="0">
            <x v="0"/>
          </reference>
          <reference field="14" count="1" selected="0">
            <x v="16"/>
          </reference>
        </references>
      </pivotArea>
    </chartFormat>
    <chartFormat chart="1" format="84" series="1">
      <pivotArea type="data" outline="0" fieldPosition="0">
        <references count="2">
          <reference field="4294967294" count="1" selected="0">
            <x v="0"/>
          </reference>
          <reference field="14" count="1" selected="0">
            <x v="17"/>
          </reference>
        </references>
      </pivotArea>
    </chartFormat>
    <chartFormat chart="1" format="85" series="1">
      <pivotArea type="data" outline="0" fieldPosition="0">
        <references count="2">
          <reference field="4294967294" count="1" selected="0">
            <x v="0"/>
          </reference>
          <reference field="14" count="1" selected="0">
            <x v="18"/>
          </reference>
        </references>
      </pivotArea>
    </chartFormat>
    <chartFormat chart="1" format="86" series="1">
      <pivotArea type="data" outline="0" fieldPosition="0">
        <references count="2">
          <reference field="4294967294" count="1" selected="0">
            <x v="0"/>
          </reference>
          <reference field="14" count="1" selected="0">
            <x v="19"/>
          </reference>
        </references>
      </pivotArea>
    </chartFormat>
    <chartFormat chart="1" format="87" series="1">
      <pivotArea type="data" outline="0" fieldPosition="0">
        <references count="2">
          <reference field="4294967294" count="1" selected="0">
            <x v="0"/>
          </reference>
          <reference field="14" count="1" selected="0">
            <x v="20"/>
          </reference>
        </references>
      </pivotArea>
    </chartFormat>
    <chartFormat chart="1" format="88" series="1">
      <pivotArea type="data" outline="0" fieldPosition="0">
        <references count="2">
          <reference field="4294967294" count="1" selected="0">
            <x v="0"/>
          </reference>
          <reference field="1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9.xml><?xml version="1.0" encoding="utf-8"?>
<pivotTableDefinition xmlns="http://schemas.openxmlformats.org/spreadsheetml/2006/main" xmlns:mc="http://schemas.openxmlformats.org/markup-compatibility/2006" xmlns:xr="http://schemas.microsoft.com/office/spreadsheetml/2014/revision" mc:Ignorable="xr" xr:uid="{A2EB7A82-9D27-4006-A52C-DB15188CE066}" name="PivotTable2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8:H10" firstHeaderRow="1" firstDataRow="2"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items count="11">
        <item x="4"/>
        <item x="5"/>
        <item x="1"/>
        <item x="8"/>
        <item x="0"/>
        <item x="3"/>
        <item x="6"/>
        <item x="7"/>
        <item x="2"/>
        <item x="9"/>
        <item t="default"/>
      </items>
    </pivotField>
    <pivotField showAll="0"/>
    <pivotField axis="axisCol" dataField="1" multipleItemSelectionAllowed="1" showAll="0">
      <items count="7">
        <item x="3"/>
        <item x="0"/>
        <item x="4"/>
        <item x="1"/>
        <item x="2"/>
        <item x="5"/>
        <item t="default"/>
      </items>
    </pivotField>
    <pivotField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Items count="1">
    <i/>
  </rowItems>
  <colFields count="1">
    <field x="13"/>
  </colFields>
  <colItems count="7">
    <i>
      <x/>
    </i>
    <i>
      <x v="1"/>
    </i>
    <i>
      <x v="2"/>
    </i>
    <i>
      <x v="3"/>
    </i>
    <i>
      <x v="4"/>
    </i>
    <i>
      <x v="5"/>
    </i>
    <i t="grand">
      <x/>
    </i>
  </colItems>
  <dataFields count="1">
    <dataField name="Count of Decision Maker "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0.xml><?xml version="1.0" encoding="utf-8"?>
<pivotTableDefinition xmlns="http://schemas.openxmlformats.org/spreadsheetml/2006/main" xmlns:mc="http://schemas.openxmlformats.org/markup-compatibility/2006" xmlns:xr="http://schemas.microsoft.com/office/spreadsheetml/2014/revision" mc:Ignorable="xr" xr:uid="{4E9CB2F6-A4F6-4E42-82A8-12D0F87E2A85}"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L5" firstHeaderRow="1" firstDataRow="2"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axis="axisCol" dataField="1" showAll="0">
      <items count="11">
        <item x="4"/>
        <item x="5"/>
        <item x="1"/>
        <item x="8"/>
        <item x="0"/>
        <item x="3"/>
        <item x="6"/>
        <item x="7"/>
        <item x="2"/>
        <item x="9"/>
        <item t="default"/>
      </items>
    </pivotField>
    <pivotField showAll="0"/>
    <pivotField multipleItemSelectionAllowed="1" showAll="0">
      <items count="7">
        <item x="3"/>
        <item x="0"/>
        <item x="4"/>
        <item x="1"/>
        <item x="2"/>
        <item x="5"/>
        <item t="default"/>
      </items>
    </pivotField>
    <pivotField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Items count="1">
    <i/>
  </rowItems>
  <colFields count="1">
    <field x="11"/>
  </colFields>
  <colItems count="11">
    <i>
      <x/>
    </i>
    <i>
      <x v="1"/>
    </i>
    <i>
      <x v="2"/>
    </i>
    <i>
      <x v="3"/>
    </i>
    <i>
      <x v="4"/>
    </i>
    <i>
      <x v="5"/>
    </i>
    <i>
      <x v="6"/>
    </i>
    <i>
      <x v="7"/>
    </i>
    <i>
      <x v="8"/>
    </i>
    <i>
      <x v="9"/>
    </i>
    <i t="grand">
      <x/>
    </i>
  </colItems>
  <dataFields count="1">
    <dataField name="Count of Champion" fld="11" subtotal="count" baseField="0" baseItem="0"/>
  </dataFields>
  <chartFormats count="10">
    <chartFormat chart="0" format="53" series="1">
      <pivotArea type="data" outline="0" fieldPosition="0">
        <references count="2">
          <reference field="4294967294" count="1" selected="0">
            <x v="0"/>
          </reference>
          <reference field="11" count="1" selected="0">
            <x v="0"/>
          </reference>
        </references>
      </pivotArea>
    </chartFormat>
    <chartFormat chart="0" format="54" series="1">
      <pivotArea type="data" outline="0" fieldPosition="0">
        <references count="2">
          <reference field="4294967294" count="1" selected="0">
            <x v="0"/>
          </reference>
          <reference field="11" count="1" selected="0">
            <x v="1"/>
          </reference>
        </references>
      </pivotArea>
    </chartFormat>
    <chartFormat chart="0" format="55" series="1">
      <pivotArea type="data" outline="0" fieldPosition="0">
        <references count="2">
          <reference field="4294967294" count="1" selected="0">
            <x v="0"/>
          </reference>
          <reference field="11" count="1" selected="0">
            <x v="2"/>
          </reference>
        </references>
      </pivotArea>
    </chartFormat>
    <chartFormat chart="0" format="56" series="1">
      <pivotArea type="data" outline="0" fieldPosition="0">
        <references count="2">
          <reference field="4294967294" count="1" selected="0">
            <x v="0"/>
          </reference>
          <reference field="11" count="1" selected="0">
            <x v="3"/>
          </reference>
        </references>
      </pivotArea>
    </chartFormat>
    <chartFormat chart="0" format="57" series="1">
      <pivotArea type="data" outline="0" fieldPosition="0">
        <references count="2">
          <reference field="4294967294" count="1" selected="0">
            <x v="0"/>
          </reference>
          <reference field="11" count="1" selected="0">
            <x v="4"/>
          </reference>
        </references>
      </pivotArea>
    </chartFormat>
    <chartFormat chart="0" format="58" series="1">
      <pivotArea type="data" outline="0" fieldPosition="0">
        <references count="2">
          <reference field="4294967294" count="1" selected="0">
            <x v="0"/>
          </reference>
          <reference field="11" count="1" selected="0">
            <x v="5"/>
          </reference>
        </references>
      </pivotArea>
    </chartFormat>
    <chartFormat chart="0" format="59" series="1">
      <pivotArea type="data" outline="0" fieldPosition="0">
        <references count="2">
          <reference field="4294967294" count="1" selected="0">
            <x v="0"/>
          </reference>
          <reference field="11" count="1" selected="0">
            <x v="6"/>
          </reference>
        </references>
      </pivotArea>
    </chartFormat>
    <chartFormat chart="0" format="60" series="1">
      <pivotArea type="data" outline="0" fieldPosition="0">
        <references count="2">
          <reference field="4294967294" count="1" selected="0">
            <x v="0"/>
          </reference>
          <reference field="11" count="1" selected="0">
            <x v="7"/>
          </reference>
        </references>
      </pivotArea>
    </chartFormat>
    <chartFormat chart="0" format="61" series="1">
      <pivotArea type="data" outline="0" fieldPosition="0">
        <references count="2">
          <reference field="4294967294" count="1" selected="0">
            <x v="0"/>
          </reference>
          <reference field="11" count="1" selected="0">
            <x v="8"/>
          </reference>
        </references>
      </pivotArea>
    </chartFormat>
    <chartFormat chart="0" format="62" series="1">
      <pivotArea type="data" outline="0" fieldPosition="0">
        <references count="2">
          <reference field="4294967294" count="1" selected="0">
            <x v="0"/>
          </reference>
          <reference field="1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1.xml><?xml version="1.0" encoding="utf-8"?>
<pivotTableDefinition xmlns="http://schemas.openxmlformats.org/spreadsheetml/2006/main" xmlns:mc="http://schemas.openxmlformats.org/markup-compatibility/2006" xmlns:xr="http://schemas.microsoft.com/office/spreadsheetml/2014/revision" mc:Ignorable="xr" xr:uid="{2BD23F95-83E0-42F7-AA06-BD2DC2DAFEE4}" name="PivotTable2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151:P163" firstHeaderRow="1" firstDataRow="2"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Col" showAll="0">
      <items count="6">
        <item x="0"/>
        <item x="2"/>
        <item x="1"/>
        <item x="3"/>
        <item x="4"/>
        <item t="default"/>
      </items>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axis="axisRow" dataField="1" showAll="0">
      <items count="11">
        <item x="4"/>
        <item x="5"/>
        <item x="1"/>
        <item x="8"/>
        <item x="0"/>
        <item x="3"/>
        <item x="6"/>
        <item x="7"/>
        <item x="2"/>
        <item x="9"/>
        <item t="default"/>
      </items>
    </pivotField>
    <pivotField showAll="0"/>
    <pivotField multipleItemSelectionAllowed="1" showAll="0">
      <items count="7">
        <item x="3"/>
        <item x="0"/>
        <item x="4"/>
        <item x="1"/>
        <item x="2"/>
        <item x="5"/>
        <item t="default"/>
      </items>
    </pivotField>
    <pivotField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11"/>
  </rowFields>
  <rowItems count="11">
    <i>
      <x/>
    </i>
    <i>
      <x v="1"/>
    </i>
    <i>
      <x v="2"/>
    </i>
    <i>
      <x v="3"/>
    </i>
    <i>
      <x v="4"/>
    </i>
    <i>
      <x v="5"/>
    </i>
    <i>
      <x v="6"/>
    </i>
    <i>
      <x v="7"/>
    </i>
    <i>
      <x v="8"/>
    </i>
    <i>
      <x v="9"/>
    </i>
    <i t="grand">
      <x/>
    </i>
  </rowItems>
  <colFields count="1">
    <field x="4"/>
  </colFields>
  <colItems count="6">
    <i>
      <x/>
    </i>
    <i>
      <x v="1"/>
    </i>
    <i>
      <x v="2"/>
    </i>
    <i>
      <x v="3"/>
    </i>
    <i>
      <x v="4"/>
    </i>
    <i t="grand">
      <x/>
    </i>
  </colItems>
  <dataFields count="1">
    <dataField name="Count of Champion" fld="11" subtotal="count" baseField="0" baseItem="0"/>
  </dataFields>
  <chartFormats count="14">
    <chartFormat chart="1" format="48" series="1">
      <pivotArea type="data" outline="0" fieldPosition="0">
        <references count="1">
          <reference field="4294967294" count="1" selected="0">
            <x v="0"/>
          </reference>
        </references>
      </pivotArea>
    </chartFormat>
    <chartFormat chart="1" format="50" series="1">
      <pivotArea type="data" outline="0" fieldPosition="0">
        <references count="2">
          <reference field="4294967294" count="1" selected="0">
            <x v="0"/>
          </reference>
          <reference field="11" count="1" selected="0">
            <x v="2"/>
          </reference>
        </references>
      </pivotArea>
    </chartFormat>
    <chartFormat chart="1" format="51" series="1">
      <pivotArea type="data" outline="0" fieldPosition="0">
        <references count="2">
          <reference field="4294967294" count="1" selected="0">
            <x v="0"/>
          </reference>
          <reference field="11" count="1" selected="0">
            <x v="3"/>
          </reference>
        </references>
      </pivotArea>
    </chartFormat>
    <chartFormat chart="1" format="52" series="1">
      <pivotArea type="data" outline="0" fieldPosition="0">
        <references count="2">
          <reference field="4294967294" count="1" selected="0">
            <x v="0"/>
          </reference>
          <reference field="11" count="1" selected="0">
            <x v="4"/>
          </reference>
        </references>
      </pivotArea>
    </chartFormat>
    <chartFormat chart="1" format="53" series="1">
      <pivotArea type="data" outline="0" fieldPosition="0">
        <references count="2">
          <reference field="4294967294" count="1" selected="0">
            <x v="0"/>
          </reference>
          <reference field="11" count="1" selected="0">
            <x v="5"/>
          </reference>
        </references>
      </pivotArea>
    </chartFormat>
    <chartFormat chart="1" format="54" series="1">
      <pivotArea type="data" outline="0" fieldPosition="0">
        <references count="2">
          <reference field="4294967294" count="1" selected="0">
            <x v="0"/>
          </reference>
          <reference field="11" count="1" selected="0">
            <x v="6"/>
          </reference>
        </references>
      </pivotArea>
    </chartFormat>
    <chartFormat chart="1" format="55" series="1">
      <pivotArea type="data" outline="0" fieldPosition="0">
        <references count="2">
          <reference field="4294967294" count="1" selected="0">
            <x v="0"/>
          </reference>
          <reference field="11" count="1" selected="0">
            <x v="7"/>
          </reference>
        </references>
      </pivotArea>
    </chartFormat>
    <chartFormat chart="1" format="56" series="1">
      <pivotArea type="data" outline="0" fieldPosition="0">
        <references count="2">
          <reference field="4294967294" count="1" selected="0">
            <x v="0"/>
          </reference>
          <reference field="11" count="1" selected="0">
            <x v="8"/>
          </reference>
        </references>
      </pivotArea>
    </chartFormat>
    <chartFormat chart="1" format="57" series="1">
      <pivotArea type="data" outline="0" fieldPosition="0">
        <references count="2">
          <reference field="4294967294" count="1" selected="0">
            <x v="0"/>
          </reference>
          <reference field="11" count="1" selected="0">
            <x v="9"/>
          </reference>
        </references>
      </pivotArea>
    </chartFormat>
    <chartFormat chart="2" format="0" series="1">
      <pivotArea type="data" outline="0" fieldPosition="0">
        <references count="2">
          <reference field="4294967294" count="1" selected="0">
            <x v="0"/>
          </reference>
          <reference field="4" count="1" selected="0">
            <x v="0"/>
          </reference>
        </references>
      </pivotArea>
    </chartFormat>
    <chartFormat chart="2" format="1" series="1">
      <pivotArea type="data" outline="0" fieldPosition="0">
        <references count="2">
          <reference field="4294967294" count="1" selected="0">
            <x v="0"/>
          </reference>
          <reference field="4" count="1" selected="0">
            <x v="1"/>
          </reference>
        </references>
      </pivotArea>
    </chartFormat>
    <chartFormat chart="2" format="2" series="1">
      <pivotArea type="data" outline="0" fieldPosition="0">
        <references count="2">
          <reference field="4294967294" count="1" selected="0">
            <x v="0"/>
          </reference>
          <reference field="4" count="1" selected="0">
            <x v="2"/>
          </reference>
        </references>
      </pivotArea>
    </chartFormat>
    <chartFormat chart="2" format="3" series="1">
      <pivotArea type="data" outline="0" fieldPosition="0">
        <references count="2">
          <reference field="4294967294" count="1" selected="0">
            <x v="0"/>
          </reference>
          <reference field="4" count="1" selected="0">
            <x v="3"/>
          </reference>
        </references>
      </pivotArea>
    </chartFormat>
    <chartFormat chart="2" format="4" series="1">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2.xml><?xml version="1.0" encoding="utf-8"?>
<pivotTableDefinition xmlns="http://schemas.openxmlformats.org/spreadsheetml/2006/main" xmlns:mc="http://schemas.openxmlformats.org/markup-compatibility/2006" xmlns:xr="http://schemas.microsoft.com/office/spreadsheetml/2014/revision" mc:Ignorable="xr" xr:uid="{4AF10079-6967-451C-AB69-0A0C84FB0119}"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F151:G215" firstHeaderRow="1" firstDataRow="1"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items count="6">
        <item x="0"/>
        <item x="2"/>
        <item x="1"/>
        <item x="3"/>
        <item x="4"/>
        <item t="default"/>
      </items>
    </pivotField>
    <pivotField axis="axisRow" showAll="0">
      <items count="19">
        <item x="8"/>
        <item x="1"/>
        <item x="10"/>
        <item x="9"/>
        <item x="5"/>
        <item x="2"/>
        <item x="3"/>
        <item x="15"/>
        <item x="6"/>
        <item x="16"/>
        <item x="11"/>
        <item x="12"/>
        <item x="7"/>
        <item x="14"/>
        <item x="0"/>
        <item x="4"/>
        <item x="13"/>
        <item x="17"/>
        <item t="default"/>
      </items>
    </pivotField>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axis="axisRow" dataField="1" showAll="0">
      <items count="11">
        <item x="4"/>
        <item x="5"/>
        <item x="1"/>
        <item x="8"/>
        <item x="0"/>
        <item x="3"/>
        <item x="6"/>
        <item x="7"/>
        <item x="2"/>
        <item x="9"/>
        <item t="default"/>
      </items>
    </pivotField>
    <pivotField showAll="0"/>
    <pivotField multipleItemSelectionAllowed="1" showAll="0">
      <items count="7">
        <item x="3"/>
        <item x="0"/>
        <item x="4"/>
        <item x="1"/>
        <item x="2"/>
        <item x="5"/>
        <item t="default"/>
      </items>
    </pivotField>
    <pivotField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2">
    <field x="11"/>
    <field x="5"/>
  </rowFields>
  <rowItems count="64">
    <i>
      <x/>
    </i>
    <i r="1">
      <x/>
    </i>
    <i r="1">
      <x v="2"/>
    </i>
    <i r="1">
      <x v="10"/>
    </i>
    <i r="1">
      <x v="12"/>
    </i>
    <i>
      <x v="1"/>
    </i>
    <i r="1">
      <x v="6"/>
    </i>
    <i r="1">
      <x v="10"/>
    </i>
    <i r="1">
      <x v="14"/>
    </i>
    <i>
      <x v="2"/>
    </i>
    <i r="1">
      <x/>
    </i>
    <i r="1">
      <x v="2"/>
    </i>
    <i r="1">
      <x v="3"/>
    </i>
    <i r="1">
      <x v="5"/>
    </i>
    <i r="1">
      <x v="6"/>
    </i>
    <i r="1">
      <x v="7"/>
    </i>
    <i r="1">
      <x v="8"/>
    </i>
    <i r="1">
      <x v="9"/>
    </i>
    <i r="1">
      <x v="10"/>
    </i>
    <i r="1">
      <x v="11"/>
    </i>
    <i r="1">
      <x v="12"/>
    </i>
    <i r="1">
      <x v="13"/>
    </i>
    <i r="1">
      <x v="14"/>
    </i>
    <i r="1">
      <x v="15"/>
    </i>
    <i r="1">
      <x v="16"/>
    </i>
    <i>
      <x v="3"/>
    </i>
    <i r="1">
      <x v="6"/>
    </i>
    <i>
      <x v="4"/>
    </i>
    <i r="1">
      <x/>
    </i>
    <i r="1">
      <x v="1"/>
    </i>
    <i r="1">
      <x v="2"/>
    </i>
    <i r="1">
      <x v="3"/>
    </i>
    <i r="1">
      <x v="4"/>
    </i>
    <i r="1">
      <x v="5"/>
    </i>
    <i r="1">
      <x v="6"/>
    </i>
    <i r="1">
      <x v="8"/>
    </i>
    <i r="1">
      <x v="10"/>
    </i>
    <i r="1">
      <x v="11"/>
    </i>
    <i r="1">
      <x v="12"/>
    </i>
    <i r="1">
      <x v="13"/>
    </i>
    <i r="1">
      <x v="14"/>
    </i>
    <i r="1">
      <x v="15"/>
    </i>
    <i>
      <x v="5"/>
    </i>
    <i r="1">
      <x v="2"/>
    </i>
    <i r="1">
      <x v="5"/>
    </i>
    <i r="1">
      <x v="6"/>
    </i>
    <i r="1">
      <x v="8"/>
    </i>
    <i r="1">
      <x v="10"/>
    </i>
    <i r="1">
      <x v="11"/>
    </i>
    <i r="1">
      <x v="13"/>
    </i>
    <i r="1">
      <x v="14"/>
    </i>
    <i r="1">
      <x v="15"/>
    </i>
    <i>
      <x v="6"/>
    </i>
    <i r="1">
      <x v="14"/>
    </i>
    <i r="1">
      <x v="15"/>
    </i>
    <i>
      <x v="7"/>
    </i>
    <i r="1">
      <x v="6"/>
    </i>
    <i>
      <x v="8"/>
    </i>
    <i r="1">
      <x v="6"/>
    </i>
    <i r="1">
      <x v="10"/>
    </i>
    <i r="1">
      <x v="14"/>
    </i>
    <i>
      <x v="9"/>
    </i>
    <i r="1">
      <x v="17"/>
    </i>
    <i t="grand">
      <x/>
    </i>
  </rowItems>
  <colItems count="1">
    <i/>
  </colItems>
  <dataFields count="1">
    <dataField name="Count of Champion" fld="11" subtotal="count" baseField="0" baseItem="0"/>
  </dataFields>
  <chartFormats count="9">
    <chartFormat chart="1" format="48" series="1">
      <pivotArea type="data" outline="0" fieldPosition="0">
        <references count="1">
          <reference field="4294967294" count="1" selected="0">
            <x v="0"/>
          </reference>
        </references>
      </pivotArea>
    </chartFormat>
    <chartFormat chart="1" format="50" series="1">
      <pivotArea type="data" outline="0" fieldPosition="0">
        <references count="2">
          <reference field="4294967294" count="1" selected="0">
            <x v="0"/>
          </reference>
          <reference field="11" count="1" selected="0">
            <x v="2"/>
          </reference>
        </references>
      </pivotArea>
    </chartFormat>
    <chartFormat chart="1" format="51" series="1">
      <pivotArea type="data" outline="0" fieldPosition="0">
        <references count="2">
          <reference field="4294967294" count="1" selected="0">
            <x v="0"/>
          </reference>
          <reference field="11" count="1" selected="0">
            <x v="3"/>
          </reference>
        </references>
      </pivotArea>
    </chartFormat>
    <chartFormat chart="1" format="52" series="1">
      <pivotArea type="data" outline="0" fieldPosition="0">
        <references count="2">
          <reference field="4294967294" count="1" selected="0">
            <x v="0"/>
          </reference>
          <reference field="11" count="1" selected="0">
            <x v="4"/>
          </reference>
        </references>
      </pivotArea>
    </chartFormat>
    <chartFormat chart="1" format="53" series="1">
      <pivotArea type="data" outline="0" fieldPosition="0">
        <references count="2">
          <reference field="4294967294" count="1" selected="0">
            <x v="0"/>
          </reference>
          <reference field="11" count="1" selected="0">
            <x v="5"/>
          </reference>
        </references>
      </pivotArea>
    </chartFormat>
    <chartFormat chart="1" format="54" series="1">
      <pivotArea type="data" outline="0" fieldPosition="0">
        <references count="2">
          <reference field="4294967294" count="1" selected="0">
            <x v="0"/>
          </reference>
          <reference field="11" count="1" selected="0">
            <x v="6"/>
          </reference>
        </references>
      </pivotArea>
    </chartFormat>
    <chartFormat chart="1" format="55" series="1">
      <pivotArea type="data" outline="0" fieldPosition="0">
        <references count="2">
          <reference field="4294967294" count="1" selected="0">
            <x v="0"/>
          </reference>
          <reference field="11" count="1" selected="0">
            <x v="7"/>
          </reference>
        </references>
      </pivotArea>
    </chartFormat>
    <chartFormat chart="1" format="56" series="1">
      <pivotArea type="data" outline="0" fieldPosition="0">
        <references count="2">
          <reference field="4294967294" count="1" selected="0">
            <x v="0"/>
          </reference>
          <reference field="11" count="1" selected="0">
            <x v="8"/>
          </reference>
        </references>
      </pivotArea>
    </chartFormat>
    <chartFormat chart="1" format="57" series="1">
      <pivotArea type="data" outline="0" fieldPosition="0">
        <references count="2">
          <reference field="4294967294" count="1" selected="0">
            <x v="0"/>
          </reference>
          <reference field="1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3.xml><?xml version="1.0" encoding="utf-8"?>
<pivotTableDefinition xmlns="http://schemas.openxmlformats.org/spreadsheetml/2006/main" xmlns:mc="http://schemas.openxmlformats.org/markup-compatibility/2006" xmlns:xr="http://schemas.microsoft.com/office/spreadsheetml/2014/revision" mc:Ignorable="xr" xr:uid="{A35C1B8E-0330-4C23-B91E-6F88F6E60091}"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151:C184" firstHeaderRow="1" firstDataRow="1"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Row" showAll="0">
      <items count="6">
        <item x="0"/>
        <item x="2"/>
        <item x="1"/>
        <item x="3"/>
        <item x="4"/>
        <item t="default"/>
      </items>
    </pivotField>
    <pivotField showAll="0">
      <items count="19">
        <item x="8"/>
        <item x="1"/>
        <item x="10"/>
        <item x="9"/>
        <item x="5"/>
        <item x="2"/>
        <item x="3"/>
        <item x="15"/>
        <item x="6"/>
        <item x="16"/>
        <item x="11"/>
        <item x="12"/>
        <item x="7"/>
        <item x="14"/>
        <item x="0"/>
        <item x="4"/>
        <item x="13"/>
        <item x="17"/>
        <item t="default"/>
      </items>
    </pivotField>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axis="axisRow" dataField="1" showAll="0">
      <items count="11">
        <item x="4"/>
        <item x="5"/>
        <item x="1"/>
        <item x="8"/>
        <item x="0"/>
        <item x="3"/>
        <item x="6"/>
        <item x="7"/>
        <item x="2"/>
        <item x="9"/>
        <item t="default"/>
      </items>
    </pivotField>
    <pivotField showAll="0"/>
    <pivotField multipleItemSelectionAllowed="1" showAll="0">
      <items count="7">
        <item x="3"/>
        <item x="0"/>
        <item x="4"/>
        <item x="1"/>
        <item x="2"/>
        <item x="5"/>
        <item t="default"/>
      </items>
    </pivotField>
    <pivotField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2">
    <field x="11"/>
    <field x="4"/>
  </rowFields>
  <rowItems count="33">
    <i>
      <x/>
    </i>
    <i r="1">
      <x v="1"/>
    </i>
    <i>
      <x v="1"/>
    </i>
    <i r="1">
      <x/>
    </i>
    <i r="1">
      <x v="1"/>
    </i>
    <i r="1">
      <x v="2"/>
    </i>
    <i>
      <x v="2"/>
    </i>
    <i r="1">
      <x/>
    </i>
    <i r="1">
      <x v="1"/>
    </i>
    <i r="1">
      <x v="2"/>
    </i>
    <i r="1">
      <x v="3"/>
    </i>
    <i>
      <x v="3"/>
    </i>
    <i r="1">
      <x/>
    </i>
    <i>
      <x v="4"/>
    </i>
    <i r="1">
      <x/>
    </i>
    <i r="1">
      <x v="1"/>
    </i>
    <i r="1">
      <x v="2"/>
    </i>
    <i r="1">
      <x v="3"/>
    </i>
    <i>
      <x v="5"/>
    </i>
    <i r="1">
      <x/>
    </i>
    <i r="1">
      <x v="1"/>
    </i>
    <i r="1">
      <x v="2"/>
    </i>
    <i>
      <x v="6"/>
    </i>
    <i r="1">
      <x/>
    </i>
    <i r="1">
      <x v="2"/>
    </i>
    <i>
      <x v="7"/>
    </i>
    <i r="1">
      <x/>
    </i>
    <i>
      <x v="8"/>
    </i>
    <i r="1">
      <x/>
    </i>
    <i r="1">
      <x v="1"/>
    </i>
    <i>
      <x v="9"/>
    </i>
    <i r="1">
      <x v="4"/>
    </i>
    <i t="grand">
      <x/>
    </i>
  </rowItems>
  <colItems count="1">
    <i/>
  </colItems>
  <dataFields count="1">
    <dataField name="Count of Champion" fld="11" subtotal="count" baseField="0" baseItem="0"/>
  </dataFields>
  <chartFormats count="9">
    <chartFormat chart="1" format="48" series="1">
      <pivotArea type="data" outline="0" fieldPosition="0">
        <references count="1">
          <reference field="4294967294" count="1" selected="0">
            <x v="0"/>
          </reference>
        </references>
      </pivotArea>
    </chartFormat>
    <chartFormat chart="1" format="50" series="1">
      <pivotArea type="data" outline="0" fieldPosition="0">
        <references count="2">
          <reference field="4294967294" count="1" selected="0">
            <x v="0"/>
          </reference>
          <reference field="11" count="1" selected="0">
            <x v="2"/>
          </reference>
        </references>
      </pivotArea>
    </chartFormat>
    <chartFormat chart="1" format="51" series="1">
      <pivotArea type="data" outline="0" fieldPosition="0">
        <references count="2">
          <reference field="4294967294" count="1" selected="0">
            <x v="0"/>
          </reference>
          <reference field="11" count="1" selected="0">
            <x v="3"/>
          </reference>
        </references>
      </pivotArea>
    </chartFormat>
    <chartFormat chart="1" format="52" series="1">
      <pivotArea type="data" outline="0" fieldPosition="0">
        <references count="2">
          <reference field="4294967294" count="1" selected="0">
            <x v="0"/>
          </reference>
          <reference field="11" count="1" selected="0">
            <x v="4"/>
          </reference>
        </references>
      </pivotArea>
    </chartFormat>
    <chartFormat chart="1" format="53" series="1">
      <pivotArea type="data" outline="0" fieldPosition="0">
        <references count="2">
          <reference field="4294967294" count="1" selected="0">
            <x v="0"/>
          </reference>
          <reference field="11" count="1" selected="0">
            <x v="5"/>
          </reference>
        </references>
      </pivotArea>
    </chartFormat>
    <chartFormat chart="1" format="54" series="1">
      <pivotArea type="data" outline="0" fieldPosition="0">
        <references count="2">
          <reference field="4294967294" count="1" selected="0">
            <x v="0"/>
          </reference>
          <reference field="11" count="1" selected="0">
            <x v="6"/>
          </reference>
        </references>
      </pivotArea>
    </chartFormat>
    <chartFormat chart="1" format="55" series="1">
      <pivotArea type="data" outline="0" fieldPosition="0">
        <references count="2">
          <reference field="4294967294" count="1" selected="0">
            <x v="0"/>
          </reference>
          <reference field="11" count="1" selected="0">
            <x v="7"/>
          </reference>
        </references>
      </pivotArea>
    </chartFormat>
    <chartFormat chart="1" format="56" series="1">
      <pivotArea type="data" outline="0" fieldPosition="0">
        <references count="2">
          <reference field="4294967294" count="1" selected="0">
            <x v="0"/>
          </reference>
          <reference field="11" count="1" selected="0">
            <x v="8"/>
          </reference>
        </references>
      </pivotArea>
    </chartFormat>
    <chartFormat chart="1" format="57" series="1">
      <pivotArea type="data" outline="0" fieldPosition="0">
        <references count="2">
          <reference field="4294967294" count="1" selected="0">
            <x v="0"/>
          </reference>
          <reference field="1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4.xml><?xml version="1.0" encoding="utf-8"?>
<pivotTableDefinition xmlns="http://schemas.openxmlformats.org/spreadsheetml/2006/main" xmlns:mc="http://schemas.openxmlformats.org/markup-compatibility/2006" xmlns:xr="http://schemas.microsoft.com/office/spreadsheetml/2014/revision" mc:Ignorable="xr" xr:uid="{6841FDF0-F104-4F67-BF3A-F03F25F9281F}" name="PivotTable2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dataField="1"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axis="axisRow" showAll="0" defaultSubtotal="0">
      <items count="4">
        <item x="0"/>
        <item x="1"/>
        <item x="2"/>
        <item x="3"/>
      </items>
    </pivotField>
  </pivotFields>
  <rowFields count="1">
    <field x="20"/>
  </rowFields>
  <rowItems count="4">
    <i>
      <x/>
    </i>
    <i>
      <x v="1"/>
    </i>
    <i>
      <x v="2"/>
    </i>
    <i t="grand">
      <x/>
    </i>
  </rowItems>
  <colItems count="1">
    <i/>
  </colItems>
  <dataFields count="1">
    <dataField name="Count of Decision Maker "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5.xml><?xml version="1.0" encoding="utf-8"?>
<pivotTableDefinition xmlns="http://schemas.openxmlformats.org/spreadsheetml/2006/main" xmlns:mc="http://schemas.openxmlformats.org/markup-compatibility/2006" xmlns:xr="http://schemas.microsoft.com/office/spreadsheetml/2014/revision" mc:Ignorable="xr" xr:uid="{22E7EE83-05D6-465A-A9FD-051D16912C38}"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Z15:AA21" firstHeaderRow="1" firstDataRow="1"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Row" dataField="1" showAll="0">
      <items count="6">
        <item x="0"/>
        <item x="2"/>
        <item x="1"/>
        <item x="3"/>
        <item x="4"/>
        <item t="default"/>
      </items>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1">
    <field x="4"/>
  </rowFields>
  <rowItems count="6">
    <i>
      <x/>
    </i>
    <i>
      <x v="1"/>
    </i>
    <i>
      <x v="2"/>
    </i>
    <i>
      <x v="3"/>
    </i>
    <i>
      <x v="4"/>
    </i>
    <i t="grand">
      <x/>
    </i>
  </rowItems>
  <colItems count="1">
    <i/>
  </colItems>
  <dataFields count="1">
    <dataField name="Count of Deal Provenance"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6.xml><?xml version="1.0" encoding="utf-8"?>
<pivotTableDefinition xmlns="http://schemas.openxmlformats.org/spreadsheetml/2006/main" xmlns:mc="http://schemas.openxmlformats.org/markup-compatibility/2006" xmlns:xr="http://schemas.microsoft.com/office/spreadsheetml/2014/revision" mc:Ignorable="xr" xr:uid="{4D01A4B3-86E9-4F50-954E-DCF680758EAA}"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K14:R53" firstHeaderRow="1" firstDataRow="2"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Row" showAll="0">
      <items count="6">
        <item x="0"/>
        <item x="2"/>
        <item x="1"/>
        <item x="3"/>
        <item x="4"/>
        <item t="default"/>
      </items>
    </pivotField>
    <pivotField axis="axisRow" showAll="0">
      <items count="19">
        <item x="8"/>
        <item x="1"/>
        <item x="10"/>
        <item x="9"/>
        <item x="5"/>
        <item x="2"/>
        <item x="3"/>
        <item x="15"/>
        <item x="6"/>
        <item x="16"/>
        <item x="11"/>
        <item x="12"/>
        <item x="7"/>
        <item x="14"/>
        <item x="0"/>
        <item x="4"/>
        <item x="13"/>
        <item x="17"/>
        <item t="default"/>
      </items>
    </pivotField>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axis="axisCol" showAll="0" measureFilter="1">
      <items count="11">
        <item x="4"/>
        <item x="5"/>
        <item x="1"/>
        <item x="8"/>
        <item x="0"/>
        <item x="3"/>
        <item x="6"/>
        <item x="7"/>
        <item x="2"/>
        <item x="9"/>
        <item t="default"/>
      </items>
    </pivotField>
    <pivotField showAll="0"/>
    <pivotField dataField="1" showAll="0">
      <items count="7">
        <item x="3"/>
        <item x="0"/>
        <item x="4"/>
        <item x="1"/>
        <item x="2"/>
        <item x="5"/>
        <item t="default"/>
      </items>
    </pivotField>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items count="4">
        <item x="0"/>
        <item x="1"/>
        <item x="2"/>
        <item x="3"/>
      </items>
    </pivotField>
  </pivotFields>
  <rowFields count="2">
    <field x="4"/>
    <field x="5"/>
  </rowFields>
  <rowItems count="38">
    <i>
      <x/>
    </i>
    <i r="1">
      <x v="1"/>
    </i>
    <i r="1">
      <x v="3"/>
    </i>
    <i r="1">
      <x v="4"/>
    </i>
    <i r="1">
      <x v="5"/>
    </i>
    <i r="1">
      <x v="6"/>
    </i>
    <i r="1">
      <x v="7"/>
    </i>
    <i r="1">
      <x v="8"/>
    </i>
    <i r="1">
      <x v="9"/>
    </i>
    <i r="1">
      <x v="11"/>
    </i>
    <i r="1">
      <x v="13"/>
    </i>
    <i r="1">
      <x v="14"/>
    </i>
    <i r="1">
      <x v="15"/>
    </i>
    <i r="1">
      <x v="16"/>
    </i>
    <i>
      <x v="1"/>
    </i>
    <i r="1">
      <x/>
    </i>
    <i r="1">
      <x v="2"/>
    </i>
    <i r="1">
      <x v="6"/>
    </i>
    <i r="1">
      <x v="8"/>
    </i>
    <i r="1">
      <x v="10"/>
    </i>
    <i r="1">
      <x v="12"/>
    </i>
    <i r="1">
      <x v="13"/>
    </i>
    <i r="1">
      <x v="14"/>
    </i>
    <i>
      <x v="2"/>
    </i>
    <i r="1">
      <x v="5"/>
    </i>
    <i r="1">
      <x v="6"/>
    </i>
    <i r="1">
      <x v="8"/>
    </i>
    <i r="1">
      <x v="10"/>
    </i>
    <i r="1">
      <x v="11"/>
    </i>
    <i r="1">
      <x v="14"/>
    </i>
    <i r="1">
      <x v="15"/>
    </i>
    <i>
      <x v="3"/>
    </i>
    <i r="1">
      <x/>
    </i>
    <i r="1">
      <x v="11"/>
    </i>
    <i r="1">
      <x v="13"/>
    </i>
    <i>
      <x v="4"/>
    </i>
    <i r="1">
      <x v="17"/>
    </i>
    <i t="grand">
      <x/>
    </i>
  </rowItems>
  <colFields count="1">
    <field x="11"/>
  </colFields>
  <colItems count="7">
    <i>
      <x/>
    </i>
    <i>
      <x v="1"/>
    </i>
    <i>
      <x v="2"/>
    </i>
    <i>
      <x v="4"/>
    </i>
    <i>
      <x v="5"/>
    </i>
    <i>
      <x v="8"/>
    </i>
    <i t="grand">
      <x/>
    </i>
  </colItems>
  <dataFields count="1">
    <dataField name="Count of Decision Maker " fld="13" subtotal="count" baseField="0" baseItem="0"/>
  </dataFields>
  <chartFormats count="7">
    <chartFormat chart="1" format="0" series="1">
      <pivotArea type="data" outline="0" fieldPosition="0">
        <references count="2">
          <reference field="4294967294" count="1" selected="0">
            <x v="0"/>
          </reference>
          <reference field="11" count="1" selected="0">
            <x v="0"/>
          </reference>
        </references>
      </pivotArea>
    </chartFormat>
    <chartFormat chart="1" format="1" series="1">
      <pivotArea type="data" outline="0" fieldPosition="0">
        <references count="2">
          <reference field="4294967294" count="1" selected="0">
            <x v="0"/>
          </reference>
          <reference field="11" count="1" selected="0">
            <x v="1"/>
          </reference>
        </references>
      </pivotArea>
    </chartFormat>
    <chartFormat chart="1" format="2" series="1">
      <pivotArea type="data" outline="0" fieldPosition="0">
        <references count="2">
          <reference field="4294967294" count="1" selected="0">
            <x v="0"/>
          </reference>
          <reference field="11" count="1" selected="0">
            <x v="2"/>
          </reference>
        </references>
      </pivotArea>
    </chartFormat>
    <chartFormat chart="1" format="3" series="1">
      <pivotArea type="data" outline="0" fieldPosition="0">
        <references count="2">
          <reference field="4294967294" count="1" selected="0">
            <x v="0"/>
          </reference>
          <reference field="11" count="1" selected="0">
            <x v="4"/>
          </reference>
        </references>
      </pivotArea>
    </chartFormat>
    <chartFormat chart="1" format="4" series="1">
      <pivotArea type="data" outline="0" fieldPosition="0">
        <references count="2">
          <reference field="4294967294" count="1" selected="0">
            <x v="0"/>
          </reference>
          <reference field="11" count="1" selected="0">
            <x v="5"/>
          </reference>
        </references>
      </pivotArea>
    </chartFormat>
    <chartFormat chart="1" format="5" series="1">
      <pivotArea type="data" outline="0" fieldPosition="0">
        <references count="2">
          <reference field="4294967294" count="1" selected="0">
            <x v="0"/>
          </reference>
          <reference field="11" count="1" selected="0">
            <x v="6"/>
          </reference>
        </references>
      </pivotArea>
    </chartFormat>
    <chartFormat chart="1" format="6" series="1">
      <pivotArea type="data" outline="0" fieldPosition="0">
        <references count="2">
          <reference field="4294967294" count="1" selected="0">
            <x v="0"/>
          </reference>
          <reference field="11" count="1" selected="0">
            <x v="8"/>
          </reference>
        </references>
      </pivotArea>
    </chartFormat>
  </chartFormats>
  <pivotTableStyleInfo name="PivotStyleLight16" showRowHeaders="1" showColHeaders="1" showRowStripes="0" showColStripes="0" showLastColumn="1"/>
  <filters count="1">
    <filter fld="11"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7.xml><?xml version="1.0" encoding="utf-8"?>
<pivotTableDefinition xmlns="http://schemas.openxmlformats.org/spreadsheetml/2006/main" xmlns:mc="http://schemas.openxmlformats.org/markup-compatibility/2006" xmlns:xr="http://schemas.microsoft.com/office/spreadsheetml/2014/revision" mc:Ignorable="xr" xr:uid="{DD88CDA9-2B7D-46B1-AB36-92AC1A1D7E73}"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7" firstHeaderRow="0" firstDataRow="1"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dataField="1"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pivotField showAll="0" defaultSubtotal="0">
      <items count="4">
        <item x="0"/>
        <item x="1"/>
        <item x="2"/>
        <item x="3"/>
      </items>
    </pivotField>
  </pivotFields>
  <rowFields count="1">
    <field x="17"/>
  </rowFields>
  <rowItems count="14">
    <i>
      <x/>
    </i>
    <i>
      <x v="1"/>
    </i>
    <i>
      <x v="2"/>
    </i>
    <i>
      <x v="3"/>
    </i>
    <i>
      <x v="4"/>
    </i>
    <i>
      <x v="5"/>
    </i>
    <i>
      <x v="6"/>
    </i>
    <i>
      <x v="7"/>
    </i>
    <i>
      <x v="8"/>
    </i>
    <i>
      <x v="9"/>
    </i>
    <i>
      <x v="10"/>
    </i>
    <i>
      <x v="11"/>
    </i>
    <i>
      <x v="12"/>
    </i>
    <i t="grand">
      <x/>
    </i>
  </rowItems>
  <colFields count="1">
    <field x="-2"/>
  </colFields>
  <colItems count="2">
    <i>
      <x/>
    </i>
    <i i="1">
      <x v="1"/>
    </i>
  </colItems>
  <dataFields count="2">
    <dataField name="Average of Revised number of employees" fld="3" subtotal="average" baseField="17" baseItem="0"/>
    <dataField name="Count of Revised number of employees" fld="3" subtotal="count" baseField="1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8.xml><?xml version="1.0" encoding="utf-8"?>
<pivotTableDefinition xmlns="http://schemas.openxmlformats.org/spreadsheetml/2006/main" xmlns:mc="http://schemas.openxmlformats.org/markup-compatibility/2006" xmlns:xr="http://schemas.microsoft.com/office/spreadsheetml/2014/revision" mc:Ignorable="xr" xr:uid="{C196A029-B77F-4024-A7BE-7E577AD59C9A}"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92:L107" firstHeaderRow="1" firstDataRow="2"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Col" dataField="1" showAll="0" measureFilter="1">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x="1"/>
        <item x="2"/>
        <item x="3"/>
        <item x="4"/>
        <item x="5"/>
        <item x="6"/>
        <item x="7"/>
        <item x="8"/>
        <item x="9"/>
        <item x="10"/>
        <item x="11"/>
        <item x="12"/>
        <item sd="0" x="13"/>
      </items>
    </pivotField>
    <pivotField showAll="0" defaultSubtotal="0"/>
    <pivotField showAll="0" defaultSubtotal="0"/>
    <pivotField showAll="0" defaultSubtotal="0">
      <items count="4">
        <item x="0"/>
        <item x="1"/>
        <item x="2"/>
        <item x="3"/>
      </items>
    </pivotField>
  </pivotFields>
  <rowFields count="1">
    <field x="17"/>
  </rowFields>
  <rowItems count="14">
    <i>
      <x/>
    </i>
    <i>
      <x v="1"/>
    </i>
    <i>
      <x v="2"/>
    </i>
    <i>
      <x v="3"/>
    </i>
    <i>
      <x v="4"/>
    </i>
    <i>
      <x v="5"/>
    </i>
    <i>
      <x v="6"/>
    </i>
    <i>
      <x v="7"/>
    </i>
    <i>
      <x v="8"/>
    </i>
    <i>
      <x v="9"/>
    </i>
    <i>
      <x v="10"/>
    </i>
    <i>
      <x v="11"/>
    </i>
    <i>
      <x v="12"/>
    </i>
    <i t="grand">
      <x/>
    </i>
  </rowItems>
  <colFields count="1">
    <field x="14"/>
  </colFields>
  <colItems count="11">
    <i>
      <x v="1"/>
    </i>
    <i>
      <x v="6"/>
    </i>
    <i>
      <x v="7"/>
    </i>
    <i>
      <x v="8"/>
    </i>
    <i>
      <x v="9"/>
    </i>
    <i>
      <x v="11"/>
    </i>
    <i>
      <x v="12"/>
    </i>
    <i>
      <x v="13"/>
    </i>
    <i>
      <x v="15"/>
    </i>
    <i>
      <x v="16"/>
    </i>
    <i t="grand">
      <x/>
    </i>
  </colItems>
  <dataFields count="1">
    <dataField name="Count of Industry" fld="14" subtotal="count" baseField="0" baseItem="0"/>
  </dataFields>
  <chartFormats count="21">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 chart="1" format="2" series="1">
      <pivotArea type="data" outline="0" fieldPosition="0">
        <references count="2">
          <reference field="4294967294" count="1" selected="0">
            <x v="0"/>
          </reference>
          <reference field="14" count="1" selected="0">
            <x v="2"/>
          </reference>
        </references>
      </pivotArea>
    </chartFormat>
    <chartFormat chart="1" format="3" series="1">
      <pivotArea type="data" outline="0" fieldPosition="0">
        <references count="2">
          <reference field="4294967294" count="1" selected="0">
            <x v="0"/>
          </reference>
          <reference field="14" count="1" selected="0">
            <x v="3"/>
          </reference>
        </references>
      </pivotArea>
    </chartFormat>
    <chartFormat chart="1" format="4" series="1">
      <pivotArea type="data" outline="0" fieldPosition="0">
        <references count="2">
          <reference field="4294967294" count="1" selected="0">
            <x v="0"/>
          </reference>
          <reference field="14" count="1" selected="0">
            <x v="4"/>
          </reference>
        </references>
      </pivotArea>
    </chartFormat>
    <chartFormat chart="1" format="5" series="1">
      <pivotArea type="data" outline="0" fieldPosition="0">
        <references count="2">
          <reference field="4294967294" count="1" selected="0">
            <x v="0"/>
          </reference>
          <reference field="14" count="1" selected="0">
            <x v="5"/>
          </reference>
        </references>
      </pivotArea>
    </chartFormat>
    <chartFormat chart="1" format="6" series="1">
      <pivotArea type="data" outline="0" fieldPosition="0">
        <references count="2">
          <reference field="4294967294" count="1" selected="0">
            <x v="0"/>
          </reference>
          <reference field="14" count="1" selected="0">
            <x v="6"/>
          </reference>
        </references>
      </pivotArea>
    </chartFormat>
    <chartFormat chart="1" format="7" series="1">
      <pivotArea type="data" outline="0" fieldPosition="0">
        <references count="2">
          <reference field="4294967294" count="1" selected="0">
            <x v="0"/>
          </reference>
          <reference field="14" count="1" selected="0">
            <x v="7"/>
          </reference>
        </references>
      </pivotArea>
    </chartFormat>
    <chartFormat chart="1" format="8" series="1">
      <pivotArea type="data" outline="0" fieldPosition="0">
        <references count="2">
          <reference field="4294967294" count="1" selected="0">
            <x v="0"/>
          </reference>
          <reference field="14" count="1" selected="0">
            <x v="8"/>
          </reference>
        </references>
      </pivotArea>
    </chartFormat>
    <chartFormat chart="1" format="9" series="1">
      <pivotArea type="data" outline="0" fieldPosition="0">
        <references count="2">
          <reference field="4294967294" count="1" selected="0">
            <x v="0"/>
          </reference>
          <reference field="14" count="1" selected="0">
            <x v="9"/>
          </reference>
        </references>
      </pivotArea>
    </chartFormat>
    <chartFormat chart="1" format="10" series="1">
      <pivotArea type="data" outline="0" fieldPosition="0">
        <references count="2">
          <reference field="4294967294" count="1" selected="0">
            <x v="0"/>
          </reference>
          <reference field="14" count="1" selected="0">
            <x v="10"/>
          </reference>
        </references>
      </pivotArea>
    </chartFormat>
    <chartFormat chart="1" format="11" series="1">
      <pivotArea type="data" outline="0" fieldPosition="0">
        <references count="2">
          <reference field="4294967294" count="1" selected="0">
            <x v="0"/>
          </reference>
          <reference field="14" count="1" selected="0">
            <x v="11"/>
          </reference>
        </references>
      </pivotArea>
    </chartFormat>
    <chartFormat chart="1" format="12" series="1">
      <pivotArea type="data" outline="0" fieldPosition="0">
        <references count="2">
          <reference field="4294967294" count="1" selected="0">
            <x v="0"/>
          </reference>
          <reference field="14" count="1" selected="0">
            <x v="12"/>
          </reference>
        </references>
      </pivotArea>
    </chartFormat>
    <chartFormat chart="1" format="13" series="1">
      <pivotArea type="data" outline="0" fieldPosition="0">
        <references count="2">
          <reference field="4294967294" count="1" selected="0">
            <x v="0"/>
          </reference>
          <reference field="14" count="1" selected="0">
            <x v="13"/>
          </reference>
        </references>
      </pivotArea>
    </chartFormat>
    <chartFormat chart="1" format="14" series="1">
      <pivotArea type="data" outline="0" fieldPosition="0">
        <references count="2">
          <reference field="4294967294" count="1" selected="0">
            <x v="0"/>
          </reference>
          <reference field="14" count="1" selected="0">
            <x v="14"/>
          </reference>
        </references>
      </pivotArea>
    </chartFormat>
    <chartFormat chart="1" format="15" series="1">
      <pivotArea type="data" outline="0" fieldPosition="0">
        <references count="2">
          <reference field="4294967294" count="1" selected="0">
            <x v="0"/>
          </reference>
          <reference field="14" count="1" selected="0">
            <x v="15"/>
          </reference>
        </references>
      </pivotArea>
    </chartFormat>
    <chartFormat chart="1" format="16" series="1">
      <pivotArea type="data" outline="0" fieldPosition="0">
        <references count="2">
          <reference field="4294967294" count="1" selected="0">
            <x v="0"/>
          </reference>
          <reference field="14" count="1" selected="0">
            <x v="16"/>
          </reference>
        </references>
      </pivotArea>
    </chartFormat>
    <chartFormat chart="1" format="17" series="1">
      <pivotArea type="data" outline="0" fieldPosition="0">
        <references count="2">
          <reference field="4294967294" count="1" selected="0">
            <x v="0"/>
          </reference>
          <reference field="14" count="1" selected="0">
            <x v="17"/>
          </reference>
        </references>
      </pivotArea>
    </chartFormat>
    <chartFormat chart="1" format="18" series="1">
      <pivotArea type="data" outline="0" fieldPosition="0">
        <references count="2">
          <reference field="4294967294" count="1" selected="0">
            <x v="0"/>
          </reference>
          <reference field="14" count="1" selected="0">
            <x v="18"/>
          </reference>
        </references>
      </pivotArea>
    </chartFormat>
    <chartFormat chart="1" format="19" series="1">
      <pivotArea type="data" outline="0" fieldPosition="0">
        <references count="2">
          <reference field="4294967294" count="1" selected="0">
            <x v="0"/>
          </reference>
          <reference field="14" count="1" selected="0">
            <x v="19"/>
          </reference>
        </references>
      </pivotArea>
    </chartFormat>
    <chartFormat chart="1" format="20" series="1">
      <pivotArea type="data" outline="0" fieldPosition="0">
        <references count="2">
          <reference field="4294967294" count="1" selected="0">
            <x v="0"/>
          </reference>
          <reference field="14" count="1" selected="0">
            <x v="20"/>
          </reference>
        </references>
      </pivotArea>
    </chartFormat>
  </chartFormats>
  <pivotTableStyleInfo name="PivotStyleLight16" showRowHeaders="1" showColHeaders="1" showRowStripes="0" showColStripes="0" showLastColumn="1"/>
  <filters count="1">
    <filter fld="1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9.xml><?xml version="1.0" encoding="utf-8"?>
<pivotTableDefinition xmlns="http://schemas.openxmlformats.org/spreadsheetml/2006/main" xmlns:mc="http://schemas.openxmlformats.org/markup-compatibility/2006" xmlns:xr="http://schemas.microsoft.com/office/spreadsheetml/2014/revision" mc:Ignorable="xr" xr:uid="{826E5B21-309F-4D20-85EF-FC99F917872F}"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7:W62" firstHeaderRow="1" firstDataRow="2"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Col" dataField="1"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x="1"/>
        <item x="2"/>
        <item x="3"/>
        <item x="4"/>
        <item x="5"/>
        <item x="6"/>
        <item x="7"/>
        <item x="8"/>
        <item x="9"/>
        <item x="10"/>
        <item x="11"/>
        <item x="12"/>
        <item sd="0" x="13"/>
      </items>
    </pivotField>
    <pivotField showAll="0" defaultSubtotal="0"/>
    <pivotField showAll="0" defaultSubtotal="0"/>
    <pivotField showAll="0" defaultSubtotal="0">
      <items count="4">
        <item x="0"/>
        <item x="1"/>
        <item x="2"/>
        <item x="3"/>
      </items>
    </pivotField>
  </pivotFields>
  <rowFields count="1">
    <field x="17"/>
  </rowFields>
  <rowItems count="14">
    <i>
      <x/>
    </i>
    <i>
      <x v="1"/>
    </i>
    <i>
      <x v="2"/>
    </i>
    <i>
      <x v="3"/>
    </i>
    <i>
      <x v="4"/>
    </i>
    <i>
      <x v="5"/>
    </i>
    <i>
      <x v="6"/>
    </i>
    <i>
      <x v="7"/>
    </i>
    <i>
      <x v="8"/>
    </i>
    <i>
      <x v="9"/>
    </i>
    <i>
      <x v="10"/>
    </i>
    <i>
      <x v="11"/>
    </i>
    <i>
      <x v="12"/>
    </i>
    <i t="grand">
      <x/>
    </i>
  </rowItems>
  <colFields count="1">
    <field x="14"/>
  </colFields>
  <colItems count="22">
    <i>
      <x/>
    </i>
    <i>
      <x v="1"/>
    </i>
    <i>
      <x v="2"/>
    </i>
    <i>
      <x v="3"/>
    </i>
    <i>
      <x v="4"/>
    </i>
    <i>
      <x v="5"/>
    </i>
    <i>
      <x v="6"/>
    </i>
    <i>
      <x v="7"/>
    </i>
    <i>
      <x v="8"/>
    </i>
    <i>
      <x v="9"/>
    </i>
    <i>
      <x v="10"/>
    </i>
    <i>
      <x v="11"/>
    </i>
    <i>
      <x v="12"/>
    </i>
    <i>
      <x v="13"/>
    </i>
    <i>
      <x v="14"/>
    </i>
    <i>
      <x v="15"/>
    </i>
    <i>
      <x v="16"/>
    </i>
    <i>
      <x v="17"/>
    </i>
    <i>
      <x v="18"/>
    </i>
    <i>
      <x v="19"/>
    </i>
    <i>
      <x v="20"/>
    </i>
    <i t="grand">
      <x/>
    </i>
  </colItems>
  <dataFields count="1">
    <dataField name="Count of Industry" fld="14" subtotal="count" baseField="0" baseItem="0"/>
  </dataFields>
  <chartFormats count="2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0" format="3" series="1">
      <pivotArea type="data" outline="0" fieldPosition="0">
        <references count="2">
          <reference field="4294967294" count="1" selected="0">
            <x v="0"/>
          </reference>
          <reference field="14" count="1" selected="0">
            <x v="3"/>
          </reference>
        </references>
      </pivotArea>
    </chartFormat>
    <chartFormat chart="0" format="4" series="1">
      <pivotArea type="data" outline="0" fieldPosition="0">
        <references count="2">
          <reference field="4294967294" count="1" selected="0">
            <x v="0"/>
          </reference>
          <reference field="14" count="1" selected="0">
            <x v="4"/>
          </reference>
        </references>
      </pivotArea>
    </chartFormat>
    <chartFormat chart="0" format="5" series="1">
      <pivotArea type="data" outline="0" fieldPosition="0">
        <references count="2">
          <reference field="4294967294" count="1" selected="0">
            <x v="0"/>
          </reference>
          <reference field="14" count="1" selected="0">
            <x v="5"/>
          </reference>
        </references>
      </pivotArea>
    </chartFormat>
    <chartFormat chart="0" format="6" series="1">
      <pivotArea type="data" outline="0" fieldPosition="0">
        <references count="2">
          <reference field="4294967294" count="1" selected="0">
            <x v="0"/>
          </reference>
          <reference field="14" count="1" selected="0">
            <x v="6"/>
          </reference>
        </references>
      </pivotArea>
    </chartFormat>
    <chartFormat chart="0" format="7" series="1">
      <pivotArea type="data" outline="0" fieldPosition="0">
        <references count="2">
          <reference field="4294967294" count="1" selected="0">
            <x v="0"/>
          </reference>
          <reference field="14" count="1" selected="0">
            <x v="7"/>
          </reference>
        </references>
      </pivotArea>
    </chartFormat>
    <chartFormat chart="0" format="8" series="1">
      <pivotArea type="data" outline="0" fieldPosition="0">
        <references count="2">
          <reference field="4294967294" count="1" selected="0">
            <x v="0"/>
          </reference>
          <reference field="14" count="1" selected="0">
            <x v="8"/>
          </reference>
        </references>
      </pivotArea>
    </chartFormat>
    <chartFormat chart="0" format="9" series="1">
      <pivotArea type="data" outline="0" fieldPosition="0">
        <references count="2">
          <reference field="4294967294" count="1" selected="0">
            <x v="0"/>
          </reference>
          <reference field="14" count="1" selected="0">
            <x v="9"/>
          </reference>
        </references>
      </pivotArea>
    </chartFormat>
    <chartFormat chart="0" format="10" series="1">
      <pivotArea type="data" outline="0" fieldPosition="0">
        <references count="2">
          <reference field="4294967294" count="1" selected="0">
            <x v="0"/>
          </reference>
          <reference field="14" count="1" selected="0">
            <x v="10"/>
          </reference>
        </references>
      </pivotArea>
    </chartFormat>
    <chartFormat chart="0" format="11" series="1">
      <pivotArea type="data" outline="0" fieldPosition="0">
        <references count="2">
          <reference field="4294967294" count="1" selected="0">
            <x v="0"/>
          </reference>
          <reference field="14" count="1" selected="0">
            <x v="11"/>
          </reference>
        </references>
      </pivotArea>
    </chartFormat>
    <chartFormat chart="0" format="12" series="1">
      <pivotArea type="data" outline="0" fieldPosition="0">
        <references count="2">
          <reference field="4294967294" count="1" selected="0">
            <x v="0"/>
          </reference>
          <reference field="14" count="1" selected="0">
            <x v="12"/>
          </reference>
        </references>
      </pivotArea>
    </chartFormat>
    <chartFormat chart="0" format="13" series="1">
      <pivotArea type="data" outline="0" fieldPosition="0">
        <references count="2">
          <reference field="4294967294" count="1" selected="0">
            <x v="0"/>
          </reference>
          <reference field="14" count="1" selected="0">
            <x v="13"/>
          </reference>
        </references>
      </pivotArea>
    </chartFormat>
    <chartFormat chart="0" format="14" series="1">
      <pivotArea type="data" outline="0" fieldPosition="0">
        <references count="2">
          <reference field="4294967294" count="1" selected="0">
            <x v="0"/>
          </reference>
          <reference field="14" count="1" selected="0">
            <x v="14"/>
          </reference>
        </references>
      </pivotArea>
    </chartFormat>
    <chartFormat chart="0" format="15" series="1">
      <pivotArea type="data" outline="0" fieldPosition="0">
        <references count="2">
          <reference field="4294967294" count="1" selected="0">
            <x v="0"/>
          </reference>
          <reference field="14" count="1" selected="0">
            <x v="15"/>
          </reference>
        </references>
      </pivotArea>
    </chartFormat>
    <chartFormat chart="0" format="16" series="1">
      <pivotArea type="data" outline="0" fieldPosition="0">
        <references count="2">
          <reference field="4294967294" count="1" selected="0">
            <x v="0"/>
          </reference>
          <reference field="14" count="1" selected="0">
            <x v="16"/>
          </reference>
        </references>
      </pivotArea>
    </chartFormat>
    <chartFormat chart="0" format="17" series="1">
      <pivotArea type="data" outline="0" fieldPosition="0">
        <references count="2">
          <reference field="4294967294" count="1" selected="0">
            <x v="0"/>
          </reference>
          <reference field="14" count="1" selected="0">
            <x v="17"/>
          </reference>
        </references>
      </pivotArea>
    </chartFormat>
    <chartFormat chart="0" format="18" series="1">
      <pivotArea type="data" outline="0" fieldPosition="0">
        <references count="2">
          <reference field="4294967294" count="1" selected="0">
            <x v="0"/>
          </reference>
          <reference field="14" count="1" selected="0">
            <x v="18"/>
          </reference>
        </references>
      </pivotArea>
    </chartFormat>
    <chartFormat chart="0" format="19" series="1">
      <pivotArea type="data" outline="0" fieldPosition="0">
        <references count="2">
          <reference field="4294967294" count="1" selected="0">
            <x v="0"/>
          </reference>
          <reference field="14" count="1" selected="0">
            <x v="19"/>
          </reference>
        </references>
      </pivotArea>
    </chartFormat>
    <chartFormat chart="0" format="20" series="1">
      <pivotArea type="data" outline="0" fieldPosition="0">
        <references count="2">
          <reference field="4294967294" count="1" selected="0">
            <x v="0"/>
          </reference>
          <reference field="14" count="1" selected="0">
            <x v="20"/>
          </reference>
        </references>
      </pivotArea>
    </chartFormat>
    <chartFormat chart="0" format="21" series="1">
      <pivotArea type="data" outline="0" fieldPosition="0">
        <references count="2">
          <reference field="4294967294" count="1" selected="0">
            <x v="0"/>
          </reference>
          <reference field="1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0.xml><?xml version="1.0" encoding="utf-8"?>
<pivotTableDefinition xmlns="http://schemas.openxmlformats.org/spreadsheetml/2006/main" xmlns:mc="http://schemas.openxmlformats.org/markup-compatibility/2006" xmlns:xr="http://schemas.microsoft.com/office/spreadsheetml/2014/revision" mc:Ignorable="xr" xr:uid="{2C8F7088-2D8E-4D71-B8F7-2D4CD8DB02E5}"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9:G34" firstHeaderRow="1" firstDataRow="2"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Col" dataField="1" showAll="0">
      <items count="6">
        <item x="0"/>
        <item x="2"/>
        <item x="1"/>
        <item x="3"/>
        <item x="4"/>
        <item t="default"/>
      </items>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x="1"/>
        <item x="2"/>
        <item x="3"/>
        <item x="4"/>
        <item x="5"/>
        <item x="6"/>
        <item x="7"/>
        <item x="8"/>
        <item x="9"/>
        <item x="10"/>
        <item x="11"/>
        <item x="12"/>
        <item sd="0" x="13"/>
      </items>
    </pivotField>
    <pivotField showAll="0" defaultSubtotal="0"/>
    <pivotField showAll="0" defaultSubtotal="0"/>
    <pivotField showAll="0" defaultSubtotal="0">
      <items count="4">
        <item x="0"/>
        <item x="1"/>
        <item x="2"/>
        <item x="3"/>
      </items>
    </pivotField>
  </pivotFields>
  <rowFields count="1">
    <field x="17"/>
  </rowFields>
  <rowItems count="14">
    <i>
      <x/>
    </i>
    <i>
      <x v="1"/>
    </i>
    <i>
      <x v="2"/>
    </i>
    <i>
      <x v="3"/>
    </i>
    <i>
      <x v="4"/>
    </i>
    <i>
      <x v="5"/>
    </i>
    <i>
      <x v="6"/>
    </i>
    <i>
      <x v="7"/>
    </i>
    <i>
      <x v="8"/>
    </i>
    <i>
      <x v="9"/>
    </i>
    <i>
      <x v="10"/>
    </i>
    <i>
      <x v="11"/>
    </i>
    <i>
      <x v="12"/>
    </i>
    <i t="grand">
      <x/>
    </i>
  </rowItems>
  <colFields count="1">
    <field x="4"/>
  </colFields>
  <colItems count="6">
    <i>
      <x/>
    </i>
    <i>
      <x v="1"/>
    </i>
    <i>
      <x v="2"/>
    </i>
    <i>
      <x v="3"/>
    </i>
    <i>
      <x v="4"/>
    </i>
    <i t="grand">
      <x/>
    </i>
  </colItems>
  <dataFields count="1">
    <dataField name="Count of Deal Provenance" fld="4" subtotal="count" baseField="0" baseItem="1007900"/>
  </dataFields>
  <chartFormats count="6">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4" count="1" selected="0">
            <x v="1"/>
          </reference>
        </references>
      </pivotArea>
    </chartFormat>
    <chartFormat chart="0" format="4" series="1">
      <pivotArea type="data" outline="0" fieldPosition="0">
        <references count="2">
          <reference field="4294967294" count="1" selected="0">
            <x v="0"/>
          </reference>
          <reference field="4" count="1" selected="0">
            <x v="2"/>
          </reference>
        </references>
      </pivotArea>
    </chartFormat>
    <chartFormat chart="0" format="5" series="1">
      <pivotArea type="data" outline="0" fieldPosition="0">
        <references count="2">
          <reference field="4294967294" count="1" selected="0">
            <x v="0"/>
          </reference>
          <reference field="4" count="1" selected="0">
            <x v="3"/>
          </reference>
        </references>
      </pivotArea>
    </chartFormat>
    <chartFormat chart="0" format="6" series="1">
      <pivotArea type="data" outline="0" fieldPosition="0">
        <references count="2">
          <reference field="4294967294" count="1" selected="0">
            <x v="0"/>
          </reference>
          <reference field="4" count="1" selected="0">
            <x v="4"/>
          </reference>
        </references>
      </pivotArea>
    </chartFormat>
    <chartFormat chart="0" format="7"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1.xml><?xml version="1.0" encoding="utf-8"?>
<pivotTableDefinition xmlns="http://schemas.openxmlformats.org/spreadsheetml/2006/main" xmlns:mc="http://schemas.openxmlformats.org/markup-compatibility/2006" xmlns:xr="http://schemas.microsoft.com/office/spreadsheetml/2014/revision" mc:Ignorable="xr" xr:uid="{F433D1AE-81FD-466E-A716-A3E03AC5223F}"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C15" firstHeaderRow="0" firstDataRow="1" firstDataCol="1"/>
  <pivotFields count="21">
    <pivotField dataField="1" showAll="0"/>
    <pivotField showAll="0"/>
    <pivotField dataField="1"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items count="6">
        <item x="0"/>
        <item x="2"/>
        <item x="1"/>
        <item x="3"/>
        <item x="4"/>
        <item t="default"/>
      </items>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items count="152">
        <item x="62"/>
        <item x="147"/>
        <item x="12"/>
        <item x="126"/>
        <item x="79"/>
        <item x="99"/>
        <item x="70"/>
        <item x="121"/>
        <item x="54"/>
        <item x="129"/>
        <item x="135"/>
        <item x="143"/>
        <item x="119"/>
        <item x="148"/>
        <item x="71"/>
        <item x="46"/>
        <item x="63"/>
        <item x="141"/>
        <item x="132"/>
        <item x="29"/>
        <item x="128"/>
        <item x="61"/>
        <item x="140"/>
        <item x="145"/>
        <item x="113"/>
        <item x="115"/>
        <item x="117"/>
        <item x="87"/>
        <item x="30"/>
        <item x="144"/>
        <item x="39"/>
        <item x="0"/>
        <item x="146"/>
        <item x="83"/>
        <item x="78"/>
        <item x="133"/>
        <item x="98"/>
        <item x="124"/>
        <item x="114"/>
        <item x="76"/>
        <item x="127"/>
        <item x="131"/>
        <item x="35"/>
        <item x="139"/>
        <item x="50"/>
        <item x="34"/>
        <item x="24"/>
        <item x="120"/>
        <item x="20"/>
        <item x="3"/>
        <item x="5"/>
        <item x="49"/>
        <item x="60"/>
        <item x="65"/>
        <item x="103"/>
        <item x="43"/>
        <item x="51"/>
        <item x="92"/>
        <item x="32"/>
        <item x="142"/>
        <item x="44"/>
        <item x="10"/>
        <item x="11"/>
        <item x="72"/>
        <item x="138"/>
        <item x="57"/>
        <item x="118"/>
        <item x="74"/>
        <item x="95"/>
        <item x="80"/>
        <item x="8"/>
        <item x="73"/>
        <item x="108"/>
        <item x="85"/>
        <item x="6"/>
        <item x="28"/>
        <item x="52"/>
        <item x="116"/>
        <item x="69"/>
        <item x="37"/>
        <item x="84"/>
        <item x="96"/>
        <item x="105"/>
        <item x="36"/>
        <item x="26"/>
        <item x="122"/>
        <item x="94"/>
        <item x="67"/>
        <item x="90"/>
        <item x="136"/>
        <item x="97"/>
        <item x="88"/>
        <item x="27"/>
        <item x="134"/>
        <item x="53"/>
        <item x="25"/>
        <item x="137"/>
        <item x="102"/>
        <item x="7"/>
        <item x="93"/>
        <item x="111"/>
        <item x="106"/>
        <item x="14"/>
        <item x="21"/>
        <item x="125"/>
        <item x="91"/>
        <item x="86"/>
        <item x="16"/>
        <item x="100"/>
        <item x="89"/>
        <item x="101"/>
        <item x="23"/>
        <item x="41"/>
        <item x="42"/>
        <item x="56"/>
        <item x="15"/>
        <item x="31"/>
        <item x="18"/>
        <item x="47"/>
        <item x="59"/>
        <item x="2"/>
        <item x="123"/>
        <item x="130"/>
        <item x="19"/>
        <item x="22"/>
        <item x="110"/>
        <item x="104"/>
        <item x="75"/>
        <item x="82"/>
        <item x="149"/>
        <item x="4"/>
        <item x="40"/>
        <item x="68"/>
        <item x="9"/>
        <item x="66"/>
        <item x="109"/>
        <item x="1"/>
        <item x="48"/>
        <item x="107"/>
        <item x="17"/>
        <item x="64"/>
        <item x="45"/>
        <item x="81"/>
        <item x="33"/>
        <item x="13"/>
        <item x="112"/>
        <item x="38"/>
        <item x="77"/>
        <item x="58"/>
        <item x="55"/>
        <item x="150"/>
        <item t="default"/>
      </items>
    </pivotField>
    <pivotField showAll="0"/>
    <pivotField showAll="0">
      <items count="13">
        <item x="1"/>
        <item x="2"/>
        <item x="10"/>
        <item x="0"/>
        <item x="8"/>
        <item x="3"/>
        <item x="7"/>
        <item x="6"/>
        <item x="9"/>
        <item x="4"/>
        <item x="5"/>
        <item x="11"/>
        <item t="default"/>
      </items>
    </pivotField>
    <pivotField showAll="0">
      <items count="7">
        <item x="3"/>
        <item x="0"/>
        <item x="4"/>
        <item x="1"/>
        <item x="2"/>
        <item x="5"/>
        <item t="default"/>
      </items>
    </pivotField>
    <pivotField showAll="0">
      <items count="22">
        <item x="16"/>
        <item x="7"/>
        <item x="6"/>
        <item x="17"/>
        <item x="2"/>
        <item x="4"/>
        <item x="11"/>
        <item x="15"/>
        <item x="13"/>
        <item x="3"/>
        <item x="12"/>
        <item x="10"/>
        <item x="8"/>
        <item x="14"/>
        <item x="18"/>
        <item x="0"/>
        <item x="5"/>
        <item x="19"/>
        <item x="1"/>
        <item x="9"/>
        <item x="20"/>
        <item t="default"/>
      </items>
    </pivotField>
    <pivotField showAl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axis="axisRow" showAll="0" defaultSubtotal="0">
      <items count="14">
        <item x="0"/>
        <item x="1"/>
        <item x="2"/>
        <item x="3"/>
        <item x="4"/>
        <item x="5"/>
        <item x="6"/>
        <item x="7"/>
        <item x="8"/>
        <item x="9"/>
        <item x="10"/>
        <item x="11"/>
        <item x="12"/>
        <item x="13"/>
      </items>
    </pivotField>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 showAll="0" defaultSubtotal="0">
      <items count="4">
        <item x="0"/>
        <item x="1"/>
        <item x="2"/>
        <item x="3"/>
      </items>
    </pivotField>
  </pivotFields>
  <rowFields count="1">
    <field x="17"/>
  </rowFields>
  <rowItems count="14">
    <i>
      <x/>
    </i>
    <i>
      <x v="1"/>
    </i>
    <i>
      <x v="2"/>
    </i>
    <i>
      <x v="3"/>
    </i>
    <i>
      <x v="4"/>
    </i>
    <i>
      <x v="5"/>
    </i>
    <i>
      <x v="6"/>
    </i>
    <i>
      <x v="7"/>
    </i>
    <i>
      <x v="8"/>
    </i>
    <i>
      <x v="9"/>
    </i>
    <i>
      <x v="10"/>
    </i>
    <i>
      <x v="11"/>
    </i>
    <i>
      <x v="12"/>
    </i>
    <i t="grand">
      <x/>
    </i>
  </rowItems>
  <colFields count="1">
    <field x="-2"/>
  </colFields>
  <colItems count="2">
    <i>
      <x/>
    </i>
    <i i="1">
      <x v="1"/>
    </i>
  </colItems>
  <dataFields count="2">
    <dataField name="Count of Close Date" fld="2" subtotal="count" baseField="0" baseItem="0"/>
    <dataField name="Sum of Amount in Euro" fld="0" baseField="0" baseItem="0"/>
  </dataFields>
  <formats count="14">
    <format dxfId="13">
      <pivotArea dataOnly="0" fieldPosition="0">
        <references count="1">
          <reference field="17" count="3">
            <x v="10"/>
            <x v="11"/>
            <x v="12"/>
          </reference>
        </references>
      </pivotArea>
    </format>
    <format dxfId="12">
      <pivotArea collapsedLevelsAreSubtotals="1" fieldPosition="0">
        <references count="1">
          <reference field="17" count="3">
            <x v="5"/>
            <x v="6"/>
            <x v="7"/>
          </reference>
        </references>
      </pivotArea>
    </format>
    <format dxfId="11">
      <pivotArea dataOnly="0" labelOnly="1" fieldPosition="0">
        <references count="1">
          <reference field="17" count="3">
            <x v="5"/>
            <x v="6"/>
            <x v="7"/>
          </reference>
        </references>
      </pivotArea>
    </format>
    <format dxfId="10">
      <pivotArea collapsedLevelsAreSubtotals="1" fieldPosition="0">
        <references count="1">
          <reference field="17" count="2">
            <x v="2"/>
            <x v="3"/>
          </reference>
        </references>
      </pivotArea>
    </format>
    <format dxfId="9">
      <pivotArea dataOnly="0" labelOnly="1" fieldPosition="0">
        <references count="1">
          <reference field="17" count="2">
            <x v="2"/>
            <x v="3"/>
          </reference>
        </references>
      </pivotArea>
    </format>
    <format dxfId="8">
      <pivotArea collapsedLevelsAreSubtotals="1" fieldPosition="0">
        <references count="1">
          <reference field="17" count="12">
            <x v="1"/>
            <x v="2"/>
            <x v="3"/>
            <x v="4"/>
            <x v="5"/>
            <x v="6"/>
            <x v="7"/>
            <x v="8"/>
            <x v="9"/>
            <x v="10"/>
            <x v="11"/>
            <x v="12"/>
          </reference>
        </references>
      </pivotArea>
    </format>
    <format dxfId="7">
      <pivotArea dataOnly="0" labelOnly="1" fieldPosition="0">
        <references count="1">
          <reference field="17" count="12">
            <x v="1"/>
            <x v="2"/>
            <x v="3"/>
            <x v="4"/>
            <x v="5"/>
            <x v="6"/>
            <x v="7"/>
            <x v="8"/>
            <x v="9"/>
            <x v="10"/>
            <x v="11"/>
            <x v="12"/>
          </reference>
        </references>
      </pivotArea>
    </format>
    <format dxfId="6">
      <pivotArea collapsedLevelsAreSubtotals="1" fieldPosition="0">
        <references count="1">
          <reference field="17" count="3">
            <x v="1"/>
            <x v="2"/>
            <x v="3"/>
          </reference>
        </references>
      </pivotArea>
    </format>
    <format dxfId="5">
      <pivotArea dataOnly="0" labelOnly="1" fieldPosition="0">
        <references count="1">
          <reference field="17" count="3">
            <x v="1"/>
            <x v="2"/>
            <x v="3"/>
          </reference>
        </references>
      </pivotArea>
    </format>
    <format dxfId="4">
      <pivotArea collapsedLevelsAreSubtotals="1" fieldPosition="0">
        <references count="1">
          <reference field="17" count="3">
            <x v="4"/>
            <x v="5"/>
            <x v="6"/>
          </reference>
        </references>
      </pivotArea>
    </format>
    <format dxfId="3">
      <pivotArea dataOnly="0" labelOnly="1" fieldPosition="0">
        <references count="1">
          <reference field="17" count="3">
            <x v="4"/>
            <x v="5"/>
            <x v="6"/>
          </reference>
        </references>
      </pivotArea>
    </format>
    <format dxfId="2">
      <pivotArea collapsedLevelsAreSubtotals="1" fieldPosition="0">
        <references count="1">
          <reference field="17" count="3">
            <x v="7"/>
            <x v="8"/>
            <x v="9"/>
          </reference>
        </references>
      </pivotArea>
    </format>
    <format dxfId="1">
      <pivotArea dataOnly="0" labelOnly="1" fieldPosition="0">
        <references count="1">
          <reference field="17" count="3">
            <x v="7"/>
            <x v="8"/>
            <x v="9"/>
          </reference>
        </references>
      </pivotArea>
    </format>
    <format dxfId="0">
      <pivotArea dataOnly="0" fieldPosition="0">
        <references count="1">
          <reference field="17" count="6">
            <x v="7"/>
            <x v="8"/>
            <x v="9"/>
            <x v="10"/>
            <x v="11"/>
            <x v="12"/>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2.xml><?xml version="1.0" encoding="utf-8"?>
<pivotTableDefinition xmlns="http://schemas.openxmlformats.org/spreadsheetml/2006/main" xmlns:mc="http://schemas.openxmlformats.org/markup-compatibility/2006" xmlns:xr="http://schemas.microsoft.com/office/spreadsheetml/2014/revision" mc:Ignorable="xr" xr:uid="{9BF88719-B111-432E-8DA4-1DB8BC3A3EB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G24" firstHeaderRow="1" firstDataRow="2" firstDataCol="1"/>
  <pivotFields count="21">
    <pivotField dataField="1"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axis="axisCol" showAll="0">
      <items count="6">
        <item x="0"/>
        <item x="2"/>
        <item x="1"/>
        <item x="3"/>
        <item x="4"/>
        <item t="default"/>
      </items>
    </pivotField>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showAll="0"/>
    <pivotField showAll="0"/>
    <pivotField showAll="0"/>
    <pivotField showAll="0"/>
    <pivotField axis="axisRow" showAll="0">
      <items count="22">
        <item x="16"/>
        <item x="7"/>
        <item x="6"/>
        <item x="17"/>
        <item x="2"/>
        <item x="4"/>
        <item x="11"/>
        <item x="15"/>
        <item x="13"/>
        <item x="3"/>
        <item x="12"/>
        <item x="10"/>
        <item x="8"/>
        <item x="14"/>
        <item x="18"/>
        <item x="0"/>
        <item x="5"/>
        <item x="19"/>
        <item x="1"/>
        <item x="9"/>
        <item x="20"/>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4"/>
  </rowFields>
  <rowItems count="22">
    <i>
      <x/>
    </i>
    <i>
      <x v="1"/>
    </i>
    <i>
      <x v="2"/>
    </i>
    <i>
      <x v="3"/>
    </i>
    <i>
      <x v="4"/>
    </i>
    <i>
      <x v="5"/>
    </i>
    <i>
      <x v="6"/>
    </i>
    <i>
      <x v="7"/>
    </i>
    <i>
      <x v="8"/>
    </i>
    <i>
      <x v="9"/>
    </i>
    <i>
      <x v="10"/>
    </i>
    <i>
      <x v="11"/>
    </i>
    <i>
      <x v="12"/>
    </i>
    <i>
      <x v="13"/>
    </i>
    <i>
      <x v="14"/>
    </i>
    <i>
      <x v="15"/>
    </i>
    <i>
      <x v="16"/>
    </i>
    <i>
      <x v="17"/>
    </i>
    <i>
      <x v="18"/>
    </i>
    <i>
      <x v="19"/>
    </i>
    <i>
      <x v="20"/>
    </i>
    <i t="grand">
      <x/>
    </i>
  </rowItems>
  <colFields count="1">
    <field x="4"/>
  </colFields>
  <colItems count="6">
    <i>
      <x/>
    </i>
    <i>
      <x v="1"/>
    </i>
    <i>
      <x v="2"/>
    </i>
    <i>
      <x v="3"/>
    </i>
    <i>
      <x v="4"/>
    </i>
    <i t="grand">
      <x/>
    </i>
  </colItems>
  <dataFields count="1">
    <dataField name="Sum of Amount in Euro" fld="0"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1" format="2" series="1">
      <pivotArea type="data" outline="0" fieldPosition="0">
        <references count="2">
          <reference field="4294967294" count="1" selected="0">
            <x v="0"/>
          </reference>
          <reference field="4" count="1" selected="0">
            <x v="2"/>
          </reference>
        </references>
      </pivotArea>
    </chartFormat>
    <chartFormat chart="1" format="3" series="1">
      <pivotArea type="data" outline="0" fieldPosition="0">
        <references count="2">
          <reference field="4294967294" count="1" selected="0">
            <x v="0"/>
          </reference>
          <reference field="4" count="1" selected="0">
            <x v="3"/>
          </reference>
        </references>
      </pivotArea>
    </chartFormat>
    <chartFormat chart="1" format="4" series="1">
      <pivotArea type="data" outline="0" fieldPosition="0">
        <references count="2">
          <reference field="4294967294" count="1" selected="0">
            <x v="0"/>
          </reference>
          <reference field="4" count="1" selected="0">
            <x v="4"/>
          </reference>
        </references>
      </pivotArea>
    </chartFormat>
    <chartFormat chart="1" format="5"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3.xml><?xml version="1.0" encoding="utf-8"?>
<pivotTableDefinition xmlns="http://schemas.openxmlformats.org/spreadsheetml/2006/main" xmlns:mc="http://schemas.openxmlformats.org/markup-compatibility/2006" xmlns:xr="http://schemas.microsoft.com/office/spreadsheetml/2014/revision" mc:Ignorable="xr" xr:uid="{D3BF7962-91CE-4741-83FE-0E4D366E2CD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4:B59" firstHeaderRow="1" firstDataRow="1"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showAll="0"/>
    <pivotField showAll="0"/>
    <pivotField axis="axisRow" dataField="1" showAll="0" measureFilter="1">
      <items count="152">
        <item x="62"/>
        <item x="147"/>
        <item x="12"/>
        <item x="126"/>
        <item x="79"/>
        <item x="99"/>
        <item x="70"/>
        <item x="121"/>
        <item x="54"/>
        <item x="129"/>
        <item x="135"/>
        <item x="143"/>
        <item x="119"/>
        <item x="148"/>
        <item x="71"/>
        <item x="46"/>
        <item x="63"/>
        <item x="141"/>
        <item x="132"/>
        <item x="29"/>
        <item x="128"/>
        <item x="61"/>
        <item x="140"/>
        <item x="145"/>
        <item x="113"/>
        <item x="115"/>
        <item x="117"/>
        <item x="87"/>
        <item x="30"/>
        <item x="144"/>
        <item x="39"/>
        <item x="0"/>
        <item x="146"/>
        <item x="83"/>
        <item x="78"/>
        <item x="133"/>
        <item x="98"/>
        <item x="124"/>
        <item x="114"/>
        <item x="76"/>
        <item x="127"/>
        <item x="131"/>
        <item x="35"/>
        <item x="139"/>
        <item x="50"/>
        <item x="34"/>
        <item x="24"/>
        <item x="120"/>
        <item x="20"/>
        <item x="3"/>
        <item x="5"/>
        <item x="49"/>
        <item x="60"/>
        <item x="65"/>
        <item x="103"/>
        <item x="43"/>
        <item x="51"/>
        <item x="92"/>
        <item x="32"/>
        <item x="142"/>
        <item x="44"/>
        <item x="10"/>
        <item x="11"/>
        <item x="72"/>
        <item x="138"/>
        <item x="57"/>
        <item x="118"/>
        <item x="74"/>
        <item x="95"/>
        <item x="80"/>
        <item x="8"/>
        <item x="73"/>
        <item x="108"/>
        <item x="85"/>
        <item x="6"/>
        <item x="28"/>
        <item x="52"/>
        <item x="116"/>
        <item x="69"/>
        <item x="37"/>
        <item x="84"/>
        <item x="96"/>
        <item x="105"/>
        <item x="36"/>
        <item x="26"/>
        <item x="122"/>
        <item x="94"/>
        <item x="67"/>
        <item x="90"/>
        <item x="136"/>
        <item x="97"/>
        <item x="88"/>
        <item x="27"/>
        <item x="134"/>
        <item x="53"/>
        <item x="25"/>
        <item x="137"/>
        <item x="102"/>
        <item x="7"/>
        <item x="93"/>
        <item x="111"/>
        <item x="106"/>
        <item x="14"/>
        <item x="21"/>
        <item x="125"/>
        <item x="91"/>
        <item x="86"/>
        <item x="16"/>
        <item x="100"/>
        <item x="89"/>
        <item x="101"/>
        <item x="23"/>
        <item x="41"/>
        <item x="42"/>
        <item x="56"/>
        <item x="15"/>
        <item x="31"/>
        <item x="18"/>
        <item x="47"/>
        <item x="59"/>
        <item x="2"/>
        <item x="123"/>
        <item x="130"/>
        <item x="19"/>
        <item x="22"/>
        <item x="110"/>
        <item x="104"/>
        <item x="75"/>
        <item x="82"/>
        <item x="149"/>
        <item x="4"/>
        <item x="40"/>
        <item x="68"/>
        <item x="9"/>
        <item x="66"/>
        <item x="109"/>
        <item x="1"/>
        <item x="48"/>
        <item x="107"/>
        <item x="17"/>
        <item x="64"/>
        <item x="45"/>
        <item x="81"/>
        <item x="33"/>
        <item x="13"/>
        <item x="112"/>
        <item x="38"/>
        <item x="77"/>
        <item x="58"/>
        <item x="55"/>
        <item x="150"/>
        <item t="default"/>
      </items>
    </pivotField>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0"/>
  </rowFields>
  <rowItems count="25">
    <i>
      <x v="7"/>
    </i>
    <i>
      <x v="28"/>
    </i>
    <i>
      <x v="31"/>
    </i>
    <i>
      <x v="33"/>
    </i>
    <i>
      <x v="36"/>
    </i>
    <i>
      <x v="48"/>
    </i>
    <i>
      <x v="49"/>
    </i>
    <i>
      <x v="50"/>
    </i>
    <i>
      <x v="51"/>
    </i>
    <i>
      <x v="52"/>
    </i>
    <i>
      <x v="55"/>
    </i>
    <i>
      <x v="74"/>
    </i>
    <i>
      <x v="77"/>
    </i>
    <i>
      <x v="79"/>
    </i>
    <i>
      <x v="98"/>
    </i>
    <i>
      <x v="110"/>
    </i>
    <i>
      <x v="111"/>
    </i>
    <i>
      <x v="115"/>
    </i>
    <i>
      <x v="116"/>
    </i>
    <i>
      <x v="120"/>
    </i>
    <i>
      <x v="124"/>
    </i>
    <i>
      <x v="133"/>
    </i>
    <i>
      <x v="136"/>
    </i>
    <i>
      <x v="139"/>
    </i>
    <i t="grand">
      <x/>
    </i>
  </rowItems>
  <colItems count="1">
    <i/>
  </colItems>
  <dataFields count="1">
    <dataField name="Count of Biggest needs " fld="10" subtotal="count" baseField="0" baseItem="0"/>
  </dataFields>
  <pivotTableStyleInfo name="PivotStyleLight16" showRowHeaders="1" showColHeaders="1" showRowStripes="0" showColStripes="0" showLastColumn="1"/>
  <filters count="1">
    <filter fld="10" type="count" evalOrder="-1" id="1"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4.xml><?xml version="1.0" encoding="utf-8"?>
<pivotTableDefinition xmlns="http://schemas.openxmlformats.org/spreadsheetml/2006/main" xmlns:mc="http://schemas.openxmlformats.org/markup-compatibility/2006" xmlns:xr="http://schemas.microsoft.com/office/spreadsheetml/2014/revision" mc:Ignorable="xr" xr:uid="{5DAB952E-C016-4C55-9CD4-4F296421884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24" firstHeaderRow="1" firstDataRow="1" firstDataCol="1"/>
  <pivotFields count="21">
    <pivotField showAll="0"/>
    <pivotField showAll="0"/>
    <pivotField showAll="0">
      <items count="264">
        <item x="247"/>
        <item x="245"/>
        <item x="244"/>
        <item x="250"/>
        <item x="249"/>
        <item x="254"/>
        <item x="243"/>
        <item x="241"/>
        <item x="248"/>
        <item x="253"/>
        <item x="252"/>
        <item x="251"/>
        <item x="237"/>
        <item x="246"/>
        <item x="259"/>
        <item x="234"/>
        <item x="228"/>
        <item x="230"/>
        <item x="226"/>
        <item x="224"/>
        <item x="221"/>
        <item x="236"/>
        <item x="242"/>
        <item x="233"/>
        <item x="219"/>
        <item x="231"/>
        <item x="257"/>
        <item x="217"/>
        <item x="232"/>
        <item x="216"/>
        <item x="227"/>
        <item x="210"/>
        <item x="220"/>
        <item x="214"/>
        <item x="213"/>
        <item x="218"/>
        <item x="209"/>
        <item x="207"/>
        <item x="206"/>
        <item x="205"/>
        <item x="208"/>
        <item x="204"/>
        <item x="211"/>
        <item x="200"/>
        <item x="215"/>
        <item x="195"/>
        <item x="223"/>
        <item x="194"/>
        <item x="255"/>
        <item x="225"/>
        <item x="191"/>
        <item x="185"/>
        <item x="192"/>
        <item x="184"/>
        <item x="193"/>
        <item x="179"/>
        <item x="189"/>
        <item x="202"/>
        <item x="178"/>
        <item x="199"/>
        <item x="203"/>
        <item x="176"/>
        <item x="196"/>
        <item x="172"/>
        <item x="174"/>
        <item x="182"/>
        <item x="175"/>
        <item x="165"/>
        <item x="222"/>
        <item x="183"/>
        <item x="166"/>
        <item x="187"/>
        <item x="180"/>
        <item x="168"/>
        <item x="173"/>
        <item x="171"/>
        <item x="160"/>
        <item x="169"/>
        <item x="161"/>
        <item x="239"/>
        <item x="164"/>
        <item x="170"/>
        <item x="163"/>
        <item x="145"/>
        <item x="240"/>
        <item x="152"/>
        <item x="148"/>
        <item x="158"/>
        <item x="150"/>
        <item x="238"/>
        <item x="198"/>
        <item x="157"/>
        <item x="155"/>
        <item x="212"/>
        <item x="258"/>
        <item x="135"/>
        <item x="144"/>
        <item x="181"/>
        <item x="134"/>
        <item x="131"/>
        <item x="138"/>
        <item x="130"/>
        <item x="197"/>
        <item x="141"/>
        <item x="159"/>
        <item x="139"/>
        <item x="143"/>
        <item x="121"/>
        <item x="125"/>
        <item x="120"/>
        <item x="119"/>
        <item x="132"/>
        <item x="122"/>
        <item x="153"/>
        <item x="142"/>
        <item x="229"/>
        <item x="167"/>
        <item x="128"/>
        <item x="162"/>
        <item x="256"/>
        <item x="118"/>
        <item x="124"/>
        <item x="114"/>
        <item x="201"/>
        <item x="147"/>
        <item x="156"/>
        <item x="117"/>
        <item x="113"/>
        <item x="115"/>
        <item x="101"/>
        <item x="112"/>
        <item x="109"/>
        <item x="103"/>
        <item x="146"/>
        <item x="100"/>
        <item x="108"/>
        <item x="127"/>
        <item x="99"/>
        <item x="116"/>
        <item x="151"/>
        <item x="154"/>
        <item x="104"/>
        <item x="95"/>
        <item x="105"/>
        <item x="111"/>
        <item x="107"/>
        <item x="102"/>
        <item x="136"/>
        <item x="129"/>
        <item x="123"/>
        <item x="126"/>
        <item x="87"/>
        <item x="140"/>
        <item x="86"/>
        <item x="77"/>
        <item x="88"/>
        <item x="106"/>
        <item x="97"/>
        <item x="96"/>
        <item x="79"/>
        <item x="137"/>
        <item x="73"/>
        <item x="92"/>
        <item x="78"/>
        <item x="72"/>
        <item x="76"/>
        <item x="75"/>
        <item x="94"/>
        <item x="82"/>
        <item x="190"/>
        <item x="177"/>
        <item x="260"/>
        <item x="71"/>
        <item x="81"/>
        <item x="63"/>
        <item x="74"/>
        <item x="186"/>
        <item x="69"/>
        <item x="91"/>
        <item x="90"/>
        <item x="149"/>
        <item x="84"/>
        <item x="70"/>
        <item x="58"/>
        <item x="85"/>
        <item x="235"/>
        <item x="89"/>
        <item x="64"/>
        <item x="67"/>
        <item x="49"/>
        <item x="188"/>
        <item x="98"/>
        <item x="57"/>
        <item x="48"/>
        <item x="43"/>
        <item x="133"/>
        <item x="53"/>
        <item x="80"/>
        <item x="56"/>
        <item x="68"/>
        <item x="47"/>
        <item x="52"/>
        <item x="93"/>
        <item x="51"/>
        <item x="261"/>
        <item x="37"/>
        <item x="35"/>
        <item x="38"/>
        <item x="40"/>
        <item x="62"/>
        <item x="34"/>
        <item x="65"/>
        <item x="29"/>
        <item x="110"/>
        <item x="60"/>
        <item x="44"/>
        <item x="36"/>
        <item x="21"/>
        <item x="54"/>
        <item x="32"/>
        <item x="16"/>
        <item x="41"/>
        <item x="46"/>
        <item x="22"/>
        <item x="23"/>
        <item x="33"/>
        <item x="18"/>
        <item x="15"/>
        <item x="42"/>
        <item x="26"/>
        <item x="66"/>
        <item x="30"/>
        <item x="31"/>
        <item x="20"/>
        <item x="13"/>
        <item x="14"/>
        <item x="10"/>
        <item x="11"/>
        <item x="59"/>
        <item x="12"/>
        <item x="19"/>
        <item x="9"/>
        <item x="17"/>
        <item x="24"/>
        <item x="55"/>
        <item x="3"/>
        <item x="5"/>
        <item x="28"/>
        <item x="7"/>
        <item x="27"/>
        <item x="50"/>
        <item x="25"/>
        <item x="83"/>
        <item x="61"/>
        <item x="45"/>
        <item x="39"/>
        <item x="8"/>
        <item x="2"/>
        <item x="4"/>
        <item x="6"/>
        <item x="1"/>
        <item x="0"/>
        <item x="262"/>
        <item t="default"/>
      </items>
    </pivotField>
    <pivotField showAll="0"/>
    <pivotField showAll="0"/>
    <pivotField showAll="0"/>
    <pivotField showAll="0">
      <items count="264">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62"/>
        <item t="default"/>
      </items>
    </pivotField>
    <pivotField showAll="0"/>
    <pivotField axis="axisRow" dataField="1" showAll="0" measureFilter="1">
      <items count="104">
        <item x="5"/>
        <item x="75"/>
        <item x="58"/>
        <item x="23"/>
        <item x="92"/>
        <item x="60"/>
        <item x="43"/>
        <item x="97"/>
        <item x="39"/>
        <item x="77"/>
        <item x="24"/>
        <item x="49"/>
        <item x="3"/>
        <item x="16"/>
        <item x="56"/>
        <item x="99"/>
        <item x="42"/>
        <item x="55"/>
        <item x="22"/>
        <item x="85"/>
        <item x="78"/>
        <item x="13"/>
        <item x="65"/>
        <item x="12"/>
        <item x="54"/>
        <item x="71"/>
        <item x="33"/>
        <item x="61"/>
        <item x="17"/>
        <item x="14"/>
        <item x="50"/>
        <item x="48"/>
        <item x="29"/>
        <item x="35"/>
        <item x="100"/>
        <item x="2"/>
        <item x="37"/>
        <item x="32"/>
        <item x="52"/>
        <item x="15"/>
        <item x="28"/>
        <item x="51"/>
        <item x="66"/>
        <item x="40"/>
        <item x="80"/>
        <item x="1"/>
        <item x="59"/>
        <item x="90"/>
        <item x="67"/>
        <item x="82"/>
        <item x="11"/>
        <item x="68"/>
        <item x="88"/>
        <item x="96"/>
        <item x="79"/>
        <item x="9"/>
        <item x="81"/>
        <item x="30"/>
        <item x="26"/>
        <item x="19"/>
        <item x="18"/>
        <item x="63"/>
        <item x="21"/>
        <item x="57"/>
        <item x="94"/>
        <item x="89"/>
        <item x="76"/>
        <item x="0"/>
        <item x="6"/>
        <item x="25"/>
        <item x="70"/>
        <item x="93"/>
        <item x="46"/>
        <item x="87"/>
        <item x="36"/>
        <item x="72"/>
        <item x="34"/>
        <item x="8"/>
        <item x="47"/>
        <item x="27"/>
        <item x="38"/>
        <item x="84"/>
        <item x="31"/>
        <item x="4"/>
        <item x="53"/>
        <item x="44"/>
        <item x="83"/>
        <item x="98"/>
        <item x="95"/>
        <item x="74"/>
        <item x="64"/>
        <item x="7"/>
        <item x="41"/>
        <item x="69"/>
        <item x="20"/>
        <item x="91"/>
        <item x="10"/>
        <item x="45"/>
        <item x="101"/>
        <item x="62"/>
        <item x="86"/>
        <item x="73"/>
        <item x="102"/>
        <item t="default"/>
      </items>
    </pivotField>
    <pivotField showAll="0">
      <items count="27">
        <item x="0"/>
        <item x="14"/>
        <item x="2"/>
        <item x="22"/>
        <item x="9"/>
        <item x="17"/>
        <item x="24"/>
        <item x="5"/>
        <item x="13"/>
        <item x="20"/>
        <item x="11"/>
        <item x="15"/>
        <item x="16"/>
        <item x="23"/>
        <item x="18"/>
        <item x="8"/>
        <item x="3"/>
        <item x="21"/>
        <item x="7"/>
        <item x="19"/>
        <item x="6"/>
        <item x="4"/>
        <item x="10"/>
        <item x="1"/>
        <item x="12"/>
        <item x="25"/>
        <item t="default"/>
      </items>
    </pivotField>
    <pivotField showAll="0" sortType="descending">
      <items count="152">
        <item x="150"/>
        <item x="55"/>
        <item x="58"/>
        <item x="77"/>
        <item x="38"/>
        <item x="112"/>
        <item x="13"/>
        <item x="33"/>
        <item x="81"/>
        <item x="45"/>
        <item x="64"/>
        <item x="17"/>
        <item x="107"/>
        <item x="48"/>
        <item x="1"/>
        <item x="109"/>
        <item x="66"/>
        <item x="9"/>
        <item x="68"/>
        <item x="40"/>
        <item x="4"/>
        <item x="149"/>
        <item x="82"/>
        <item x="75"/>
        <item x="104"/>
        <item x="110"/>
        <item x="22"/>
        <item x="19"/>
        <item x="130"/>
        <item x="123"/>
        <item x="2"/>
        <item x="59"/>
        <item x="47"/>
        <item x="18"/>
        <item x="31"/>
        <item x="15"/>
        <item x="56"/>
        <item x="42"/>
        <item x="41"/>
        <item x="23"/>
        <item x="101"/>
        <item x="89"/>
        <item x="100"/>
        <item x="16"/>
        <item x="86"/>
        <item x="91"/>
        <item x="125"/>
        <item x="21"/>
        <item x="14"/>
        <item x="106"/>
        <item x="111"/>
        <item x="93"/>
        <item x="7"/>
        <item x="102"/>
        <item x="137"/>
        <item x="25"/>
        <item x="53"/>
        <item x="134"/>
        <item x="27"/>
        <item x="88"/>
        <item x="97"/>
        <item x="136"/>
        <item x="90"/>
        <item x="67"/>
        <item x="94"/>
        <item x="122"/>
        <item x="26"/>
        <item x="36"/>
        <item x="105"/>
        <item x="96"/>
        <item x="84"/>
        <item x="37"/>
        <item x="69"/>
        <item x="116"/>
        <item x="52"/>
        <item x="28"/>
        <item x="6"/>
        <item x="85"/>
        <item x="108"/>
        <item x="73"/>
        <item x="8"/>
        <item x="80"/>
        <item x="95"/>
        <item x="74"/>
        <item x="118"/>
        <item x="57"/>
        <item x="138"/>
        <item x="72"/>
        <item x="11"/>
        <item x="10"/>
        <item x="44"/>
        <item x="142"/>
        <item x="32"/>
        <item x="92"/>
        <item x="51"/>
        <item x="43"/>
        <item x="103"/>
        <item x="65"/>
        <item x="60"/>
        <item x="49"/>
        <item x="5"/>
        <item x="3"/>
        <item x="20"/>
        <item x="120"/>
        <item x="24"/>
        <item x="34"/>
        <item x="50"/>
        <item x="139"/>
        <item x="35"/>
        <item x="131"/>
        <item x="127"/>
        <item x="76"/>
        <item x="114"/>
        <item x="124"/>
        <item x="98"/>
        <item x="133"/>
        <item x="78"/>
        <item x="83"/>
        <item x="146"/>
        <item x="0"/>
        <item x="39"/>
        <item x="144"/>
        <item x="30"/>
        <item x="87"/>
        <item x="117"/>
        <item x="115"/>
        <item x="113"/>
        <item x="145"/>
        <item x="140"/>
        <item x="61"/>
        <item x="128"/>
        <item x="29"/>
        <item x="132"/>
        <item x="141"/>
        <item x="63"/>
        <item x="46"/>
        <item x="71"/>
        <item x="148"/>
        <item x="119"/>
        <item x="143"/>
        <item x="135"/>
        <item x="129"/>
        <item x="54"/>
        <item x="121"/>
        <item x="70"/>
        <item x="99"/>
        <item x="79"/>
        <item x="126"/>
        <item x="12"/>
        <item x="147"/>
        <item x="62"/>
        <item t="default"/>
      </items>
    </pivotField>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8"/>
  </rowFields>
  <rowItems count="21">
    <i>
      <x/>
    </i>
    <i>
      <x v="9"/>
    </i>
    <i>
      <x v="12"/>
    </i>
    <i>
      <x v="14"/>
    </i>
    <i>
      <x v="27"/>
    </i>
    <i>
      <x v="30"/>
    </i>
    <i>
      <x v="33"/>
    </i>
    <i>
      <x v="35"/>
    </i>
    <i>
      <x v="41"/>
    </i>
    <i>
      <x v="43"/>
    </i>
    <i>
      <x v="45"/>
    </i>
    <i>
      <x v="55"/>
    </i>
    <i>
      <x v="60"/>
    </i>
    <i>
      <x v="62"/>
    </i>
    <i>
      <x v="63"/>
    </i>
    <i>
      <x v="67"/>
    </i>
    <i>
      <x v="81"/>
    </i>
    <i>
      <x v="83"/>
    </i>
    <i>
      <x v="86"/>
    </i>
    <i>
      <x v="97"/>
    </i>
    <i t="grand">
      <x/>
    </i>
  </rowItems>
  <colItems count="1">
    <i/>
  </colItems>
  <dataFields count="1">
    <dataField name="Count of Primary Closed Won Reason" fld="8" subtotal="count" baseField="0" baseItem="0"/>
  </dataFields>
  <chartFormats count="1">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2"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5.xml><?xml version="1.0" encoding="utf-8"?>
<pivotTableDefinition xmlns="http://schemas.openxmlformats.org/spreadsheetml/2006/main" xmlns:mc="http://schemas.openxmlformats.org/markup-compatibility/2006" xmlns:xr="http://schemas.microsoft.com/office/spreadsheetml/2014/revision" mc:Ignorable="xr" xr:uid="{F4DF581E-97AC-4A95-981D-C939CD18CE6C}" name="PivotTable1"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2:B23" firstHeaderRow="1" firstDataRow="1" firstDataCol="1"/>
  <pivotFields count="2">
    <pivotField dataField="1" compact="0" outline="0" showAll="0"/>
    <pivotField axis="axisRow" compact="0" outline="0" showAll="0" sortType="descending">
      <items count="21">
        <item x="16"/>
        <item x="7"/>
        <item x="6"/>
        <item x="17"/>
        <item x="2"/>
        <item x="4"/>
        <item x="11"/>
        <item x="15"/>
        <item x="13"/>
        <item x="3"/>
        <item x="12"/>
        <item x="10"/>
        <item x="8"/>
        <item x="14"/>
        <item x="18"/>
        <item x="0"/>
        <item x="5"/>
        <item x="19"/>
        <item x="1"/>
        <item x="9"/>
        <item t="default"/>
      </items>
      <autoSortScope>
        <pivotArea dataOnly="0" outline="0" fieldPosition="0">
          <references count="1">
            <reference field="4294967294" count="1" selected="0">
              <x v="0"/>
            </reference>
          </references>
        </pivotArea>
      </autoSortScope>
    </pivotField>
  </pivotFields>
  <rowFields count="1">
    <field x="1"/>
  </rowFields>
  <rowItems count="21">
    <i>
      <x v="15"/>
    </i>
    <i>
      <x v="11"/>
    </i>
    <i>
      <x v="12"/>
    </i>
    <i>
      <x v="1"/>
    </i>
    <i>
      <x v="9"/>
    </i>
    <i>
      <x v="16"/>
    </i>
    <i>
      <x v="3"/>
    </i>
    <i>
      <x v="7"/>
    </i>
    <i>
      <x v="6"/>
    </i>
    <i>
      <x v="8"/>
    </i>
    <i>
      <x v="13"/>
    </i>
    <i>
      <x v="10"/>
    </i>
    <i>
      <x v="19"/>
    </i>
    <i>
      <x v="4"/>
    </i>
    <i>
      <x/>
    </i>
    <i>
      <x v="18"/>
    </i>
    <i>
      <x v="14"/>
    </i>
    <i>
      <x v="17"/>
    </i>
    <i>
      <x v="2"/>
    </i>
    <i>
      <x v="5"/>
    </i>
    <i t="grand">
      <x/>
    </i>
  </rowItems>
  <colItems count="1">
    <i/>
  </colItems>
  <dataFields count="1">
    <dataField name="Sum of Revised number of employees" fld="0"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5"/>
          </reference>
        </references>
      </pivotArea>
    </chartFormat>
    <chartFormat chart="0" format="2">
      <pivotArea type="data" outline="0" fieldPosition="0">
        <references count="2">
          <reference field="4294967294" count="1" selected="0">
            <x v="0"/>
          </reference>
          <reference field="1" count="1" selected="0">
            <x v="1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 count="1" selected="0">
            <x v="15"/>
          </reference>
        </references>
      </pivotArea>
    </chartFormat>
    <chartFormat chart="2" format="8">
      <pivotArea type="data" outline="0" fieldPosition="0">
        <references count="2">
          <reference field="4294967294" count="1" selected="0">
            <x v="0"/>
          </reference>
          <reference field="1"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B940FA7-BA1E-420E-8F9D-D8C117589A0D}" name="Table9" displayName="Table9" ref="W78:Y84" totalsRowShown="0">
  <autoFilter ref="W78:Y84" xr:uid="{AB940FA7-BA1E-420E-8F9D-D8C117589A0D}"/>
  <tableColumns count="3">
    <tableColumn id="1" xr3:uid="{5C926525-80EA-439C-8846-319A9BD0A35F}" name="Row Labels" dataDxfId="141"/>
    <tableColumn id="2" xr3:uid="{2EF9B1D8-4E94-4745-BD74-2345A4445A2E}" name="Sum of Amount in Euro" dataDxfId="140"/>
    <tableColumn id="3" xr3:uid="{45724BB9-998D-4B7E-8633-AF39B24BB932}" name="Count of Champion" dataDxfId="1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706F8F5-62E6-4DBC-91D1-89EAD0E5C542}" name="Table5711" displayName="Table5711" ref="B135:E148" totalsRowShown="0">
  <autoFilter ref="B135:E148" xr:uid="{A706F8F5-62E6-4DBC-91D1-89EAD0E5C542}"/>
  <tableColumns count="4">
    <tableColumn id="1" xr3:uid="{0E20C453-7743-4A8E-BE5A-1B4004DBD9C9}" name="Row Labels"/>
    <tableColumn id="2" xr3:uid="{D6C6DEF1-79F0-4422-9358-4E4C2BB984D7}" name="Count of Create Date"/>
    <tableColumn id="3" xr3:uid="{DB59249E-D15B-48EB-877D-1A10B0083D9C}" name="Count of Close Date"/>
    <tableColumn id="4" xr3:uid="{F7E9A8F2-0A4F-4D3A-846A-C564E23EE91F}" name="AVG to clos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7434EE-92C8-44E0-AB60-7E30496ECB5F}" name="Table57" displayName="Table57" ref="B176:E189" totalsRowShown="0">
  <autoFilter ref="B176:E189" xr:uid="{317434EE-92C8-44E0-AB60-7E30496ECB5F}"/>
  <tableColumns count="4">
    <tableColumn id="1" xr3:uid="{CE794956-8F79-4815-BF78-684C8CE3A764}" name="Row Labels"/>
    <tableColumn id="2" xr3:uid="{0E57EE74-877B-422A-BD8A-C4FFC91D0F48}" name="Count of Create Date"/>
    <tableColumn id="3" xr3:uid="{50DA2562-F2CD-4410-8F08-15DF1C2DEC2D}" name="Count of Close Date"/>
    <tableColumn id="4" xr3:uid="{A1B2E106-00E2-4937-8642-7709CB43181D}" name="AVG to clos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19E2A5B-DA1A-43BD-BF75-08D4CCFDE4DB}" name="Table8" displayName="Table8" ref="C5:D9" totalsRowShown="0">
  <autoFilter ref="C5:D9" xr:uid="{519E2A5B-DA1A-43BD-BF75-08D4CCFDE4DB}"/>
  <tableColumns count="2">
    <tableColumn id="1" xr3:uid="{72EEA6F5-2CF7-43B1-893F-E5FD1B2E067B}" name="Close Date"/>
    <tableColumn id="2" xr3:uid="{C8F0C2EF-B0A1-4A34-AB50-B1C89C9F3FC9}" name="Cou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40F698F-8F8E-4689-ADBD-83A351A940AA}" name="Table578" displayName="Table578" ref="I25:L38" totalsRowShown="0">
  <autoFilter ref="I25:L38" xr:uid="{740F698F-8F8E-4689-ADBD-83A351A940AA}"/>
  <tableColumns count="4">
    <tableColumn id="1" xr3:uid="{C6BD26AD-FAF3-44D9-9131-C81960D753DB}" name="Row Labels"/>
    <tableColumn id="2" xr3:uid="{6FA21021-C7B3-45C5-A37C-A4D268E679B4}" name="Count of Create Date"/>
    <tableColumn id="3" xr3:uid="{8B138563-DFC9-4BA7-ADDF-4331FC84DD1F}" name="Count of Close Date"/>
    <tableColumn id="4" xr3:uid="{BC95F1E9-BEFF-428F-AB74-F2A959181A94}" name="AVG to clos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E28E43-57A7-41AF-9200-FBF2EDB5C5E4}" name="Table4" displayName="Table4" ref="A1:C263" totalsRowShown="0">
  <autoFilter ref="A1:C263" xr:uid="{81E28E43-57A7-41AF-9200-FBF2EDB5C5E4}"/>
  <tableColumns count="3">
    <tableColumn id="1" xr3:uid="{2E6CB338-C016-4586-8D25-53CE9C89A0B8}" name="Close Date" dataDxfId="30"/>
    <tableColumn id="2" xr3:uid="{B8B35A84-E375-490B-A28A-26EE59B18945}" name="Create Date" dataDxfId="29"/>
    <tableColumn id="3" xr3:uid="{EFDB178D-0655-4859-8C09-82F4BA810B35}" name="Time/days it took" dataDxfId="28">
      <calculatedColumnFormula>B2-A2</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451466-CE66-4782-9AC1-72EA31DA0C34}" name="Table1" displayName="Table1" ref="G1:I10" totalsRowShown="0" headerRowDxfId="27" dataDxfId="26">
  <autoFilter ref="G1:I10" xr:uid="{B7451466-CE66-4782-9AC1-72EA31DA0C34}"/>
  <tableColumns count="3">
    <tableColumn id="1" xr3:uid="{9A0AEA74-8132-4B3C-9A37-2422D9BD19C6}" name="Total Row " dataDxfId="25"/>
    <tableColumn id="2" xr3:uid="{EF1362B6-5E58-485F-AF7B-C8C515BF5BF9}" name="Champion" dataDxfId="24"/>
    <tableColumn id="3" xr3:uid="{A1E93B3D-B261-497D-B6C2-52CEA97DECAE}" name="Column1" dataDxfId="23" dataCellStyle="Percent">
      <calculatedColumnFormula>Table1[[#This Row],[Total Row ]]/SUM(Table1[[Total Row ]])</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0EA8D6-05C4-402C-9F90-B742E0CEE4D7}" name="Table2" displayName="Table2" ref="K1:M6" totalsRowShown="0" headerRowDxfId="22" dataDxfId="21">
  <autoFilter ref="K1:M6" xr:uid="{040EA8D6-05C4-402C-9F90-B742E0CEE4D7}"/>
  <tableColumns count="3">
    <tableColumn id="1" xr3:uid="{1DE222C5-7348-4E17-8F45-92C51194B81D}" name="Total Row " dataDxfId="20"/>
    <tableColumn id="2" xr3:uid="{B23789A1-AD78-41AD-8D3E-C182EBAF51D5}" name="Decision maker" dataDxfId="19"/>
    <tableColumn id="3" xr3:uid="{48C8D003-38B8-406D-B92D-5DEFC16E28DB}" name="Column1" dataDxfId="18" dataCellStyle="Percent">
      <calculatedColumnFormula>Table2[[#This Row],[Total Row ]]/SUM(Table2[[Total Row ]])</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C85A45-93B8-4598-ADE2-1E5F72C67760}" name="Table3" displayName="Table3" ref="G15:I78" totalsRowShown="0" dataDxfId="17">
  <autoFilter ref="G15:I78" xr:uid="{6EC85A45-93B8-4598-ADE2-1E5F72C67760}"/>
  <tableColumns count="3">
    <tableColumn id="1" xr3:uid="{F3B46552-EC78-4DAA-8229-0FAAAEDBDE67}" name="Revised_number_of_employees" dataDxfId="16"/>
    <tableColumn id="2" xr3:uid="{24AB55C6-AB33-413B-AD8A-C907B4B5CC47}" name="Average_Euro" dataDxfId="15"/>
    <tableColumn id="3" xr3:uid="{D42613AE-256C-4C5B-9DE9-52B15A14B6D8}" name="sum(Amount_in_Euro)" dataDxfId="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drawing" Target="../drawings/drawing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27.xml"/><Relationship Id="rId3" Type="http://schemas.openxmlformats.org/officeDocument/2006/relationships/pivotTable" Target="../pivotTables/pivotTable22.xml"/><Relationship Id="rId7" Type="http://schemas.openxmlformats.org/officeDocument/2006/relationships/pivotTable" Target="../pivotTables/pivotTable26.xml"/><Relationship Id="rId2" Type="http://schemas.openxmlformats.org/officeDocument/2006/relationships/pivotTable" Target="../pivotTables/pivotTable21.xml"/><Relationship Id="rId1" Type="http://schemas.openxmlformats.org/officeDocument/2006/relationships/pivotTable" Target="../pivotTables/pivotTable20.xml"/><Relationship Id="rId6" Type="http://schemas.openxmlformats.org/officeDocument/2006/relationships/pivotTable" Target="../pivotTables/pivotTable25.xml"/><Relationship Id="rId5" Type="http://schemas.openxmlformats.org/officeDocument/2006/relationships/pivotTable" Target="../pivotTables/pivotTable24.xml"/><Relationship Id="rId10" Type="http://schemas.openxmlformats.org/officeDocument/2006/relationships/table" Target="../tables/table1.xml"/><Relationship Id="rId4" Type="http://schemas.openxmlformats.org/officeDocument/2006/relationships/pivotTable" Target="../pivotTables/pivotTable23.xml"/><Relationship Id="rId9"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35.xml"/><Relationship Id="rId13" Type="http://schemas.openxmlformats.org/officeDocument/2006/relationships/pivotTable" Target="../pivotTables/pivotTable40.xml"/><Relationship Id="rId18" Type="http://schemas.openxmlformats.org/officeDocument/2006/relationships/pivotTable" Target="../pivotTables/pivotTable45.xml"/><Relationship Id="rId3" Type="http://schemas.openxmlformats.org/officeDocument/2006/relationships/pivotTable" Target="../pivotTables/pivotTable30.xml"/><Relationship Id="rId21" Type="http://schemas.openxmlformats.org/officeDocument/2006/relationships/pivotTable" Target="../pivotTables/pivotTable48.xml"/><Relationship Id="rId7" Type="http://schemas.openxmlformats.org/officeDocument/2006/relationships/pivotTable" Target="../pivotTables/pivotTable34.xml"/><Relationship Id="rId12" Type="http://schemas.openxmlformats.org/officeDocument/2006/relationships/pivotTable" Target="../pivotTables/pivotTable39.xml"/><Relationship Id="rId17" Type="http://schemas.openxmlformats.org/officeDocument/2006/relationships/pivotTable" Target="../pivotTables/pivotTable44.xml"/><Relationship Id="rId2" Type="http://schemas.openxmlformats.org/officeDocument/2006/relationships/pivotTable" Target="../pivotTables/pivotTable29.xml"/><Relationship Id="rId16" Type="http://schemas.openxmlformats.org/officeDocument/2006/relationships/pivotTable" Target="../pivotTables/pivotTable43.xml"/><Relationship Id="rId20" Type="http://schemas.openxmlformats.org/officeDocument/2006/relationships/pivotTable" Target="../pivotTables/pivotTable47.xml"/><Relationship Id="rId1" Type="http://schemas.openxmlformats.org/officeDocument/2006/relationships/pivotTable" Target="../pivotTables/pivotTable28.xml"/><Relationship Id="rId6" Type="http://schemas.openxmlformats.org/officeDocument/2006/relationships/pivotTable" Target="../pivotTables/pivotTable33.xml"/><Relationship Id="rId11" Type="http://schemas.openxmlformats.org/officeDocument/2006/relationships/pivotTable" Target="../pivotTables/pivotTable38.xml"/><Relationship Id="rId5" Type="http://schemas.openxmlformats.org/officeDocument/2006/relationships/pivotTable" Target="../pivotTables/pivotTable32.xml"/><Relationship Id="rId15" Type="http://schemas.openxmlformats.org/officeDocument/2006/relationships/pivotTable" Target="../pivotTables/pivotTable42.xml"/><Relationship Id="rId23" Type="http://schemas.openxmlformats.org/officeDocument/2006/relationships/table" Target="../tables/table2.xml"/><Relationship Id="rId10" Type="http://schemas.openxmlformats.org/officeDocument/2006/relationships/pivotTable" Target="../pivotTables/pivotTable37.xml"/><Relationship Id="rId19" Type="http://schemas.openxmlformats.org/officeDocument/2006/relationships/pivotTable" Target="../pivotTables/pivotTable46.xml"/><Relationship Id="rId4" Type="http://schemas.openxmlformats.org/officeDocument/2006/relationships/pivotTable" Target="../pivotTables/pivotTable31.xml"/><Relationship Id="rId9" Type="http://schemas.openxmlformats.org/officeDocument/2006/relationships/pivotTable" Target="../pivotTables/pivotTable36.xml"/><Relationship Id="rId14" Type="http://schemas.openxmlformats.org/officeDocument/2006/relationships/pivotTable" Target="../pivotTables/pivotTable41.xml"/><Relationship Id="rId22"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56.xml"/><Relationship Id="rId13" Type="http://schemas.openxmlformats.org/officeDocument/2006/relationships/pivotTable" Target="../pivotTables/pivotTable61.xml"/><Relationship Id="rId18" Type="http://schemas.openxmlformats.org/officeDocument/2006/relationships/pivotTable" Target="../pivotTables/pivotTable66.xml"/><Relationship Id="rId3" Type="http://schemas.openxmlformats.org/officeDocument/2006/relationships/pivotTable" Target="../pivotTables/pivotTable51.xml"/><Relationship Id="rId21" Type="http://schemas.openxmlformats.org/officeDocument/2006/relationships/pivotTable" Target="../pivotTables/pivotTable69.xml"/><Relationship Id="rId7" Type="http://schemas.openxmlformats.org/officeDocument/2006/relationships/pivotTable" Target="../pivotTables/pivotTable55.xml"/><Relationship Id="rId12" Type="http://schemas.openxmlformats.org/officeDocument/2006/relationships/pivotTable" Target="../pivotTables/pivotTable60.xml"/><Relationship Id="rId17" Type="http://schemas.openxmlformats.org/officeDocument/2006/relationships/pivotTable" Target="../pivotTables/pivotTable65.xml"/><Relationship Id="rId2" Type="http://schemas.openxmlformats.org/officeDocument/2006/relationships/pivotTable" Target="../pivotTables/pivotTable50.xml"/><Relationship Id="rId16" Type="http://schemas.openxmlformats.org/officeDocument/2006/relationships/pivotTable" Target="../pivotTables/pivotTable64.xml"/><Relationship Id="rId20" Type="http://schemas.openxmlformats.org/officeDocument/2006/relationships/pivotTable" Target="../pivotTables/pivotTable68.xml"/><Relationship Id="rId1" Type="http://schemas.openxmlformats.org/officeDocument/2006/relationships/pivotTable" Target="../pivotTables/pivotTable49.xml"/><Relationship Id="rId6" Type="http://schemas.openxmlformats.org/officeDocument/2006/relationships/pivotTable" Target="../pivotTables/pivotTable54.xml"/><Relationship Id="rId11" Type="http://schemas.openxmlformats.org/officeDocument/2006/relationships/pivotTable" Target="../pivotTables/pivotTable59.xml"/><Relationship Id="rId24" Type="http://schemas.openxmlformats.org/officeDocument/2006/relationships/table" Target="../tables/table3.xml"/><Relationship Id="rId5" Type="http://schemas.openxmlformats.org/officeDocument/2006/relationships/pivotTable" Target="../pivotTables/pivotTable53.xml"/><Relationship Id="rId15" Type="http://schemas.openxmlformats.org/officeDocument/2006/relationships/pivotTable" Target="../pivotTables/pivotTable63.xml"/><Relationship Id="rId23" Type="http://schemas.openxmlformats.org/officeDocument/2006/relationships/drawing" Target="../drawings/drawing4.xml"/><Relationship Id="rId10" Type="http://schemas.openxmlformats.org/officeDocument/2006/relationships/pivotTable" Target="../pivotTables/pivotTable58.xml"/><Relationship Id="rId19" Type="http://schemas.openxmlformats.org/officeDocument/2006/relationships/pivotTable" Target="../pivotTables/pivotTable67.xml"/><Relationship Id="rId4" Type="http://schemas.openxmlformats.org/officeDocument/2006/relationships/pivotTable" Target="../pivotTables/pivotTable52.xml"/><Relationship Id="rId9" Type="http://schemas.openxmlformats.org/officeDocument/2006/relationships/pivotTable" Target="../pivotTables/pivotTable57.xml"/><Relationship Id="rId14" Type="http://schemas.openxmlformats.org/officeDocument/2006/relationships/pivotTable" Target="../pivotTables/pivotTable62.xml"/><Relationship Id="rId22" Type="http://schemas.openxmlformats.org/officeDocument/2006/relationships/pivotTable" Target="../pivotTables/pivotTable70.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73.xml"/><Relationship Id="rId2" Type="http://schemas.openxmlformats.org/officeDocument/2006/relationships/pivotTable" Target="../pivotTables/pivotTable72.xml"/><Relationship Id="rId1" Type="http://schemas.openxmlformats.org/officeDocument/2006/relationships/pivotTable" Target="../pivotTables/pivotTable71.xml"/><Relationship Id="rId5" Type="http://schemas.openxmlformats.org/officeDocument/2006/relationships/table" Target="../tables/table4.xml"/><Relationship Id="rId4"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75.xml"/><Relationship Id="rId1" Type="http://schemas.openxmlformats.org/officeDocument/2006/relationships/pivotTable" Target="../pivotTables/pivotTable74.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78.xml"/><Relationship Id="rId2" Type="http://schemas.openxmlformats.org/officeDocument/2006/relationships/pivotTable" Target="../pivotTables/pivotTable77.xml"/><Relationship Id="rId1" Type="http://schemas.openxmlformats.org/officeDocument/2006/relationships/pivotTable" Target="../pivotTables/pivotTable76.xml"/><Relationship Id="rId6" Type="http://schemas.openxmlformats.org/officeDocument/2006/relationships/table" Target="../tables/table5.xml"/><Relationship Id="rId5" Type="http://schemas.openxmlformats.org/officeDocument/2006/relationships/drawing" Target="../drawings/drawing6.xml"/><Relationship Id="rId4" Type="http://schemas.openxmlformats.org/officeDocument/2006/relationships/pivotTable" Target="../pivotTables/pivotTable79.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80.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82.xml"/><Relationship Id="rId1" Type="http://schemas.openxmlformats.org/officeDocument/2006/relationships/pivotTable" Target="../pivotTables/pivotTable81.xm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84.xml"/><Relationship Id="rId1" Type="http://schemas.openxmlformats.org/officeDocument/2006/relationships/pivotTable" Target="../pivotTables/pivotTable83.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87.xml"/><Relationship Id="rId2" Type="http://schemas.openxmlformats.org/officeDocument/2006/relationships/pivotTable" Target="../pivotTables/pivotTable86.xml"/><Relationship Id="rId1" Type="http://schemas.openxmlformats.org/officeDocument/2006/relationships/pivotTable" Target="../pivotTables/pivotTable85.xml"/><Relationship Id="rId4"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3" Type="http://schemas.openxmlformats.org/officeDocument/2006/relationships/pivotTable" Target="../pivotTables/pivotTable90.xml"/><Relationship Id="rId7" Type="http://schemas.openxmlformats.org/officeDocument/2006/relationships/drawing" Target="../drawings/drawing10.xml"/><Relationship Id="rId2" Type="http://schemas.openxmlformats.org/officeDocument/2006/relationships/pivotTable" Target="../pivotTables/pivotTable89.xml"/><Relationship Id="rId1" Type="http://schemas.openxmlformats.org/officeDocument/2006/relationships/pivotTable" Target="../pivotTables/pivotTable88.xml"/><Relationship Id="rId6" Type="http://schemas.openxmlformats.org/officeDocument/2006/relationships/pivotTable" Target="../pivotTables/pivotTable93.xml"/><Relationship Id="rId5" Type="http://schemas.openxmlformats.org/officeDocument/2006/relationships/pivotTable" Target="../pivotTables/pivotTable92.xml"/><Relationship Id="rId4" Type="http://schemas.openxmlformats.org/officeDocument/2006/relationships/pivotTable" Target="../pivotTables/pivotTable91.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94.xm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ivotTable" Target="../pivotTables/pivotTable96.xml"/><Relationship Id="rId1" Type="http://schemas.openxmlformats.org/officeDocument/2006/relationships/pivotTable" Target="../pivotTables/pivotTable95.xm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97.xml"/></Relationships>
</file>

<file path=xl/worksheets/_rels/sheet22.xml.rels><?xml version="1.0" encoding="UTF-8" standalone="yes"?>
<Relationships xmlns="http://schemas.openxmlformats.org/package/2006/relationships"><Relationship Id="rId3" Type="http://schemas.openxmlformats.org/officeDocument/2006/relationships/pivotTable" Target="../pivotTables/pivotTable100.xml"/><Relationship Id="rId2" Type="http://schemas.openxmlformats.org/officeDocument/2006/relationships/pivotTable" Target="../pivotTables/pivotTable99.xml"/><Relationship Id="rId1" Type="http://schemas.openxmlformats.org/officeDocument/2006/relationships/pivotTable" Target="../pivotTables/pivotTable98.xml"/><Relationship Id="rId5" Type="http://schemas.openxmlformats.org/officeDocument/2006/relationships/drawing" Target="../drawings/drawing12.xml"/><Relationship Id="rId4" Type="http://schemas.openxmlformats.org/officeDocument/2006/relationships/pivotTable" Target="../pivotTables/pivotTable101.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02.xm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ivotTable" Target="../pivotTables/pivotTable104.xml"/><Relationship Id="rId1" Type="http://schemas.openxmlformats.org/officeDocument/2006/relationships/pivotTable" Target="../pivotTables/pivotTable103.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0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3"/>
  <sheetViews>
    <sheetView zoomScaleNormal="100" workbookViewId="0">
      <selection activeCell="B1" sqref="A1:XFD1048576"/>
    </sheetView>
  </sheetViews>
  <sheetFormatPr defaultColWidth="52.140625" defaultRowHeight="15"/>
  <sheetData>
    <row r="1" spans="1:16">
      <c r="A1" t="s">
        <v>599</v>
      </c>
      <c r="B1" t="s">
        <v>0</v>
      </c>
      <c r="C1" t="s">
        <v>1</v>
      </c>
      <c r="D1" t="s">
        <v>2</v>
      </c>
      <c r="E1" t="s">
        <v>3</v>
      </c>
      <c r="F1" t="s">
        <v>4</v>
      </c>
      <c r="G1" t="s">
        <v>5</v>
      </c>
      <c r="H1" t="s">
        <v>6</v>
      </c>
      <c r="I1" t="s">
        <v>7</v>
      </c>
      <c r="J1" t="s">
        <v>8</v>
      </c>
      <c r="K1" t="s">
        <v>9</v>
      </c>
      <c r="L1" t="s">
        <v>10</v>
      </c>
      <c r="M1" t="s">
        <v>11</v>
      </c>
      <c r="N1" t="s">
        <v>12</v>
      </c>
      <c r="O1" t="s">
        <v>13</v>
      </c>
      <c r="P1" t="s">
        <v>14</v>
      </c>
    </row>
    <row r="2" spans="1:16">
      <c r="A2">
        <v>135</v>
      </c>
      <c r="B2" t="s">
        <v>15</v>
      </c>
      <c r="C2" s="2">
        <v>44925.999305555553</v>
      </c>
      <c r="D2">
        <v>15</v>
      </c>
      <c r="E2" t="s">
        <v>16</v>
      </c>
      <c r="F2" t="s">
        <v>17</v>
      </c>
      <c r="G2" s="2">
        <v>44925.53125</v>
      </c>
      <c r="H2" s="1">
        <v>44925</v>
      </c>
      <c r="I2" t="s">
        <v>18</v>
      </c>
      <c r="J2" t="s">
        <v>19</v>
      </c>
      <c r="K2" t="s">
        <v>20</v>
      </c>
      <c r="L2" t="s">
        <v>21</v>
      </c>
      <c r="M2" t="s">
        <v>22</v>
      </c>
      <c r="N2" t="s">
        <v>23</v>
      </c>
      <c r="O2" t="s">
        <v>24</v>
      </c>
      <c r="P2" t="s">
        <v>25</v>
      </c>
    </row>
    <row r="3" spans="1:16">
      <c r="A3">
        <v>412.5</v>
      </c>
      <c r="B3" t="s">
        <v>15</v>
      </c>
      <c r="C3" s="2">
        <v>44925.676388888889</v>
      </c>
      <c r="D3">
        <v>55</v>
      </c>
      <c r="E3" t="s">
        <v>16</v>
      </c>
      <c r="F3" t="s">
        <v>17</v>
      </c>
      <c r="G3" s="2">
        <v>44925.5</v>
      </c>
      <c r="H3" s="1">
        <v>44925</v>
      </c>
      <c r="I3" t="s">
        <v>26</v>
      </c>
      <c r="J3" t="s">
        <v>19</v>
      </c>
      <c r="K3" t="s">
        <v>20</v>
      </c>
      <c r="L3" t="s">
        <v>23</v>
      </c>
      <c r="M3" t="s">
        <v>19</v>
      </c>
      <c r="N3" t="s">
        <v>23</v>
      </c>
      <c r="O3" t="s">
        <v>27</v>
      </c>
      <c r="P3" t="s">
        <v>28</v>
      </c>
    </row>
    <row r="4" spans="1:16">
      <c r="A4">
        <v>90</v>
      </c>
      <c r="B4" t="s">
        <v>15</v>
      </c>
      <c r="C4" s="2">
        <v>44922.489583333336</v>
      </c>
      <c r="D4">
        <v>15</v>
      </c>
      <c r="E4" t="s">
        <v>16</v>
      </c>
      <c r="F4" t="s">
        <v>29</v>
      </c>
      <c r="G4" s="2">
        <v>44917.704861111109</v>
      </c>
      <c r="H4" s="1">
        <v>44917</v>
      </c>
      <c r="I4" t="s">
        <v>18</v>
      </c>
      <c r="J4" t="s">
        <v>19</v>
      </c>
      <c r="K4" t="s">
        <v>30</v>
      </c>
      <c r="L4" t="s">
        <v>21</v>
      </c>
      <c r="M4" t="s">
        <v>19</v>
      </c>
      <c r="N4" t="s">
        <v>21</v>
      </c>
      <c r="O4" t="s">
        <v>31</v>
      </c>
      <c r="P4" t="s">
        <v>32</v>
      </c>
    </row>
    <row r="5" spans="1:16">
      <c r="A5">
        <v>180</v>
      </c>
      <c r="B5" t="s">
        <v>15</v>
      </c>
      <c r="C5" s="2">
        <v>44916.55</v>
      </c>
      <c r="D5">
        <v>15</v>
      </c>
      <c r="E5" t="s">
        <v>16</v>
      </c>
      <c r="F5" t="s">
        <v>17</v>
      </c>
      <c r="G5" s="2">
        <v>44916.465277777781</v>
      </c>
      <c r="H5" s="1">
        <v>44916</v>
      </c>
      <c r="I5" t="s">
        <v>33</v>
      </c>
      <c r="J5" t="s">
        <v>19</v>
      </c>
      <c r="K5" t="s">
        <v>34</v>
      </c>
      <c r="L5" t="s">
        <v>23</v>
      </c>
      <c r="M5" t="s">
        <v>19</v>
      </c>
      <c r="N5" t="s">
        <v>23</v>
      </c>
      <c r="O5" t="s">
        <v>24</v>
      </c>
      <c r="P5" t="s">
        <v>35</v>
      </c>
    </row>
    <row r="6" spans="1:16">
      <c r="A6">
        <v>108</v>
      </c>
      <c r="B6" t="s">
        <v>15</v>
      </c>
      <c r="C6" s="2">
        <v>44924.53125</v>
      </c>
      <c r="D6">
        <v>15</v>
      </c>
      <c r="E6" t="s">
        <v>36</v>
      </c>
      <c r="F6" t="s">
        <v>17</v>
      </c>
      <c r="G6" s="2">
        <v>44914.696527777778</v>
      </c>
      <c r="H6" s="1">
        <v>44914</v>
      </c>
      <c r="I6" t="s">
        <v>18</v>
      </c>
      <c r="J6" t="s">
        <v>19</v>
      </c>
      <c r="K6" t="s">
        <v>34</v>
      </c>
      <c r="L6" t="s">
        <v>21</v>
      </c>
      <c r="M6" t="s">
        <v>19</v>
      </c>
      <c r="N6" t="s">
        <v>23</v>
      </c>
      <c r="O6" t="s">
        <v>24</v>
      </c>
      <c r="P6" t="s">
        <v>37</v>
      </c>
    </row>
    <row r="7" spans="1:16">
      <c r="A7">
        <v>169</v>
      </c>
      <c r="B7" t="s">
        <v>15</v>
      </c>
      <c r="C7" s="2">
        <v>44916.763194444444</v>
      </c>
      <c r="D7">
        <v>15</v>
      </c>
      <c r="E7" t="s">
        <v>16</v>
      </c>
      <c r="F7" t="s">
        <v>38</v>
      </c>
      <c r="G7" s="2">
        <v>44914.618750000001</v>
      </c>
      <c r="H7" s="1">
        <v>44914</v>
      </c>
      <c r="I7" t="s">
        <v>39</v>
      </c>
      <c r="J7" t="s">
        <v>19</v>
      </c>
      <c r="K7" t="s">
        <v>40</v>
      </c>
      <c r="L7" t="s">
        <v>23</v>
      </c>
      <c r="M7" t="s">
        <v>19</v>
      </c>
      <c r="N7" t="s">
        <v>23</v>
      </c>
      <c r="O7" t="s">
        <v>24</v>
      </c>
      <c r="P7" t="s">
        <v>41</v>
      </c>
    </row>
    <row r="8" spans="1:16">
      <c r="A8">
        <v>395</v>
      </c>
      <c r="B8" t="s">
        <v>15</v>
      </c>
      <c r="C8" s="2">
        <v>44924.68472222222</v>
      </c>
      <c r="D8">
        <v>30</v>
      </c>
      <c r="E8" t="s">
        <v>16</v>
      </c>
      <c r="F8" t="s">
        <v>38</v>
      </c>
      <c r="G8" s="2">
        <v>44914.604166666664</v>
      </c>
      <c r="H8" s="1">
        <v>44915</v>
      </c>
      <c r="I8" t="s">
        <v>18</v>
      </c>
      <c r="J8" t="s">
        <v>19</v>
      </c>
      <c r="K8" t="s">
        <v>42</v>
      </c>
      <c r="L8" t="s">
        <v>23</v>
      </c>
      <c r="M8" t="s">
        <v>19</v>
      </c>
      <c r="N8" t="s">
        <v>23</v>
      </c>
      <c r="O8" t="s">
        <v>43</v>
      </c>
      <c r="P8" t="s">
        <v>44</v>
      </c>
    </row>
    <row r="9" spans="1:16">
      <c r="A9">
        <v>90</v>
      </c>
      <c r="B9" t="s">
        <v>15</v>
      </c>
      <c r="C9" s="2">
        <v>44917.661111111112</v>
      </c>
      <c r="D9">
        <v>15</v>
      </c>
      <c r="E9" t="s">
        <v>16</v>
      </c>
      <c r="F9" t="s">
        <v>45</v>
      </c>
      <c r="G9" s="2">
        <v>44914.493055555555</v>
      </c>
      <c r="H9" s="1">
        <v>44917</v>
      </c>
      <c r="I9" t="s">
        <v>18</v>
      </c>
      <c r="J9" t="s">
        <v>19</v>
      </c>
      <c r="K9" t="s">
        <v>40</v>
      </c>
      <c r="L9" t="s">
        <v>46</v>
      </c>
      <c r="M9" t="s">
        <v>19</v>
      </c>
      <c r="N9" t="s">
        <v>23</v>
      </c>
      <c r="O9" t="s">
        <v>47</v>
      </c>
      <c r="P9" t="s">
        <v>48</v>
      </c>
    </row>
    <row r="10" spans="1:16">
      <c r="A10">
        <v>135</v>
      </c>
      <c r="B10" t="s">
        <v>15</v>
      </c>
      <c r="C10" s="2">
        <v>44921.680555555555</v>
      </c>
      <c r="D10">
        <v>15</v>
      </c>
      <c r="E10" t="s">
        <v>36</v>
      </c>
      <c r="F10" t="s">
        <v>49</v>
      </c>
      <c r="G10" s="2">
        <v>44911.6875</v>
      </c>
      <c r="H10" s="1">
        <v>44916</v>
      </c>
      <c r="I10" t="s">
        <v>18</v>
      </c>
      <c r="J10" t="s">
        <v>19</v>
      </c>
      <c r="K10" t="s">
        <v>34</v>
      </c>
      <c r="L10" t="s">
        <v>50</v>
      </c>
      <c r="M10" t="s">
        <v>19</v>
      </c>
      <c r="N10" t="s">
        <v>23</v>
      </c>
      <c r="O10" t="s">
        <v>51</v>
      </c>
      <c r="P10" t="s">
        <v>52</v>
      </c>
    </row>
    <row r="11" spans="1:16">
      <c r="A11">
        <v>108</v>
      </c>
      <c r="B11" t="s">
        <v>15</v>
      </c>
      <c r="C11" s="2">
        <v>44915.541666666664</v>
      </c>
      <c r="D11">
        <v>18</v>
      </c>
      <c r="E11" t="s">
        <v>36</v>
      </c>
      <c r="F11" t="s">
        <v>45</v>
      </c>
      <c r="G11" s="2">
        <v>44909.475694444445</v>
      </c>
      <c r="H11" s="1">
        <v>44914</v>
      </c>
      <c r="I11" t="s">
        <v>18</v>
      </c>
      <c r="J11" t="s">
        <v>19</v>
      </c>
      <c r="K11" t="s">
        <v>40</v>
      </c>
      <c r="L11" t="s">
        <v>21</v>
      </c>
      <c r="M11" t="s">
        <v>19</v>
      </c>
      <c r="N11" t="s">
        <v>23</v>
      </c>
      <c r="O11" t="s">
        <v>53</v>
      </c>
      <c r="P11" t="s">
        <v>54</v>
      </c>
    </row>
    <row r="12" spans="1:16">
      <c r="A12">
        <v>48</v>
      </c>
      <c r="B12" t="s">
        <v>15</v>
      </c>
      <c r="C12" s="2">
        <v>44915.469444444447</v>
      </c>
      <c r="D12">
        <v>4</v>
      </c>
      <c r="E12" t="s">
        <v>16</v>
      </c>
      <c r="F12" t="s">
        <v>55</v>
      </c>
      <c r="G12" s="2">
        <v>44907.761111111111</v>
      </c>
      <c r="H12" t="s">
        <v>19</v>
      </c>
      <c r="I12" t="s">
        <v>18</v>
      </c>
      <c r="J12" t="s">
        <v>19</v>
      </c>
      <c r="K12" t="s">
        <v>34</v>
      </c>
      <c r="L12" t="s">
        <v>21</v>
      </c>
      <c r="M12" t="s">
        <v>19</v>
      </c>
      <c r="N12" t="s">
        <v>21</v>
      </c>
      <c r="O12" t="s">
        <v>56</v>
      </c>
      <c r="P12" t="s">
        <v>57</v>
      </c>
    </row>
    <row r="13" spans="1:16">
      <c r="A13">
        <v>60</v>
      </c>
      <c r="B13" t="s">
        <v>15</v>
      </c>
      <c r="C13" s="2">
        <v>44915.472222222219</v>
      </c>
      <c r="D13">
        <v>5</v>
      </c>
      <c r="E13" t="s">
        <v>16</v>
      </c>
      <c r="F13" t="s">
        <v>55</v>
      </c>
      <c r="G13" s="2">
        <v>44907.759722222225</v>
      </c>
      <c r="H13" t="s">
        <v>19</v>
      </c>
      <c r="I13" t="s">
        <v>18</v>
      </c>
      <c r="J13" t="s">
        <v>19</v>
      </c>
      <c r="K13" t="s">
        <v>34</v>
      </c>
      <c r="L13" t="s">
        <v>21</v>
      </c>
      <c r="M13" t="s">
        <v>19</v>
      </c>
      <c r="N13" t="s">
        <v>21</v>
      </c>
      <c r="O13" t="s">
        <v>56</v>
      </c>
      <c r="P13" t="s">
        <v>57</v>
      </c>
    </row>
    <row r="14" spans="1:16">
      <c r="A14">
        <v>162</v>
      </c>
      <c r="B14" t="s">
        <v>15</v>
      </c>
      <c r="C14" s="2">
        <v>44915.486805555556</v>
      </c>
      <c r="D14">
        <v>18</v>
      </c>
      <c r="E14" t="s">
        <v>36</v>
      </c>
      <c r="F14" t="s">
        <v>45</v>
      </c>
      <c r="G14" s="2">
        <v>44907.676388888889</v>
      </c>
      <c r="H14" s="1">
        <v>44910</v>
      </c>
      <c r="I14" t="s">
        <v>58</v>
      </c>
      <c r="J14" t="s">
        <v>19</v>
      </c>
      <c r="K14" t="s">
        <v>40</v>
      </c>
      <c r="L14" t="s">
        <v>23</v>
      </c>
      <c r="M14" t="s">
        <v>19</v>
      </c>
      <c r="N14" t="s">
        <v>23</v>
      </c>
      <c r="O14" t="s">
        <v>24</v>
      </c>
      <c r="P14" t="s">
        <v>41</v>
      </c>
    </row>
    <row r="15" spans="1:16">
      <c r="A15">
        <v>198</v>
      </c>
      <c r="B15" t="s">
        <v>15</v>
      </c>
      <c r="C15" s="2">
        <v>44911.706250000003</v>
      </c>
      <c r="D15">
        <v>22</v>
      </c>
      <c r="E15" t="s">
        <v>16</v>
      </c>
      <c r="F15" t="s">
        <v>45</v>
      </c>
      <c r="G15" s="2">
        <v>44904.661111111112</v>
      </c>
      <c r="H15" s="1">
        <v>44908</v>
      </c>
      <c r="I15" t="s">
        <v>26</v>
      </c>
      <c r="J15" t="s">
        <v>19</v>
      </c>
      <c r="K15" t="s">
        <v>40</v>
      </c>
      <c r="L15" t="s">
        <v>50</v>
      </c>
      <c r="M15" t="s">
        <v>19</v>
      </c>
      <c r="N15" t="s">
        <v>23</v>
      </c>
      <c r="O15" t="s">
        <v>24</v>
      </c>
      <c r="P15" t="s">
        <v>54</v>
      </c>
    </row>
    <row r="16" spans="1:16">
      <c r="A16">
        <v>90</v>
      </c>
      <c r="B16" t="s">
        <v>15</v>
      </c>
      <c r="C16" s="2">
        <v>44915.368750000001</v>
      </c>
      <c r="D16">
        <v>15</v>
      </c>
      <c r="E16" t="s">
        <v>36</v>
      </c>
      <c r="F16" t="s">
        <v>17</v>
      </c>
      <c r="G16" s="2">
        <v>44903.706250000003</v>
      </c>
      <c r="H16" s="1">
        <v>44911</v>
      </c>
      <c r="I16" t="s">
        <v>18</v>
      </c>
      <c r="J16" t="s">
        <v>19</v>
      </c>
      <c r="K16" t="s">
        <v>20</v>
      </c>
      <c r="L16" t="s">
        <v>23</v>
      </c>
      <c r="M16" t="s">
        <v>59</v>
      </c>
      <c r="N16" t="s">
        <v>23</v>
      </c>
      <c r="O16" t="s">
        <v>43</v>
      </c>
      <c r="P16" t="s">
        <v>57</v>
      </c>
    </row>
    <row r="17" spans="1:16">
      <c r="A17">
        <v>180</v>
      </c>
      <c r="B17" t="s">
        <v>15</v>
      </c>
      <c r="C17" s="2">
        <v>44909.515972222223</v>
      </c>
      <c r="D17">
        <v>20</v>
      </c>
      <c r="E17" t="s">
        <v>36</v>
      </c>
      <c r="F17" t="s">
        <v>45</v>
      </c>
      <c r="G17" s="2">
        <v>44903.486111111109</v>
      </c>
      <c r="H17" s="1">
        <v>44909</v>
      </c>
      <c r="I17" t="s">
        <v>18</v>
      </c>
      <c r="J17" t="s">
        <v>19</v>
      </c>
      <c r="K17" t="s">
        <v>20</v>
      </c>
      <c r="L17" t="s">
        <v>21</v>
      </c>
      <c r="M17" t="s">
        <v>19</v>
      </c>
      <c r="N17" t="s">
        <v>23</v>
      </c>
      <c r="O17" t="s">
        <v>24</v>
      </c>
      <c r="P17" t="s">
        <v>60</v>
      </c>
    </row>
    <row r="18" spans="1:16">
      <c r="A18">
        <v>135</v>
      </c>
      <c r="B18" t="s">
        <v>15</v>
      </c>
      <c r="C18" s="2">
        <v>44903.519444444442</v>
      </c>
      <c r="D18">
        <v>15</v>
      </c>
      <c r="E18" t="s">
        <v>36</v>
      </c>
      <c r="F18" t="s">
        <v>45</v>
      </c>
      <c r="G18" s="2">
        <v>44900.693055555559</v>
      </c>
      <c r="H18" s="1">
        <v>44902</v>
      </c>
      <c r="I18" t="s">
        <v>18</v>
      </c>
      <c r="J18" t="s">
        <v>19</v>
      </c>
      <c r="K18" t="s">
        <v>34</v>
      </c>
      <c r="L18" t="s">
        <v>23</v>
      </c>
      <c r="M18" t="s">
        <v>19</v>
      </c>
      <c r="N18" t="s">
        <v>23</v>
      </c>
      <c r="O18" t="s">
        <v>24</v>
      </c>
      <c r="P18" t="s">
        <v>61</v>
      </c>
    </row>
    <row r="19" spans="1:16">
      <c r="A19">
        <v>135</v>
      </c>
      <c r="B19" t="s">
        <v>15</v>
      </c>
      <c r="C19" s="2">
        <v>44915.676388888889</v>
      </c>
      <c r="D19">
        <v>15</v>
      </c>
      <c r="E19" t="s">
        <v>36</v>
      </c>
      <c r="F19" t="s">
        <v>45</v>
      </c>
      <c r="G19" s="2">
        <v>44900.611805555556</v>
      </c>
      <c r="H19" s="1">
        <v>44910</v>
      </c>
      <c r="I19" t="s">
        <v>18</v>
      </c>
      <c r="J19" t="s">
        <v>19</v>
      </c>
      <c r="K19" t="s">
        <v>34</v>
      </c>
      <c r="L19" t="s">
        <v>23</v>
      </c>
      <c r="M19" t="s">
        <v>19</v>
      </c>
      <c r="N19" t="s">
        <v>23</v>
      </c>
      <c r="O19" t="s">
        <v>24</v>
      </c>
      <c r="P19" t="s">
        <v>62</v>
      </c>
    </row>
    <row r="20" spans="1:16">
      <c r="A20">
        <v>135</v>
      </c>
      <c r="B20" t="s">
        <v>15</v>
      </c>
      <c r="C20" s="2">
        <v>44907.511805555558</v>
      </c>
      <c r="D20">
        <v>15</v>
      </c>
      <c r="E20" t="s">
        <v>36</v>
      </c>
      <c r="F20" t="s">
        <v>45</v>
      </c>
      <c r="G20" s="2">
        <v>44900.586805555555</v>
      </c>
      <c r="H20" s="1">
        <v>44902</v>
      </c>
      <c r="I20" t="s">
        <v>18</v>
      </c>
      <c r="J20" t="s">
        <v>19</v>
      </c>
      <c r="K20" t="s">
        <v>40</v>
      </c>
      <c r="L20" t="s">
        <v>23</v>
      </c>
      <c r="M20" t="s">
        <v>19</v>
      </c>
      <c r="N20" t="s">
        <v>23</v>
      </c>
      <c r="O20" t="s">
        <v>63</v>
      </c>
      <c r="P20" t="s">
        <v>64</v>
      </c>
    </row>
    <row r="21" spans="1:16">
      <c r="A21">
        <v>231</v>
      </c>
      <c r="B21" t="s">
        <v>15</v>
      </c>
      <c r="C21" s="2">
        <v>44915.497916666667</v>
      </c>
      <c r="D21">
        <v>33</v>
      </c>
      <c r="E21" t="s">
        <v>36</v>
      </c>
      <c r="F21" t="s">
        <v>45</v>
      </c>
      <c r="G21" s="2">
        <v>44900.584722222222</v>
      </c>
      <c r="H21" s="1">
        <v>44900</v>
      </c>
      <c r="I21" t="s">
        <v>58</v>
      </c>
      <c r="J21" t="s">
        <v>19</v>
      </c>
      <c r="K21" t="s">
        <v>34</v>
      </c>
      <c r="L21" t="s">
        <v>23</v>
      </c>
      <c r="M21" t="s">
        <v>19</v>
      </c>
      <c r="N21" t="s">
        <v>23</v>
      </c>
      <c r="O21" t="s">
        <v>65</v>
      </c>
      <c r="P21" t="s">
        <v>66</v>
      </c>
    </row>
    <row r="22" spans="1:16">
      <c r="A22">
        <v>149</v>
      </c>
      <c r="B22" t="s">
        <v>15</v>
      </c>
      <c r="C22" s="2">
        <v>44911.506944444445</v>
      </c>
      <c r="D22">
        <v>15</v>
      </c>
      <c r="E22" t="s">
        <v>16</v>
      </c>
      <c r="F22" t="s">
        <v>67</v>
      </c>
      <c r="G22" s="2">
        <v>44897.609722222223</v>
      </c>
      <c r="H22" s="1">
        <v>44908</v>
      </c>
      <c r="I22" t="s">
        <v>68</v>
      </c>
      <c r="J22" t="s">
        <v>19</v>
      </c>
      <c r="K22" t="s">
        <v>69</v>
      </c>
      <c r="L22" t="s">
        <v>23</v>
      </c>
      <c r="M22" t="s">
        <v>19</v>
      </c>
      <c r="N22" t="s">
        <v>23</v>
      </c>
      <c r="O22" t="s">
        <v>24</v>
      </c>
      <c r="P22" t="s">
        <v>70</v>
      </c>
    </row>
    <row r="23" spans="1:16">
      <c r="A23">
        <v>243</v>
      </c>
      <c r="B23" t="s">
        <v>15</v>
      </c>
      <c r="C23" s="2">
        <v>44901.501388888886</v>
      </c>
      <c r="D23">
        <v>27</v>
      </c>
      <c r="E23" t="s">
        <v>16</v>
      </c>
      <c r="F23" t="s">
        <v>17</v>
      </c>
      <c r="G23" s="2">
        <v>44897.552777777775</v>
      </c>
      <c r="H23" s="1">
        <v>44901</v>
      </c>
      <c r="I23" t="s">
        <v>18</v>
      </c>
      <c r="J23" t="s">
        <v>19</v>
      </c>
      <c r="K23" t="s">
        <v>34</v>
      </c>
      <c r="L23" t="s">
        <v>23</v>
      </c>
      <c r="M23" t="s">
        <v>19</v>
      </c>
      <c r="N23" t="s">
        <v>23</v>
      </c>
      <c r="O23" t="s">
        <v>56</v>
      </c>
      <c r="P23" t="s">
        <v>62</v>
      </c>
    </row>
    <row r="24" spans="1:16">
      <c r="A24">
        <v>90</v>
      </c>
      <c r="B24" t="s">
        <v>15</v>
      </c>
      <c r="C24" s="2">
        <v>44907.412499999999</v>
      </c>
      <c r="D24">
        <v>15</v>
      </c>
      <c r="E24" t="s">
        <v>16</v>
      </c>
      <c r="F24" t="s">
        <v>49</v>
      </c>
      <c r="G24" s="2">
        <v>44896.545138888891</v>
      </c>
      <c r="H24" s="1">
        <v>44901</v>
      </c>
      <c r="I24" t="s">
        <v>58</v>
      </c>
      <c r="J24" t="s">
        <v>19</v>
      </c>
      <c r="K24" t="s">
        <v>71</v>
      </c>
      <c r="L24" t="s">
        <v>23</v>
      </c>
      <c r="M24" t="s">
        <v>19</v>
      </c>
      <c r="N24" t="s">
        <v>23</v>
      </c>
      <c r="O24" t="s">
        <v>24</v>
      </c>
      <c r="P24" t="s">
        <v>72</v>
      </c>
    </row>
    <row r="25" spans="1:16">
      <c r="A25">
        <v>180</v>
      </c>
      <c r="B25" t="s">
        <v>15</v>
      </c>
      <c r="C25" s="2">
        <v>44907.420138888891</v>
      </c>
      <c r="D25">
        <v>25</v>
      </c>
      <c r="E25" t="s">
        <v>36</v>
      </c>
      <c r="F25" t="s">
        <v>45</v>
      </c>
      <c r="G25" s="2">
        <v>44896.539583333331</v>
      </c>
      <c r="H25" s="1">
        <v>44904</v>
      </c>
      <c r="I25" t="s">
        <v>18</v>
      </c>
      <c r="J25" t="s">
        <v>19</v>
      </c>
      <c r="K25" t="s">
        <v>34</v>
      </c>
      <c r="L25" t="s">
        <v>23</v>
      </c>
      <c r="M25" t="s">
        <v>19</v>
      </c>
      <c r="N25" t="s">
        <v>23</v>
      </c>
      <c r="O25" t="s">
        <v>24</v>
      </c>
      <c r="P25" t="s">
        <v>73</v>
      </c>
    </row>
    <row r="26" spans="1:16">
      <c r="A26">
        <v>149</v>
      </c>
      <c r="B26" t="s">
        <v>15</v>
      </c>
      <c r="C26" s="2">
        <v>44915.74722222222</v>
      </c>
      <c r="D26">
        <v>15</v>
      </c>
      <c r="E26" t="s">
        <v>36</v>
      </c>
      <c r="F26" t="s">
        <v>45</v>
      </c>
      <c r="G26" s="2">
        <v>44895.743750000001</v>
      </c>
      <c r="H26" s="1">
        <v>44897</v>
      </c>
      <c r="I26" t="s">
        <v>74</v>
      </c>
      <c r="J26" t="s">
        <v>19</v>
      </c>
      <c r="K26" t="s">
        <v>75</v>
      </c>
      <c r="L26" t="s">
        <v>23</v>
      </c>
      <c r="M26" t="s">
        <v>19</v>
      </c>
      <c r="N26" t="s">
        <v>23</v>
      </c>
      <c r="O26" t="s">
        <v>56</v>
      </c>
      <c r="P26" t="s">
        <v>76</v>
      </c>
    </row>
    <row r="27" spans="1:16">
      <c r="A27">
        <v>467</v>
      </c>
      <c r="B27" t="s">
        <v>15</v>
      </c>
      <c r="C27" s="2">
        <v>44918.519444444442</v>
      </c>
      <c r="D27">
        <v>34</v>
      </c>
      <c r="E27" t="s">
        <v>77</v>
      </c>
      <c r="F27" t="s">
        <v>78</v>
      </c>
      <c r="G27" s="2">
        <v>44895.595138888886</v>
      </c>
      <c r="H27" s="1">
        <v>44896</v>
      </c>
      <c r="I27" t="s">
        <v>79</v>
      </c>
      <c r="J27" t="s">
        <v>19</v>
      </c>
      <c r="K27" t="s">
        <v>80</v>
      </c>
      <c r="L27" t="s">
        <v>21</v>
      </c>
      <c r="M27" t="s">
        <v>19</v>
      </c>
      <c r="N27" t="s">
        <v>23</v>
      </c>
      <c r="O27" t="s">
        <v>24</v>
      </c>
      <c r="P27" t="s">
        <v>81</v>
      </c>
    </row>
    <row r="28" spans="1:16">
      <c r="A28">
        <v>171</v>
      </c>
      <c r="B28" t="s">
        <v>15</v>
      </c>
      <c r="C28" s="2">
        <v>44910.569444444445</v>
      </c>
      <c r="D28">
        <v>19</v>
      </c>
      <c r="E28" t="s">
        <v>16</v>
      </c>
      <c r="F28" t="s">
        <v>45</v>
      </c>
      <c r="G28" s="2">
        <v>44895.452777777777</v>
      </c>
      <c r="H28" s="1">
        <v>44901</v>
      </c>
      <c r="I28" t="s">
        <v>58</v>
      </c>
      <c r="J28" t="s">
        <v>19</v>
      </c>
      <c r="K28" t="s">
        <v>82</v>
      </c>
      <c r="L28" t="s">
        <v>23</v>
      </c>
      <c r="M28" t="s">
        <v>19</v>
      </c>
      <c r="N28" t="s">
        <v>23</v>
      </c>
      <c r="O28" t="s">
        <v>24</v>
      </c>
      <c r="P28" t="s">
        <v>83</v>
      </c>
    </row>
    <row r="29" spans="1:16">
      <c r="A29">
        <v>659</v>
      </c>
      <c r="B29" t="s">
        <v>15</v>
      </c>
      <c r="C29" s="2">
        <v>44917.745833333334</v>
      </c>
      <c r="D29">
        <v>50</v>
      </c>
      <c r="E29" t="s">
        <v>77</v>
      </c>
      <c r="F29" t="s">
        <v>19</v>
      </c>
      <c r="G29" s="2">
        <v>44893.722916666666</v>
      </c>
      <c r="H29" s="1">
        <v>44895</v>
      </c>
      <c r="I29" t="s">
        <v>84</v>
      </c>
      <c r="J29" t="s">
        <v>19</v>
      </c>
      <c r="K29" t="s">
        <v>85</v>
      </c>
      <c r="L29" t="s">
        <v>19</v>
      </c>
      <c r="M29" t="s">
        <v>19</v>
      </c>
      <c r="N29" t="s">
        <v>23</v>
      </c>
      <c r="O29" t="s">
        <v>86</v>
      </c>
      <c r="P29" t="s">
        <v>87</v>
      </c>
    </row>
    <row r="30" spans="1:16">
      <c r="A30">
        <v>135</v>
      </c>
      <c r="B30" t="s">
        <v>15</v>
      </c>
      <c r="C30" s="2">
        <v>44917.513194444444</v>
      </c>
      <c r="D30">
        <v>15</v>
      </c>
      <c r="E30" t="s">
        <v>36</v>
      </c>
      <c r="F30" t="s">
        <v>45</v>
      </c>
      <c r="G30" s="2">
        <v>44893.5</v>
      </c>
      <c r="H30" s="1">
        <v>44915</v>
      </c>
      <c r="I30" t="s">
        <v>18</v>
      </c>
      <c r="J30" t="s">
        <v>19</v>
      </c>
      <c r="K30" t="s">
        <v>40</v>
      </c>
      <c r="L30" t="s">
        <v>23</v>
      </c>
      <c r="M30" t="s">
        <v>19</v>
      </c>
      <c r="N30" t="s">
        <v>23</v>
      </c>
      <c r="O30" t="s">
        <v>43</v>
      </c>
      <c r="P30" t="s">
        <v>88</v>
      </c>
    </row>
    <row r="31" spans="1:16">
      <c r="A31">
        <v>135</v>
      </c>
      <c r="B31" t="s">
        <v>15</v>
      </c>
      <c r="C31" s="2">
        <v>44895.463194444441</v>
      </c>
      <c r="D31">
        <v>15</v>
      </c>
      <c r="E31" t="s">
        <v>77</v>
      </c>
      <c r="F31" t="s">
        <v>17</v>
      </c>
      <c r="G31" s="2">
        <v>44893.484027777777</v>
      </c>
      <c r="H31" s="1">
        <v>44894</v>
      </c>
      <c r="I31" t="s">
        <v>89</v>
      </c>
      <c r="J31" t="s">
        <v>19</v>
      </c>
      <c r="K31" t="s">
        <v>90</v>
      </c>
      <c r="L31" t="s">
        <v>23</v>
      </c>
      <c r="M31" t="s">
        <v>22</v>
      </c>
      <c r="N31" t="s">
        <v>23</v>
      </c>
      <c r="O31" t="s">
        <v>63</v>
      </c>
      <c r="P31" t="s">
        <v>91</v>
      </c>
    </row>
    <row r="32" spans="1:16">
      <c r="A32">
        <v>180</v>
      </c>
      <c r="B32" t="s">
        <v>15</v>
      </c>
      <c r="C32" s="2">
        <v>44911.431250000001</v>
      </c>
      <c r="D32">
        <v>20</v>
      </c>
      <c r="E32" t="s">
        <v>36</v>
      </c>
      <c r="F32" t="s">
        <v>45</v>
      </c>
      <c r="G32" s="2">
        <v>44893.434027777781</v>
      </c>
      <c r="H32" s="1">
        <v>44909</v>
      </c>
      <c r="I32" t="s">
        <v>18</v>
      </c>
      <c r="J32" t="s">
        <v>19</v>
      </c>
      <c r="K32" t="s">
        <v>34</v>
      </c>
      <c r="L32" t="s">
        <v>23</v>
      </c>
      <c r="M32" t="s">
        <v>19</v>
      </c>
      <c r="N32" t="s">
        <v>23</v>
      </c>
      <c r="O32" t="s">
        <v>92</v>
      </c>
      <c r="P32" t="s">
        <v>93</v>
      </c>
    </row>
    <row r="33" spans="1:16">
      <c r="A33">
        <v>135</v>
      </c>
      <c r="B33" t="s">
        <v>15</v>
      </c>
      <c r="C33" s="2">
        <v>44911.50277777778</v>
      </c>
      <c r="D33">
        <v>15</v>
      </c>
      <c r="E33" t="s">
        <v>16</v>
      </c>
      <c r="F33" t="s">
        <v>17</v>
      </c>
      <c r="G33" s="2">
        <v>44890.525694444441</v>
      </c>
      <c r="H33" s="1">
        <v>44895</v>
      </c>
      <c r="I33" t="s">
        <v>18</v>
      </c>
      <c r="J33" t="s">
        <v>19</v>
      </c>
      <c r="K33" t="s">
        <v>30</v>
      </c>
      <c r="L33" t="s">
        <v>21</v>
      </c>
      <c r="M33" t="s">
        <v>19</v>
      </c>
      <c r="N33" t="s">
        <v>21</v>
      </c>
      <c r="O33" t="s">
        <v>24</v>
      </c>
      <c r="P33" t="s">
        <v>94</v>
      </c>
    </row>
    <row r="34" spans="1:16">
      <c r="A34">
        <v>90</v>
      </c>
      <c r="B34" t="s">
        <v>15</v>
      </c>
      <c r="C34" s="2">
        <v>44902.48333333333</v>
      </c>
      <c r="D34">
        <v>15</v>
      </c>
      <c r="E34" t="s">
        <v>16</v>
      </c>
      <c r="F34" t="s">
        <v>17</v>
      </c>
      <c r="G34" s="2">
        <v>44890.492361111108</v>
      </c>
      <c r="H34" s="1">
        <v>44893</v>
      </c>
      <c r="I34" t="s">
        <v>18</v>
      </c>
      <c r="J34" t="s">
        <v>19</v>
      </c>
      <c r="K34" t="s">
        <v>30</v>
      </c>
      <c r="L34" t="s">
        <v>21</v>
      </c>
      <c r="M34" t="s">
        <v>19</v>
      </c>
      <c r="N34" t="s">
        <v>21</v>
      </c>
      <c r="O34" t="s">
        <v>63</v>
      </c>
      <c r="P34" t="s">
        <v>95</v>
      </c>
    </row>
    <row r="35" spans="1:16">
      <c r="A35">
        <v>359</v>
      </c>
      <c r="B35" t="s">
        <v>15</v>
      </c>
      <c r="C35" s="2">
        <v>44907.421527777777</v>
      </c>
      <c r="D35">
        <v>20</v>
      </c>
      <c r="E35" t="s">
        <v>16</v>
      </c>
      <c r="F35" t="s">
        <v>45</v>
      </c>
      <c r="G35" s="2">
        <v>44889.543055555558</v>
      </c>
      <c r="H35" s="1">
        <v>44893</v>
      </c>
      <c r="I35" t="s">
        <v>68</v>
      </c>
      <c r="J35" t="s">
        <v>19</v>
      </c>
      <c r="K35" t="s">
        <v>96</v>
      </c>
      <c r="L35" t="s">
        <v>21</v>
      </c>
      <c r="M35" t="s">
        <v>19</v>
      </c>
      <c r="N35" t="s">
        <v>23</v>
      </c>
      <c r="O35" t="s">
        <v>97</v>
      </c>
      <c r="P35" t="s">
        <v>98</v>
      </c>
    </row>
    <row r="36" spans="1:16">
      <c r="A36">
        <v>112.5</v>
      </c>
      <c r="B36" t="s">
        <v>15</v>
      </c>
      <c r="C36" s="2">
        <v>44894.744444444441</v>
      </c>
      <c r="D36">
        <v>15</v>
      </c>
      <c r="E36" t="s">
        <v>16</v>
      </c>
      <c r="F36" t="s">
        <v>49</v>
      </c>
      <c r="G36" s="2">
        <v>44888.539583333331</v>
      </c>
      <c r="H36" s="1">
        <v>44889</v>
      </c>
      <c r="I36" t="s">
        <v>99</v>
      </c>
      <c r="J36" t="s">
        <v>19</v>
      </c>
      <c r="K36" t="s">
        <v>100</v>
      </c>
      <c r="L36" t="s">
        <v>23</v>
      </c>
      <c r="M36" t="s">
        <v>19</v>
      </c>
      <c r="N36" t="s">
        <v>23</v>
      </c>
      <c r="O36" t="s">
        <v>24</v>
      </c>
      <c r="P36" t="s">
        <v>101</v>
      </c>
    </row>
    <row r="37" spans="1:16">
      <c r="A37">
        <v>135</v>
      </c>
      <c r="B37" t="s">
        <v>15</v>
      </c>
      <c r="C37" s="2">
        <v>44893.708333333336</v>
      </c>
      <c r="D37">
        <v>15</v>
      </c>
      <c r="E37" t="s">
        <v>16</v>
      </c>
      <c r="F37" t="s">
        <v>49</v>
      </c>
      <c r="G37" s="2">
        <v>44888.527083333334</v>
      </c>
      <c r="H37" s="1">
        <v>44888</v>
      </c>
      <c r="I37" t="s">
        <v>18</v>
      </c>
      <c r="J37" t="s">
        <v>19</v>
      </c>
      <c r="K37" t="s">
        <v>102</v>
      </c>
      <c r="L37" t="s">
        <v>23</v>
      </c>
      <c r="M37" t="s">
        <v>22</v>
      </c>
      <c r="N37" t="s">
        <v>23</v>
      </c>
      <c r="O37" t="s">
        <v>43</v>
      </c>
      <c r="P37" t="s">
        <v>103</v>
      </c>
    </row>
    <row r="38" spans="1:16">
      <c r="A38">
        <v>227.75</v>
      </c>
      <c r="B38" t="s">
        <v>15</v>
      </c>
      <c r="C38" s="2">
        <v>44896.617361111108</v>
      </c>
      <c r="D38">
        <v>25</v>
      </c>
      <c r="E38" t="s">
        <v>16</v>
      </c>
      <c r="F38" t="s">
        <v>38</v>
      </c>
      <c r="G38" s="2">
        <v>44888.513194444444</v>
      </c>
      <c r="H38" s="1">
        <v>44890</v>
      </c>
      <c r="I38" t="s">
        <v>18</v>
      </c>
      <c r="J38" t="s">
        <v>19</v>
      </c>
      <c r="K38" t="s">
        <v>40</v>
      </c>
      <c r="L38" t="s">
        <v>21</v>
      </c>
      <c r="M38" t="s">
        <v>19</v>
      </c>
      <c r="N38" t="s">
        <v>21</v>
      </c>
      <c r="O38" t="s">
        <v>92</v>
      </c>
      <c r="P38" t="s">
        <v>104</v>
      </c>
    </row>
    <row r="39" spans="1:16">
      <c r="A39">
        <v>180</v>
      </c>
      <c r="B39" t="s">
        <v>15</v>
      </c>
      <c r="C39" s="2">
        <v>44890.714583333334</v>
      </c>
      <c r="D39">
        <v>20</v>
      </c>
      <c r="E39" t="s">
        <v>36</v>
      </c>
      <c r="F39" t="s">
        <v>45</v>
      </c>
      <c r="G39" s="2">
        <v>44887.438888888886</v>
      </c>
      <c r="H39" s="1">
        <v>44889</v>
      </c>
      <c r="I39" t="s">
        <v>18</v>
      </c>
      <c r="J39" t="s">
        <v>19</v>
      </c>
      <c r="K39" t="s">
        <v>105</v>
      </c>
      <c r="L39" t="s">
        <v>23</v>
      </c>
      <c r="M39" t="s">
        <v>19</v>
      </c>
      <c r="N39" t="s">
        <v>23</v>
      </c>
      <c r="O39" t="s">
        <v>24</v>
      </c>
      <c r="P39" t="s">
        <v>106</v>
      </c>
    </row>
    <row r="40" spans="1:16">
      <c r="A40">
        <v>274.92</v>
      </c>
      <c r="B40" t="s">
        <v>15</v>
      </c>
      <c r="C40" s="2">
        <v>44894.679166666669</v>
      </c>
      <c r="D40">
        <v>29</v>
      </c>
      <c r="E40" t="s">
        <v>16</v>
      </c>
      <c r="F40" t="s">
        <v>17</v>
      </c>
      <c r="G40" s="2">
        <v>44886.770833333336</v>
      </c>
      <c r="H40" s="1">
        <v>44890</v>
      </c>
      <c r="I40" t="s">
        <v>107</v>
      </c>
      <c r="J40" t="s">
        <v>19</v>
      </c>
      <c r="K40" t="s">
        <v>108</v>
      </c>
      <c r="L40" t="s">
        <v>21</v>
      </c>
      <c r="M40" t="s">
        <v>22</v>
      </c>
      <c r="N40" t="s">
        <v>23</v>
      </c>
      <c r="O40" t="s">
        <v>56</v>
      </c>
      <c r="P40" t="s">
        <v>109</v>
      </c>
    </row>
    <row r="41" spans="1:16">
      <c r="A41">
        <v>816</v>
      </c>
      <c r="B41" t="s">
        <v>15</v>
      </c>
      <c r="C41" s="2">
        <v>44921.477777777778</v>
      </c>
      <c r="D41">
        <v>80</v>
      </c>
      <c r="E41" t="s">
        <v>36</v>
      </c>
      <c r="F41" t="s">
        <v>17</v>
      </c>
      <c r="G41" s="2">
        <v>44883.631249999999</v>
      </c>
      <c r="H41" s="1">
        <v>44883</v>
      </c>
      <c r="I41" t="s">
        <v>18</v>
      </c>
      <c r="J41" t="s">
        <v>19</v>
      </c>
      <c r="K41" t="s">
        <v>110</v>
      </c>
      <c r="L41" t="s">
        <v>23</v>
      </c>
      <c r="M41" t="s">
        <v>19</v>
      </c>
      <c r="N41" t="s">
        <v>23</v>
      </c>
      <c r="O41" t="s">
        <v>24</v>
      </c>
      <c r="P41" t="s">
        <v>111</v>
      </c>
    </row>
    <row r="42" spans="1:16">
      <c r="A42">
        <v>135</v>
      </c>
      <c r="B42" t="s">
        <v>15</v>
      </c>
      <c r="C42" s="2">
        <v>44894.682638888888</v>
      </c>
      <c r="D42">
        <v>15</v>
      </c>
      <c r="E42" t="s">
        <v>36</v>
      </c>
      <c r="F42" t="s">
        <v>45</v>
      </c>
      <c r="G42" s="2">
        <v>44883.6</v>
      </c>
      <c r="H42" s="1">
        <v>44889</v>
      </c>
      <c r="I42" t="s">
        <v>58</v>
      </c>
      <c r="J42" t="s">
        <v>19</v>
      </c>
      <c r="K42" t="s">
        <v>34</v>
      </c>
      <c r="L42" t="s">
        <v>23</v>
      </c>
      <c r="M42" t="s">
        <v>19</v>
      </c>
      <c r="N42" t="s">
        <v>23</v>
      </c>
      <c r="O42" t="s">
        <v>112</v>
      </c>
      <c r="P42" t="s">
        <v>113</v>
      </c>
    </row>
    <row r="43" spans="1:16">
      <c r="A43">
        <v>536</v>
      </c>
      <c r="B43" t="s">
        <v>15</v>
      </c>
      <c r="C43" s="2">
        <v>44903.634722222225</v>
      </c>
      <c r="D43">
        <v>53</v>
      </c>
      <c r="E43" t="s">
        <v>36</v>
      </c>
      <c r="F43" t="s">
        <v>17</v>
      </c>
      <c r="G43" s="2">
        <v>44883.518750000003</v>
      </c>
      <c r="H43" s="1">
        <v>44886</v>
      </c>
      <c r="I43" t="s">
        <v>58</v>
      </c>
      <c r="J43" t="s">
        <v>19</v>
      </c>
      <c r="K43" t="s">
        <v>114</v>
      </c>
      <c r="L43" t="s">
        <v>21</v>
      </c>
      <c r="M43" t="s">
        <v>19</v>
      </c>
      <c r="N43" t="s">
        <v>23</v>
      </c>
      <c r="O43" t="s">
        <v>63</v>
      </c>
      <c r="P43" t="s">
        <v>115</v>
      </c>
    </row>
    <row r="44" spans="1:16">
      <c r="A44">
        <v>39.380000000000003</v>
      </c>
      <c r="B44" t="s">
        <v>15</v>
      </c>
      <c r="C44" s="2">
        <v>44910.546527777777</v>
      </c>
      <c r="D44">
        <v>15</v>
      </c>
      <c r="E44" t="s">
        <v>36</v>
      </c>
      <c r="F44" t="s">
        <v>45</v>
      </c>
      <c r="G44" s="2">
        <v>44882.595833333333</v>
      </c>
      <c r="H44" s="1">
        <v>44888</v>
      </c>
      <c r="I44" t="s">
        <v>18</v>
      </c>
      <c r="J44" t="s">
        <v>19</v>
      </c>
      <c r="K44" t="s">
        <v>40</v>
      </c>
      <c r="L44" t="s">
        <v>23</v>
      </c>
      <c r="M44" t="s">
        <v>22</v>
      </c>
      <c r="N44" t="s">
        <v>23</v>
      </c>
      <c r="O44" t="s">
        <v>24</v>
      </c>
      <c r="P44" t="s">
        <v>116</v>
      </c>
    </row>
    <row r="45" spans="1:16">
      <c r="A45">
        <v>135</v>
      </c>
      <c r="B45" t="s">
        <v>15</v>
      </c>
      <c r="C45" s="2">
        <v>44887.474305555559</v>
      </c>
      <c r="D45">
        <v>15</v>
      </c>
      <c r="E45" t="s">
        <v>36</v>
      </c>
      <c r="F45" t="s">
        <v>17</v>
      </c>
      <c r="G45" s="2">
        <v>44880.412499999999</v>
      </c>
      <c r="H45" s="1">
        <v>44882</v>
      </c>
      <c r="I45" t="s">
        <v>18</v>
      </c>
      <c r="J45" t="s">
        <v>19</v>
      </c>
      <c r="K45" t="s">
        <v>117</v>
      </c>
      <c r="L45" t="s">
        <v>23</v>
      </c>
      <c r="M45" t="s">
        <v>19</v>
      </c>
      <c r="N45" t="s">
        <v>23</v>
      </c>
      <c r="O45" t="s">
        <v>24</v>
      </c>
      <c r="P45" t="s">
        <v>118</v>
      </c>
    </row>
    <row r="46" spans="1:16">
      <c r="A46">
        <v>194</v>
      </c>
      <c r="B46" t="s">
        <v>15</v>
      </c>
      <c r="C46" s="2">
        <v>44895.734027777777</v>
      </c>
      <c r="D46">
        <v>15</v>
      </c>
      <c r="E46" t="s">
        <v>16</v>
      </c>
      <c r="F46" t="s">
        <v>17</v>
      </c>
      <c r="G46" s="2">
        <v>44879.674305555556</v>
      </c>
      <c r="H46" s="1">
        <v>44881</v>
      </c>
      <c r="I46" t="s">
        <v>18</v>
      </c>
      <c r="J46" t="s">
        <v>19</v>
      </c>
      <c r="K46" t="s">
        <v>119</v>
      </c>
      <c r="L46" t="s">
        <v>21</v>
      </c>
      <c r="M46" t="s">
        <v>19</v>
      </c>
      <c r="N46" t="s">
        <v>23</v>
      </c>
      <c r="O46" t="s">
        <v>63</v>
      </c>
      <c r="P46" t="s">
        <v>120</v>
      </c>
    </row>
    <row r="47" spans="1:16">
      <c r="A47">
        <v>299</v>
      </c>
      <c r="B47" t="s">
        <v>15</v>
      </c>
      <c r="C47" s="2">
        <v>44918.799305555556</v>
      </c>
      <c r="D47">
        <v>20</v>
      </c>
      <c r="E47" t="s">
        <v>36</v>
      </c>
      <c r="F47" t="s">
        <v>45</v>
      </c>
      <c r="G47" s="2">
        <v>44879.662499999999</v>
      </c>
      <c r="H47" s="1">
        <v>44881</v>
      </c>
      <c r="I47" t="s">
        <v>121</v>
      </c>
      <c r="J47" t="s">
        <v>19</v>
      </c>
      <c r="K47" t="s">
        <v>119</v>
      </c>
      <c r="L47" t="s">
        <v>50</v>
      </c>
      <c r="M47" t="s">
        <v>19</v>
      </c>
      <c r="N47" t="s">
        <v>23</v>
      </c>
      <c r="O47" t="s">
        <v>63</v>
      </c>
      <c r="P47" t="s">
        <v>122</v>
      </c>
    </row>
    <row r="48" spans="1:16">
      <c r="A48">
        <v>937.5</v>
      </c>
      <c r="B48" t="s">
        <v>15</v>
      </c>
      <c r="C48" s="2">
        <v>44904.635416666664</v>
      </c>
      <c r="D48">
        <v>125</v>
      </c>
      <c r="E48" t="s">
        <v>36</v>
      </c>
      <c r="F48" t="s">
        <v>17</v>
      </c>
      <c r="G48" s="2">
        <v>44876.45</v>
      </c>
      <c r="H48" s="1">
        <v>44879</v>
      </c>
      <c r="I48" t="s">
        <v>18</v>
      </c>
      <c r="J48" t="s">
        <v>19</v>
      </c>
      <c r="K48" t="s">
        <v>123</v>
      </c>
      <c r="L48" t="s">
        <v>23</v>
      </c>
      <c r="M48" t="s">
        <v>19</v>
      </c>
      <c r="N48" t="s">
        <v>23</v>
      </c>
      <c r="O48" t="s">
        <v>24</v>
      </c>
      <c r="P48" t="s">
        <v>124</v>
      </c>
    </row>
    <row r="49" spans="1:16">
      <c r="A49">
        <v>135</v>
      </c>
      <c r="B49" t="s">
        <v>15</v>
      </c>
      <c r="C49" s="2">
        <v>44889.716666666667</v>
      </c>
      <c r="D49">
        <v>15</v>
      </c>
      <c r="E49" t="s">
        <v>16</v>
      </c>
      <c r="F49" t="s">
        <v>17</v>
      </c>
      <c r="G49" s="2">
        <v>44875.777777777781</v>
      </c>
      <c r="H49" s="1">
        <v>44880</v>
      </c>
      <c r="I49" t="s">
        <v>18</v>
      </c>
      <c r="J49" t="s">
        <v>19</v>
      </c>
      <c r="K49" t="s">
        <v>125</v>
      </c>
      <c r="L49" t="s">
        <v>23</v>
      </c>
      <c r="M49" t="s">
        <v>19</v>
      </c>
      <c r="N49" t="s">
        <v>23</v>
      </c>
      <c r="O49" t="s">
        <v>43</v>
      </c>
      <c r="P49" t="s">
        <v>126</v>
      </c>
    </row>
    <row r="50" spans="1:16">
      <c r="A50">
        <v>575</v>
      </c>
      <c r="B50" t="s">
        <v>15</v>
      </c>
      <c r="C50" s="2">
        <v>44887.386805555558</v>
      </c>
      <c r="D50">
        <v>33</v>
      </c>
      <c r="E50" t="s">
        <v>16</v>
      </c>
      <c r="F50" t="s">
        <v>45</v>
      </c>
      <c r="G50" s="2">
        <v>44874.684027777781</v>
      </c>
      <c r="H50" s="1">
        <v>44879</v>
      </c>
      <c r="I50" t="s">
        <v>68</v>
      </c>
      <c r="J50" t="s">
        <v>34</v>
      </c>
      <c r="K50" t="s">
        <v>127</v>
      </c>
      <c r="L50" t="s">
        <v>50</v>
      </c>
      <c r="M50" t="s">
        <v>19</v>
      </c>
      <c r="N50" t="s">
        <v>23</v>
      </c>
      <c r="O50" t="s">
        <v>43</v>
      </c>
      <c r="P50" t="s">
        <v>128</v>
      </c>
    </row>
    <row r="51" spans="1:16">
      <c r="A51">
        <v>90</v>
      </c>
      <c r="B51" t="s">
        <v>15</v>
      </c>
      <c r="C51" s="2">
        <v>44880.520138888889</v>
      </c>
      <c r="D51">
        <v>15</v>
      </c>
      <c r="E51" t="s">
        <v>36</v>
      </c>
      <c r="F51" t="s">
        <v>38</v>
      </c>
      <c r="G51" s="2">
        <v>44874.615972222222</v>
      </c>
      <c r="H51" s="1">
        <v>44875</v>
      </c>
      <c r="I51" t="s">
        <v>58</v>
      </c>
      <c r="J51" t="s">
        <v>19</v>
      </c>
      <c r="K51" t="s">
        <v>40</v>
      </c>
      <c r="L51" t="s">
        <v>50</v>
      </c>
      <c r="M51" t="s">
        <v>19</v>
      </c>
      <c r="N51" t="s">
        <v>23</v>
      </c>
      <c r="O51" t="s">
        <v>129</v>
      </c>
      <c r="P51" t="s">
        <v>130</v>
      </c>
    </row>
    <row r="52" spans="1:16">
      <c r="A52">
        <v>424</v>
      </c>
      <c r="B52" t="s">
        <v>15</v>
      </c>
      <c r="C52" s="2">
        <v>44918.499305555553</v>
      </c>
      <c r="D52">
        <v>50</v>
      </c>
      <c r="E52" t="s">
        <v>16</v>
      </c>
      <c r="F52" t="s">
        <v>17</v>
      </c>
      <c r="G52" s="2">
        <v>44874.498611111114</v>
      </c>
      <c r="H52" s="1">
        <v>44880</v>
      </c>
      <c r="I52" t="s">
        <v>39</v>
      </c>
      <c r="J52" t="s">
        <v>19</v>
      </c>
      <c r="K52" t="s">
        <v>110</v>
      </c>
      <c r="L52" t="s">
        <v>46</v>
      </c>
      <c r="M52" t="s">
        <v>19</v>
      </c>
      <c r="N52" t="s">
        <v>23</v>
      </c>
      <c r="O52" t="s">
        <v>56</v>
      </c>
      <c r="P52" t="s">
        <v>131</v>
      </c>
    </row>
    <row r="53" spans="1:16">
      <c r="A53">
        <v>359</v>
      </c>
      <c r="B53" t="s">
        <v>15</v>
      </c>
      <c r="C53" s="2">
        <v>44890.614583333336</v>
      </c>
      <c r="D53">
        <v>25</v>
      </c>
      <c r="E53" t="s">
        <v>36</v>
      </c>
      <c r="F53" t="s">
        <v>45</v>
      </c>
      <c r="G53" s="2">
        <v>44873.446527777778</v>
      </c>
      <c r="H53" s="1">
        <v>44880</v>
      </c>
      <c r="I53" t="s">
        <v>18</v>
      </c>
      <c r="J53" t="s">
        <v>19</v>
      </c>
      <c r="K53" t="s">
        <v>71</v>
      </c>
      <c r="L53" t="s">
        <v>23</v>
      </c>
      <c r="M53" t="s">
        <v>19</v>
      </c>
      <c r="N53" t="s">
        <v>23</v>
      </c>
      <c r="O53" t="s">
        <v>51</v>
      </c>
      <c r="P53" t="s">
        <v>35</v>
      </c>
    </row>
    <row r="54" spans="1:16">
      <c r="A54">
        <v>78.75</v>
      </c>
      <c r="B54" t="s">
        <v>15</v>
      </c>
      <c r="C54" s="2">
        <v>44890.472222222219</v>
      </c>
      <c r="D54">
        <v>15</v>
      </c>
      <c r="E54" t="s">
        <v>132</v>
      </c>
      <c r="F54" t="s">
        <v>19</v>
      </c>
      <c r="G54" s="2">
        <v>44869.65625</v>
      </c>
      <c r="H54" s="1">
        <v>44869</v>
      </c>
      <c r="I54" t="s">
        <v>18</v>
      </c>
      <c r="J54" t="s">
        <v>19</v>
      </c>
      <c r="K54" t="s">
        <v>133</v>
      </c>
      <c r="L54" t="s">
        <v>23</v>
      </c>
      <c r="M54" t="s">
        <v>19</v>
      </c>
      <c r="N54" t="s">
        <v>23</v>
      </c>
      <c r="O54" t="s">
        <v>24</v>
      </c>
      <c r="P54" t="s">
        <v>134</v>
      </c>
    </row>
    <row r="55" spans="1:16">
      <c r="A55">
        <v>194</v>
      </c>
      <c r="B55" t="s">
        <v>15</v>
      </c>
      <c r="C55" s="2">
        <v>44887.607638888891</v>
      </c>
      <c r="D55">
        <v>15</v>
      </c>
      <c r="E55" t="s">
        <v>77</v>
      </c>
      <c r="F55" t="s">
        <v>19</v>
      </c>
      <c r="G55" s="2">
        <v>44869.478472222225</v>
      </c>
      <c r="H55" s="1">
        <v>44881</v>
      </c>
      <c r="I55" t="s">
        <v>135</v>
      </c>
      <c r="J55" t="s">
        <v>19</v>
      </c>
      <c r="K55" t="s">
        <v>125</v>
      </c>
      <c r="L55" t="s">
        <v>23</v>
      </c>
      <c r="M55" t="s">
        <v>19</v>
      </c>
      <c r="N55" t="s">
        <v>23</v>
      </c>
      <c r="O55" t="s">
        <v>56</v>
      </c>
      <c r="P55" t="s">
        <v>136</v>
      </c>
    </row>
    <row r="56" spans="1:16">
      <c r="A56">
        <v>675</v>
      </c>
      <c r="B56" t="s">
        <v>15</v>
      </c>
      <c r="C56" s="2">
        <v>44901.556944444441</v>
      </c>
      <c r="D56">
        <v>100</v>
      </c>
      <c r="E56" t="s">
        <v>36</v>
      </c>
      <c r="F56" t="s">
        <v>45</v>
      </c>
      <c r="G56" s="2">
        <v>44867.762499999997</v>
      </c>
      <c r="H56" s="1">
        <v>44868</v>
      </c>
      <c r="I56" t="s">
        <v>137</v>
      </c>
      <c r="J56" t="s">
        <v>19</v>
      </c>
      <c r="K56" t="s">
        <v>138</v>
      </c>
      <c r="L56" t="s">
        <v>21</v>
      </c>
      <c r="M56" t="s">
        <v>19</v>
      </c>
      <c r="N56" t="s">
        <v>23</v>
      </c>
      <c r="O56" t="s">
        <v>86</v>
      </c>
      <c r="P56" t="s">
        <v>139</v>
      </c>
    </row>
    <row r="57" spans="1:16">
      <c r="A57">
        <v>407</v>
      </c>
      <c r="B57" t="s">
        <v>15</v>
      </c>
      <c r="C57" s="2">
        <v>44916.392361111109</v>
      </c>
      <c r="D57">
        <v>29</v>
      </c>
      <c r="E57" t="s">
        <v>36</v>
      </c>
      <c r="F57" t="s">
        <v>45</v>
      </c>
      <c r="G57" s="2">
        <v>44867.759722222225</v>
      </c>
      <c r="H57" s="1">
        <v>44873</v>
      </c>
      <c r="I57" t="s">
        <v>140</v>
      </c>
      <c r="J57" t="s">
        <v>19</v>
      </c>
      <c r="K57" t="s">
        <v>141</v>
      </c>
      <c r="L57" t="s">
        <v>21</v>
      </c>
      <c r="M57" t="s">
        <v>22</v>
      </c>
      <c r="N57" t="s">
        <v>23</v>
      </c>
      <c r="O57" t="s">
        <v>63</v>
      </c>
      <c r="P57" t="s">
        <v>142</v>
      </c>
    </row>
    <row r="58" spans="1:16">
      <c r="A58">
        <v>112.5</v>
      </c>
      <c r="B58" t="s">
        <v>15</v>
      </c>
      <c r="C58" s="2">
        <v>44887.681250000001</v>
      </c>
      <c r="D58">
        <v>15</v>
      </c>
      <c r="E58" t="s">
        <v>36</v>
      </c>
      <c r="F58" t="s">
        <v>45</v>
      </c>
      <c r="G58" s="2">
        <v>44867.511111111111</v>
      </c>
      <c r="H58" s="1">
        <v>44881</v>
      </c>
      <c r="I58" t="s">
        <v>18</v>
      </c>
      <c r="J58" t="s">
        <v>19</v>
      </c>
      <c r="K58" t="s">
        <v>40</v>
      </c>
      <c r="L58" t="s">
        <v>23</v>
      </c>
      <c r="M58" t="s">
        <v>19</v>
      </c>
      <c r="N58" t="s">
        <v>23</v>
      </c>
      <c r="O58" t="s">
        <v>24</v>
      </c>
      <c r="P58" t="s">
        <v>143</v>
      </c>
    </row>
    <row r="59" spans="1:16">
      <c r="A59">
        <v>234</v>
      </c>
      <c r="B59" t="s">
        <v>15</v>
      </c>
      <c r="C59" s="2">
        <v>44883.438194444447</v>
      </c>
      <c r="D59">
        <v>26</v>
      </c>
      <c r="E59" t="s">
        <v>16</v>
      </c>
      <c r="F59" t="s">
        <v>45</v>
      </c>
      <c r="G59" s="2">
        <v>44867.480555555558</v>
      </c>
      <c r="H59" s="1">
        <v>44868</v>
      </c>
      <c r="I59" t="s">
        <v>89</v>
      </c>
      <c r="J59" t="s">
        <v>19</v>
      </c>
      <c r="K59" t="s">
        <v>144</v>
      </c>
      <c r="L59" t="s">
        <v>50</v>
      </c>
      <c r="M59" t="s">
        <v>19</v>
      </c>
      <c r="N59" t="s">
        <v>145</v>
      </c>
      <c r="O59" t="s">
        <v>63</v>
      </c>
      <c r="P59" t="s">
        <v>146</v>
      </c>
    </row>
    <row r="60" spans="1:16">
      <c r="A60">
        <v>90</v>
      </c>
      <c r="B60" t="s">
        <v>15</v>
      </c>
      <c r="C60" s="2">
        <v>44865.709722222222</v>
      </c>
      <c r="D60">
        <v>15</v>
      </c>
      <c r="E60" t="s">
        <v>16</v>
      </c>
      <c r="F60" t="s">
        <v>147</v>
      </c>
      <c r="G60" s="2">
        <v>44862.632638888892</v>
      </c>
      <c r="H60" s="1">
        <v>44862</v>
      </c>
      <c r="I60" t="s">
        <v>58</v>
      </c>
      <c r="J60" t="s">
        <v>19</v>
      </c>
      <c r="K60" t="s">
        <v>20</v>
      </c>
      <c r="L60" t="s">
        <v>23</v>
      </c>
      <c r="M60" t="s">
        <v>19</v>
      </c>
      <c r="N60" t="s">
        <v>23</v>
      </c>
      <c r="O60" t="s">
        <v>63</v>
      </c>
      <c r="P60" t="s">
        <v>148</v>
      </c>
    </row>
    <row r="61" spans="1:16">
      <c r="A61">
        <v>359</v>
      </c>
      <c r="B61" t="s">
        <v>15</v>
      </c>
      <c r="C61" s="2">
        <v>44915.477083333331</v>
      </c>
      <c r="D61">
        <v>25</v>
      </c>
      <c r="E61" t="s">
        <v>77</v>
      </c>
      <c r="F61" t="s">
        <v>78</v>
      </c>
      <c r="G61" s="2">
        <v>44862.45416666667</v>
      </c>
      <c r="H61" s="1">
        <v>44873</v>
      </c>
      <c r="I61" t="s">
        <v>149</v>
      </c>
      <c r="J61" t="s">
        <v>150</v>
      </c>
      <c r="K61" t="s">
        <v>151</v>
      </c>
      <c r="L61" t="s">
        <v>19</v>
      </c>
      <c r="M61" t="s">
        <v>19</v>
      </c>
      <c r="N61" t="s">
        <v>152</v>
      </c>
      <c r="O61" t="s">
        <v>24</v>
      </c>
      <c r="P61" t="s">
        <v>153</v>
      </c>
    </row>
    <row r="62" spans="1:16">
      <c r="A62">
        <v>275</v>
      </c>
      <c r="B62" t="s">
        <v>15</v>
      </c>
      <c r="C62" s="2">
        <v>44895.633333333331</v>
      </c>
      <c r="D62">
        <v>24</v>
      </c>
      <c r="E62" t="s">
        <v>36</v>
      </c>
      <c r="F62" t="s">
        <v>17</v>
      </c>
      <c r="G62" s="2">
        <v>44859.739583333336</v>
      </c>
      <c r="H62" s="1">
        <v>44861</v>
      </c>
      <c r="I62" t="s">
        <v>18</v>
      </c>
      <c r="J62" t="s">
        <v>19</v>
      </c>
      <c r="K62" t="s">
        <v>30</v>
      </c>
      <c r="L62" t="s">
        <v>21</v>
      </c>
      <c r="M62" t="s">
        <v>19</v>
      </c>
      <c r="N62" t="s">
        <v>23</v>
      </c>
      <c r="O62" t="s">
        <v>86</v>
      </c>
      <c r="P62" t="s">
        <v>154</v>
      </c>
    </row>
    <row r="63" spans="1:16">
      <c r="A63">
        <v>360</v>
      </c>
      <c r="B63" t="s">
        <v>15</v>
      </c>
      <c r="C63" s="2">
        <v>44918.71597222222</v>
      </c>
      <c r="D63">
        <v>40</v>
      </c>
      <c r="E63" t="s">
        <v>77</v>
      </c>
      <c r="F63" t="s">
        <v>19</v>
      </c>
      <c r="G63" s="2">
        <v>44859.736805555556</v>
      </c>
      <c r="H63" s="1">
        <v>44862</v>
      </c>
      <c r="I63" t="s">
        <v>155</v>
      </c>
      <c r="J63" t="s">
        <v>19</v>
      </c>
      <c r="K63" t="s">
        <v>156</v>
      </c>
      <c r="L63" t="s">
        <v>19</v>
      </c>
      <c r="M63" t="s">
        <v>19</v>
      </c>
      <c r="N63" t="s">
        <v>21</v>
      </c>
      <c r="O63" t="s">
        <v>43</v>
      </c>
      <c r="P63" t="s">
        <v>157</v>
      </c>
    </row>
    <row r="64" spans="1:16">
      <c r="A64">
        <v>315</v>
      </c>
      <c r="B64" t="s">
        <v>15</v>
      </c>
      <c r="C64" s="2">
        <v>44894.73541666667</v>
      </c>
      <c r="D64">
        <v>42</v>
      </c>
      <c r="E64" t="s">
        <v>36</v>
      </c>
      <c r="F64" t="s">
        <v>45</v>
      </c>
      <c r="G64" s="2">
        <v>44859.504166666666</v>
      </c>
      <c r="H64" s="1">
        <v>44859</v>
      </c>
      <c r="I64" t="s">
        <v>58</v>
      </c>
      <c r="J64" t="s">
        <v>19</v>
      </c>
      <c r="K64" t="s">
        <v>40</v>
      </c>
      <c r="L64" t="s">
        <v>21</v>
      </c>
      <c r="M64" t="s">
        <v>19</v>
      </c>
      <c r="N64" t="s">
        <v>21</v>
      </c>
      <c r="O64" t="s">
        <v>158</v>
      </c>
      <c r="P64" t="s">
        <v>159</v>
      </c>
    </row>
    <row r="65" spans="1:16">
      <c r="A65">
        <v>78.75</v>
      </c>
      <c r="B65" t="s">
        <v>15</v>
      </c>
      <c r="C65" s="2">
        <v>44859.675694444442</v>
      </c>
      <c r="D65">
        <v>15</v>
      </c>
      <c r="E65" t="s">
        <v>132</v>
      </c>
      <c r="F65" t="s">
        <v>19</v>
      </c>
      <c r="G65" s="2">
        <v>44858.673611111109</v>
      </c>
      <c r="H65" s="1">
        <v>44858</v>
      </c>
      <c r="I65" t="s">
        <v>18</v>
      </c>
      <c r="J65" t="s">
        <v>19</v>
      </c>
      <c r="K65" t="s">
        <v>160</v>
      </c>
      <c r="L65" t="s">
        <v>23</v>
      </c>
      <c r="M65" t="s">
        <v>19</v>
      </c>
      <c r="N65" t="s">
        <v>23</v>
      </c>
      <c r="O65" t="s">
        <v>24</v>
      </c>
      <c r="P65" t="s">
        <v>161</v>
      </c>
    </row>
    <row r="66" spans="1:16">
      <c r="A66">
        <v>720</v>
      </c>
      <c r="B66" t="s">
        <v>15</v>
      </c>
      <c r="C66" s="2">
        <v>44876.554861111108</v>
      </c>
      <c r="D66">
        <v>80</v>
      </c>
      <c r="E66" t="s">
        <v>36</v>
      </c>
      <c r="F66" t="s">
        <v>45</v>
      </c>
      <c r="G66" s="2">
        <v>44854.683333333334</v>
      </c>
      <c r="H66" s="1">
        <v>44858</v>
      </c>
      <c r="I66" t="s">
        <v>162</v>
      </c>
      <c r="J66" t="s">
        <v>163</v>
      </c>
      <c r="K66" t="s">
        <v>164</v>
      </c>
      <c r="L66" t="s">
        <v>50</v>
      </c>
      <c r="M66" t="s">
        <v>22</v>
      </c>
      <c r="N66" t="s">
        <v>23</v>
      </c>
      <c r="O66" t="s">
        <v>24</v>
      </c>
      <c r="P66" t="s">
        <v>165</v>
      </c>
    </row>
    <row r="67" spans="1:16">
      <c r="A67">
        <v>779</v>
      </c>
      <c r="B67" t="s">
        <v>15</v>
      </c>
      <c r="C67" s="2">
        <v>44894.886805555558</v>
      </c>
      <c r="D67">
        <v>50</v>
      </c>
      <c r="E67" t="s">
        <v>36</v>
      </c>
      <c r="F67" t="s">
        <v>17</v>
      </c>
      <c r="G67" s="2">
        <v>44854.442361111112</v>
      </c>
      <c r="H67" s="1">
        <v>44860</v>
      </c>
      <c r="I67" t="s">
        <v>33</v>
      </c>
      <c r="J67" t="s">
        <v>19</v>
      </c>
      <c r="K67" t="s">
        <v>166</v>
      </c>
      <c r="L67" t="s">
        <v>21</v>
      </c>
      <c r="M67" t="s">
        <v>19</v>
      </c>
      <c r="N67" t="s">
        <v>23</v>
      </c>
      <c r="O67" t="s">
        <v>86</v>
      </c>
      <c r="P67" t="s">
        <v>167</v>
      </c>
    </row>
    <row r="68" spans="1:16">
      <c r="A68">
        <v>540</v>
      </c>
      <c r="B68" t="s">
        <v>15</v>
      </c>
      <c r="C68" s="2">
        <v>44910.674305555556</v>
      </c>
      <c r="D68">
        <v>45</v>
      </c>
      <c r="E68" t="s">
        <v>36</v>
      </c>
      <c r="F68" t="s">
        <v>17</v>
      </c>
      <c r="G68" s="2">
        <v>44852.74722222222</v>
      </c>
      <c r="H68" s="1">
        <v>44858</v>
      </c>
      <c r="I68" t="s">
        <v>26</v>
      </c>
      <c r="J68" t="s">
        <v>19</v>
      </c>
      <c r="K68" t="s">
        <v>168</v>
      </c>
      <c r="L68" t="s">
        <v>23</v>
      </c>
      <c r="M68" t="s">
        <v>19</v>
      </c>
      <c r="N68" t="s">
        <v>23</v>
      </c>
      <c r="O68" t="s">
        <v>86</v>
      </c>
      <c r="P68" t="s">
        <v>169</v>
      </c>
    </row>
    <row r="69" spans="1:16">
      <c r="A69">
        <v>135</v>
      </c>
      <c r="B69" t="s">
        <v>15</v>
      </c>
      <c r="C69" s="2">
        <v>44879.525694444441</v>
      </c>
      <c r="D69">
        <v>15</v>
      </c>
      <c r="E69" t="s">
        <v>36</v>
      </c>
      <c r="F69" t="s">
        <v>45</v>
      </c>
      <c r="G69" s="2">
        <v>44846.792361111111</v>
      </c>
      <c r="H69" s="1">
        <v>44847</v>
      </c>
      <c r="I69" t="s">
        <v>162</v>
      </c>
      <c r="J69" t="s">
        <v>34</v>
      </c>
      <c r="K69" t="s">
        <v>127</v>
      </c>
      <c r="L69" t="s">
        <v>23</v>
      </c>
      <c r="M69" t="s">
        <v>19</v>
      </c>
      <c r="N69" t="s">
        <v>23</v>
      </c>
      <c r="O69" t="s">
        <v>24</v>
      </c>
      <c r="P69" t="s">
        <v>170</v>
      </c>
    </row>
    <row r="70" spans="1:16">
      <c r="A70">
        <v>779</v>
      </c>
      <c r="B70" t="s">
        <v>15</v>
      </c>
      <c r="C70" s="2">
        <v>44888.627083333333</v>
      </c>
      <c r="D70">
        <v>60</v>
      </c>
      <c r="E70" t="s">
        <v>77</v>
      </c>
      <c r="F70" t="s">
        <v>171</v>
      </c>
      <c r="G70" s="2">
        <v>44846.756944444445</v>
      </c>
      <c r="H70" s="1">
        <v>44858</v>
      </c>
      <c r="I70" t="s">
        <v>172</v>
      </c>
      <c r="J70" t="s">
        <v>19</v>
      </c>
      <c r="K70" t="s">
        <v>173</v>
      </c>
      <c r="L70" t="s">
        <v>19</v>
      </c>
      <c r="M70" t="s">
        <v>19</v>
      </c>
      <c r="N70" t="s">
        <v>21</v>
      </c>
      <c r="O70" t="s">
        <v>86</v>
      </c>
      <c r="P70" t="s">
        <v>174</v>
      </c>
    </row>
    <row r="71" spans="1:16">
      <c r="A71">
        <v>135</v>
      </c>
      <c r="B71" t="s">
        <v>15</v>
      </c>
      <c r="C71" s="2">
        <v>44860.578472222223</v>
      </c>
      <c r="D71">
        <v>15</v>
      </c>
      <c r="E71" t="s">
        <v>16</v>
      </c>
      <c r="F71" t="s">
        <v>17</v>
      </c>
      <c r="G71" s="2">
        <v>44846.705555555556</v>
      </c>
      <c r="H71" s="1">
        <v>44847</v>
      </c>
      <c r="I71" t="s">
        <v>18</v>
      </c>
      <c r="J71" t="s">
        <v>19</v>
      </c>
      <c r="K71" t="s">
        <v>175</v>
      </c>
      <c r="L71" t="s">
        <v>23</v>
      </c>
      <c r="M71" t="s">
        <v>19</v>
      </c>
      <c r="N71" t="s">
        <v>23</v>
      </c>
      <c r="O71" t="s">
        <v>63</v>
      </c>
      <c r="P71" t="s">
        <v>176</v>
      </c>
    </row>
    <row r="72" spans="1:16">
      <c r="A72">
        <v>491</v>
      </c>
      <c r="B72" t="s">
        <v>15</v>
      </c>
      <c r="C72" s="2">
        <v>44865.60833333333</v>
      </c>
      <c r="D72">
        <v>48</v>
      </c>
      <c r="E72" t="s">
        <v>16</v>
      </c>
      <c r="F72" t="s">
        <v>17</v>
      </c>
      <c r="G72" s="2">
        <v>44846.594444444447</v>
      </c>
      <c r="H72" s="1">
        <v>44847</v>
      </c>
      <c r="I72" t="s">
        <v>177</v>
      </c>
      <c r="J72" t="s">
        <v>19</v>
      </c>
      <c r="K72" t="s">
        <v>178</v>
      </c>
      <c r="L72" t="s">
        <v>23</v>
      </c>
      <c r="M72" t="s">
        <v>19</v>
      </c>
      <c r="N72" t="s">
        <v>23</v>
      </c>
      <c r="O72" t="s">
        <v>63</v>
      </c>
      <c r="P72" t="s">
        <v>179</v>
      </c>
    </row>
    <row r="73" spans="1:16">
      <c r="A73">
        <v>135</v>
      </c>
      <c r="B73" t="s">
        <v>15</v>
      </c>
      <c r="C73" s="2">
        <v>44858.662499999999</v>
      </c>
      <c r="D73">
        <v>10</v>
      </c>
      <c r="E73" t="s">
        <v>36</v>
      </c>
      <c r="F73" t="s">
        <v>45</v>
      </c>
      <c r="G73" s="2">
        <v>44846.534722222219</v>
      </c>
      <c r="H73" s="1">
        <v>44852</v>
      </c>
      <c r="I73" t="s">
        <v>18</v>
      </c>
      <c r="J73" t="s">
        <v>20</v>
      </c>
      <c r="K73" t="s">
        <v>34</v>
      </c>
      <c r="L73" t="s">
        <v>23</v>
      </c>
      <c r="M73" t="s">
        <v>19</v>
      </c>
      <c r="N73" t="s">
        <v>23</v>
      </c>
      <c r="O73" t="s">
        <v>65</v>
      </c>
      <c r="P73" t="s">
        <v>180</v>
      </c>
    </row>
    <row r="74" spans="1:16">
      <c r="A74">
        <v>135</v>
      </c>
      <c r="B74" t="s">
        <v>15</v>
      </c>
      <c r="C74" s="2">
        <v>44847.436805555553</v>
      </c>
      <c r="D74">
        <v>15</v>
      </c>
      <c r="E74" t="s">
        <v>16</v>
      </c>
      <c r="F74" t="s">
        <v>38</v>
      </c>
      <c r="G74" s="2">
        <v>44845.623611111114</v>
      </c>
      <c r="H74" s="1">
        <v>44846</v>
      </c>
      <c r="I74" t="s">
        <v>18</v>
      </c>
      <c r="J74" t="s">
        <v>19</v>
      </c>
      <c r="K74" t="s">
        <v>181</v>
      </c>
      <c r="L74" t="s">
        <v>23</v>
      </c>
      <c r="M74" t="s">
        <v>19</v>
      </c>
      <c r="N74" t="s">
        <v>23</v>
      </c>
      <c r="O74" t="s">
        <v>24</v>
      </c>
      <c r="P74" t="s">
        <v>182</v>
      </c>
    </row>
    <row r="75" spans="1:16">
      <c r="A75">
        <v>102</v>
      </c>
      <c r="B75" t="s">
        <v>15</v>
      </c>
      <c r="C75" s="2">
        <v>44844.466666666667</v>
      </c>
      <c r="D75">
        <v>9</v>
      </c>
      <c r="E75" t="s">
        <v>36</v>
      </c>
      <c r="F75" t="s">
        <v>17</v>
      </c>
      <c r="G75" s="2">
        <v>44841.455555555556</v>
      </c>
      <c r="H75" s="1">
        <v>44841</v>
      </c>
      <c r="I75" t="s">
        <v>18</v>
      </c>
      <c r="J75" t="s">
        <v>20</v>
      </c>
      <c r="K75" t="s">
        <v>183</v>
      </c>
      <c r="L75" t="s">
        <v>23</v>
      </c>
      <c r="M75" t="s">
        <v>19</v>
      </c>
      <c r="N75" t="s">
        <v>23</v>
      </c>
      <c r="O75" t="s">
        <v>86</v>
      </c>
      <c r="P75" t="s">
        <v>62</v>
      </c>
    </row>
    <row r="76" spans="1:16">
      <c r="A76">
        <v>236.25</v>
      </c>
      <c r="B76" t="s">
        <v>15</v>
      </c>
      <c r="C76" s="2">
        <v>44859.792361111111</v>
      </c>
      <c r="D76">
        <v>35</v>
      </c>
      <c r="E76" t="s">
        <v>132</v>
      </c>
      <c r="F76" t="s">
        <v>19</v>
      </c>
      <c r="G76" s="2">
        <v>44841.447916666664</v>
      </c>
      <c r="H76" s="1">
        <v>44841</v>
      </c>
      <c r="I76" t="s">
        <v>184</v>
      </c>
      <c r="J76" t="s">
        <v>19</v>
      </c>
      <c r="K76" t="s">
        <v>160</v>
      </c>
      <c r="L76" t="s">
        <v>21</v>
      </c>
      <c r="M76" t="s">
        <v>19</v>
      </c>
      <c r="N76" t="s">
        <v>21</v>
      </c>
      <c r="O76" t="s">
        <v>92</v>
      </c>
      <c r="P76" t="s">
        <v>185</v>
      </c>
    </row>
    <row r="77" spans="1:16">
      <c r="A77">
        <v>239</v>
      </c>
      <c r="B77" t="s">
        <v>15</v>
      </c>
      <c r="C77" s="2">
        <v>44848.680555555555</v>
      </c>
      <c r="D77">
        <v>20</v>
      </c>
      <c r="E77" t="s">
        <v>16</v>
      </c>
      <c r="F77" t="s">
        <v>45</v>
      </c>
      <c r="G77" s="2">
        <v>44839.606249999997</v>
      </c>
      <c r="H77" s="1">
        <v>44841</v>
      </c>
      <c r="I77" t="s">
        <v>18</v>
      </c>
      <c r="J77" t="s">
        <v>186</v>
      </c>
      <c r="K77" t="s">
        <v>110</v>
      </c>
      <c r="L77" t="s">
        <v>50</v>
      </c>
      <c r="M77" t="s">
        <v>19</v>
      </c>
      <c r="N77" t="s">
        <v>23</v>
      </c>
      <c r="O77" t="s">
        <v>56</v>
      </c>
      <c r="P77" t="s">
        <v>187</v>
      </c>
    </row>
    <row r="78" spans="1:16">
      <c r="A78">
        <v>135</v>
      </c>
      <c r="B78" t="s">
        <v>15</v>
      </c>
      <c r="C78" s="2">
        <v>44848.407638888886</v>
      </c>
      <c r="D78">
        <v>15</v>
      </c>
      <c r="E78" t="s">
        <v>36</v>
      </c>
      <c r="F78" t="s">
        <v>45</v>
      </c>
      <c r="G78" s="2">
        <v>44838.488888888889</v>
      </c>
      <c r="H78" s="1">
        <v>44838</v>
      </c>
      <c r="I78" t="s">
        <v>18</v>
      </c>
      <c r="J78" t="s">
        <v>20</v>
      </c>
      <c r="K78" t="s">
        <v>71</v>
      </c>
      <c r="L78" t="s">
        <v>23</v>
      </c>
      <c r="M78" t="s">
        <v>19</v>
      </c>
      <c r="N78" t="s">
        <v>23</v>
      </c>
      <c r="O78" t="s">
        <v>188</v>
      </c>
      <c r="P78" t="s">
        <v>189</v>
      </c>
    </row>
    <row r="79" spans="1:16">
      <c r="A79">
        <v>90</v>
      </c>
      <c r="B79" t="s">
        <v>15</v>
      </c>
      <c r="C79" s="2">
        <v>44834.575694444444</v>
      </c>
      <c r="D79">
        <v>15</v>
      </c>
      <c r="E79" t="s">
        <v>16</v>
      </c>
      <c r="F79" t="s">
        <v>17</v>
      </c>
      <c r="G79" s="2">
        <v>44834.446527777778</v>
      </c>
      <c r="H79" s="1">
        <v>44834</v>
      </c>
      <c r="I79" t="s">
        <v>18</v>
      </c>
      <c r="J79" t="s">
        <v>190</v>
      </c>
      <c r="K79" t="s">
        <v>191</v>
      </c>
      <c r="L79" t="s">
        <v>23</v>
      </c>
      <c r="M79" t="s">
        <v>19</v>
      </c>
      <c r="N79" t="s">
        <v>23</v>
      </c>
      <c r="O79" t="s">
        <v>97</v>
      </c>
      <c r="P79" t="s">
        <v>192</v>
      </c>
    </row>
    <row r="80" spans="1:16">
      <c r="A80">
        <v>135</v>
      </c>
      <c r="B80" t="s">
        <v>15</v>
      </c>
      <c r="C80" s="2">
        <v>44845.458333333336</v>
      </c>
      <c r="D80">
        <v>20</v>
      </c>
      <c r="E80" t="s">
        <v>36</v>
      </c>
      <c r="F80" t="s">
        <v>45</v>
      </c>
      <c r="G80" s="2">
        <v>44834.428472222222</v>
      </c>
      <c r="H80" s="1">
        <v>44839</v>
      </c>
      <c r="I80" t="s">
        <v>58</v>
      </c>
      <c r="J80" t="s">
        <v>19</v>
      </c>
      <c r="K80" t="s">
        <v>193</v>
      </c>
      <c r="L80" t="s">
        <v>23</v>
      </c>
      <c r="M80" t="s">
        <v>19</v>
      </c>
      <c r="N80" t="s">
        <v>23</v>
      </c>
      <c r="O80" t="s">
        <v>158</v>
      </c>
      <c r="P80" t="s">
        <v>194</v>
      </c>
    </row>
    <row r="81" spans="1:16">
      <c r="A81">
        <v>180</v>
      </c>
      <c r="B81" t="s">
        <v>15</v>
      </c>
      <c r="C81" s="2">
        <v>44840.586111111108</v>
      </c>
      <c r="D81">
        <v>20</v>
      </c>
      <c r="E81" t="s">
        <v>36</v>
      </c>
      <c r="F81" t="s">
        <v>38</v>
      </c>
      <c r="G81" s="2">
        <v>44832.661111111112</v>
      </c>
      <c r="H81" s="1">
        <v>44840</v>
      </c>
      <c r="I81" t="s">
        <v>18</v>
      </c>
      <c r="J81" t="s">
        <v>19</v>
      </c>
      <c r="K81" t="s">
        <v>195</v>
      </c>
      <c r="L81" t="s">
        <v>23</v>
      </c>
      <c r="M81" t="s">
        <v>19</v>
      </c>
      <c r="N81" t="s">
        <v>23</v>
      </c>
      <c r="O81" t="s">
        <v>43</v>
      </c>
      <c r="P81" t="s">
        <v>196</v>
      </c>
    </row>
    <row r="82" spans="1:16">
      <c r="A82">
        <v>400</v>
      </c>
      <c r="B82" t="s">
        <v>15</v>
      </c>
      <c r="C82" s="2">
        <v>44887.679861111108</v>
      </c>
      <c r="D82">
        <v>40</v>
      </c>
      <c r="E82" t="s">
        <v>77</v>
      </c>
      <c r="F82" t="s">
        <v>78</v>
      </c>
      <c r="G82" s="2">
        <v>44832.647916666669</v>
      </c>
      <c r="H82" s="1">
        <v>44840</v>
      </c>
      <c r="I82" t="s">
        <v>197</v>
      </c>
      <c r="J82" t="s">
        <v>19</v>
      </c>
      <c r="K82" t="s">
        <v>198</v>
      </c>
      <c r="L82" t="s">
        <v>23</v>
      </c>
      <c r="M82" t="s">
        <v>199</v>
      </c>
      <c r="N82" t="s">
        <v>23</v>
      </c>
      <c r="O82" t="s">
        <v>86</v>
      </c>
      <c r="P82" t="s">
        <v>200</v>
      </c>
    </row>
    <row r="83" spans="1:16">
      <c r="A83">
        <v>383</v>
      </c>
      <c r="B83" t="s">
        <v>15</v>
      </c>
      <c r="C83" s="2">
        <v>44859.452777777777</v>
      </c>
      <c r="D83">
        <v>27</v>
      </c>
      <c r="E83" t="s">
        <v>16</v>
      </c>
      <c r="F83" t="s">
        <v>45</v>
      </c>
      <c r="G83" s="2">
        <v>44832.585416666669</v>
      </c>
      <c r="H83" s="1">
        <v>44844</v>
      </c>
      <c r="I83" t="s">
        <v>201</v>
      </c>
      <c r="J83" t="s">
        <v>19</v>
      </c>
      <c r="K83" t="s">
        <v>202</v>
      </c>
      <c r="L83" t="s">
        <v>23</v>
      </c>
      <c r="M83" t="s">
        <v>19</v>
      </c>
      <c r="N83" t="s">
        <v>23</v>
      </c>
      <c r="O83" t="s">
        <v>56</v>
      </c>
      <c r="P83" t="s">
        <v>203</v>
      </c>
    </row>
    <row r="84" spans="1:16">
      <c r="A84">
        <v>135</v>
      </c>
      <c r="B84" t="s">
        <v>15</v>
      </c>
      <c r="C84" s="2">
        <v>44851.688888888886</v>
      </c>
      <c r="D84">
        <v>15</v>
      </c>
      <c r="E84" t="s">
        <v>36</v>
      </c>
      <c r="F84" t="s">
        <v>45</v>
      </c>
      <c r="G84" s="2">
        <v>44831.679861111108</v>
      </c>
      <c r="H84" s="1">
        <v>44834</v>
      </c>
      <c r="I84" t="s">
        <v>18</v>
      </c>
      <c r="J84" t="s">
        <v>19</v>
      </c>
      <c r="K84" t="s">
        <v>71</v>
      </c>
      <c r="L84" t="s">
        <v>23</v>
      </c>
      <c r="M84" t="s">
        <v>19</v>
      </c>
      <c r="N84" t="s">
        <v>23</v>
      </c>
      <c r="O84" t="s">
        <v>112</v>
      </c>
      <c r="P84" t="s">
        <v>204</v>
      </c>
    </row>
    <row r="85" spans="1:16">
      <c r="A85">
        <v>851</v>
      </c>
      <c r="B85" t="s">
        <v>15</v>
      </c>
      <c r="C85" s="2">
        <v>44918.65347222222</v>
      </c>
      <c r="D85">
        <v>56</v>
      </c>
      <c r="E85" t="s">
        <v>36</v>
      </c>
      <c r="F85" t="s">
        <v>45</v>
      </c>
      <c r="G85" s="2">
        <v>44831.521527777775</v>
      </c>
      <c r="H85" s="1">
        <v>44834</v>
      </c>
      <c r="I85" t="s">
        <v>205</v>
      </c>
      <c r="J85" t="s">
        <v>19</v>
      </c>
      <c r="K85" t="s">
        <v>206</v>
      </c>
      <c r="L85" t="s">
        <v>50</v>
      </c>
      <c r="M85" t="s">
        <v>19</v>
      </c>
      <c r="N85" t="s">
        <v>23</v>
      </c>
      <c r="O85" t="s">
        <v>86</v>
      </c>
      <c r="P85" t="s">
        <v>207</v>
      </c>
    </row>
    <row r="86" spans="1:16">
      <c r="A86">
        <v>135</v>
      </c>
      <c r="B86" t="s">
        <v>15</v>
      </c>
      <c r="C86" s="2">
        <v>44865.589583333334</v>
      </c>
      <c r="D86">
        <v>15</v>
      </c>
      <c r="E86" t="s">
        <v>16</v>
      </c>
      <c r="F86" t="s">
        <v>45</v>
      </c>
      <c r="G86" s="2">
        <v>44830.509722222225</v>
      </c>
      <c r="H86" s="1">
        <v>44831</v>
      </c>
      <c r="I86" t="s">
        <v>18</v>
      </c>
      <c r="J86" t="s">
        <v>19</v>
      </c>
      <c r="K86" t="s">
        <v>208</v>
      </c>
      <c r="L86" t="s">
        <v>23</v>
      </c>
      <c r="M86" t="s">
        <v>19</v>
      </c>
      <c r="N86" t="s">
        <v>23</v>
      </c>
      <c r="O86" t="s">
        <v>56</v>
      </c>
      <c r="P86" t="s">
        <v>209</v>
      </c>
    </row>
    <row r="87" spans="1:16">
      <c r="A87">
        <v>959</v>
      </c>
      <c r="B87" t="s">
        <v>15</v>
      </c>
      <c r="C87" s="2">
        <v>44872.571527777778</v>
      </c>
      <c r="D87">
        <v>75</v>
      </c>
      <c r="E87" t="s">
        <v>77</v>
      </c>
      <c r="F87" t="s">
        <v>78</v>
      </c>
      <c r="G87" s="2">
        <v>44827.513888888891</v>
      </c>
      <c r="H87" s="1">
        <v>44838</v>
      </c>
      <c r="I87" t="s">
        <v>210</v>
      </c>
      <c r="J87" t="s">
        <v>211</v>
      </c>
      <c r="K87" t="s">
        <v>212</v>
      </c>
      <c r="L87" t="s">
        <v>19</v>
      </c>
      <c r="M87" t="s">
        <v>19</v>
      </c>
      <c r="N87" t="s">
        <v>21</v>
      </c>
      <c r="O87" t="s">
        <v>86</v>
      </c>
      <c r="P87" t="s">
        <v>213</v>
      </c>
    </row>
    <row r="88" spans="1:16">
      <c r="A88">
        <v>135</v>
      </c>
      <c r="B88" t="s">
        <v>15</v>
      </c>
      <c r="C88" s="2">
        <v>44833.509722222225</v>
      </c>
      <c r="D88">
        <v>15</v>
      </c>
      <c r="E88" t="s">
        <v>16</v>
      </c>
      <c r="F88" t="s">
        <v>17</v>
      </c>
      <c r="G88" s="2">
        <v>44824.620138888888</v>
      </c>
      <c r="H88" s="1">
        <v>44826</v>
      </c>
      <c r="I88" t="s">
        <v>18</v>
      </c>
      <c r="J88" t="s">
        <v>19</v>
      </c>
      <c r="K88" t="s">
        <v>71</v>
      </c>
      <c r="L88" t="s">
        <v>21</v>
      </c>
      <c r="M88" t="s">
        <v>19</v>
      </c>
      <c r="N88" t="s">
        <v>23</v>
      </c>
      <c r="O88" t="s">
        <v>43</v>
      </c>
      <c r="P88" t="s">
        <v>214</v>
      </c>
    </row>
    <row r="89" spans="1:16">
      <c r="A89">
        <v>252</v>
      </c>
      <c r="B89" t="s">
        <v>15</v>
      </c>
      <c r="C89" s="2">
        <v>44832.498611111114</v>
      </c>
      <c r="D89">
        <v>28</v>
      </c>
      <c r="E89" t="s">
        <v>36</v>
      </c>
      <c r="F89" t="s">
        <v>45</v>
      </c>
      <c r="G89" s="2">
        <v>44824.59097222222</v>
      </c>
      <c r="H89" s="1">
        <v>44827</v>
      </c>
      <c r="I89" t="s">
        <v>58</v>
      </c>
      <c r="J89" t="s">
        <v>215</v>
      </c>
      <c r="K89" t="s">
        <v>40</v>
      </c>
      <c r="L89" t="s">
        <v>23</v>
      </c>
      <c r="M89" t="s">
        <v>19</v>
      </c>
      <c r="N89" t="s">
        <v>23</v>
      </c>
      <c r="O89" t="s">
        <v>86</v>
      </c>
      <c r="P89" t="s">
        <v>216</v>
      </c>
    </row>
    <row r="90" spans="1:16">
      <c r="A90">
        <v>135</v>
      </c>
      <c r="B90" t="s">
        <v>15</v>
      </c>
      <c r="C90" s="2">
        <v>44834.60833333333</v>
      </c>
      <c r="D90">
        <v>15</v>
      </c>
      <c r="E90" t="s">
        <v>36</v>
      </c>
      <c r="F90" t="s">
        <v>38</v>
      </c>
      <c r="G90" s="2">
        <v>44823.751388888886</v>
      </c>
      <c r="H90" s="1">
        <v>44824</v>
      </c>
      <c r="I90" t="s">
        <v>18</v>
      </c>
      <c r="J90" t="s">
        <v>19</v>
      </c>
      <c r="K90" t="s">
        <v>40</v>
      </c>
      <c r="L90" t="s">
        <v>23</v>
      </c>
      <c r="M90" t="s">
        <v>19</v>
      </c>
      <c r="N90" t="s">
        <v>23</v>
      </c>
      <c r="O90" t="s">
        <v>65</v>
      </c>
      <c r="P90" t="s">
        <v>217</v>
      </c>
    </row>
    <row r="91" spans="1:16">
      <c r="A91">
        <v>144</v>
      </c>
      <c r="B91" t="s">
        <v>15</v>
      </c>
      <c r="C91" s="2">
        <v>44875.544444444444</v>
      </c>
      <c r="D91">
        <v>16</v>
      </c>
      <c r="E91" t="s">
        <v>16</v>
      </c>
      <c r="F91" t="s">
        <v>17</v>
      </c>
      <c r="G91" s="2">
        <v>44823.6</v>
      </c>
      <c r="H91" s="1">
        <v>44825</v>
      </c>
      <c r="I91" t="s">
        <v>218</v>
      </c>
      <c r="J91" t="s">
        <v>34</v>
      </c>
      <c r="K91" t="s">
        <v>71</v>
      </c>
      <c r="L91" t="s">
        <v>50</v>
      </c>
      <c r="M91" t="s">
        <v>19</v>
      </c>
      <c r="N91" t="s">
        <v>23</v>
      </c>
      <c r="O91" t="s">
        <v>63</v>
      </c>
      <c r="P91" t="s">
        <v>219</v>
      </c>
    </row>
    <row r="92" spans="1:16">
      <c r="A92">
        <v>225</v>
      </c>
      <c r="B92" t="s">
        <v>15</v>
      </c>
      <c r="C92" s="2">
        <v>44863.837500000001</v>
      </c>
      <c r="D92">
        <v>30</v>
      </c>
      <c r="E92" t="s">
        <v>36</v>
      </c>
      <c r="F92" t="s">
        <v>45</v>
      </c>
      <c r="G92" s="2">
        <v>44823.49722222222</v>
      </c>
      <c r="H92" s="1">
        <v>44823</v>
      </c>
      <c r="I92" t="s">
        <v>58</v>
      </c>
      <c r="J92" t="s">
        <v>19</v>
      </c>
      <c r="K92" t="s">
        <v>30</v>
      </c>
      <c r="L92" t="s">
        <v>23</v>
      </c>
      <c r="M92" t="s">
        <v>19</v>
      </c>
      <c r="N92" t="s">
        <v>23</v>
      </c>
      <c r="O92" t="s">
        <v>31</v>
      </c>
      <c r="P92" t="s">
        <v>220</v>
      </c>
    </row>
    <row r="93" spans="1:16">
      <c r="A93">
        <v>720</v>
      </c>
      <c r="B93" t="s">
        <v>15</v>
      </c>
      <c r="C93" s="2">
        <v>44862.400000000001</v>
      </c>
      <c r="D93">
        <v>80</v>
      </c>
      <c r="E93" t="s">
        <v>36</v>
      </c>
      <c r="F93" t="s">
        <v>45</v>
      </c>
      <c r="G93" s="2">
        <v>44820.476388888892</v>
      </c>
      <c r="H93" s="1">
        <v>44824</v>
      </c>
      <c r="I93" t="s">
        <v>18</v>
      </c>
      <c r="J93" t="s">
        <v>19</v>
      </c>
      <c r="K93" t="s">
        <v>221</v>
      </c>
      <c r="L93" t="s">
        <v>21</v>
      </c>
      <c r="M93" t="s">
        <v>19</v>
      </c>
      <c r="N93" t="s">
        <v>23</v>
      </c>
      <c r="O93" t="s">
        <v>86</v>
      </c>
      <c r="P93" t="s">
        <v>222</v>
      </c>
    </row>
    <row r="94" spans="1:16">
      <c r="A94">
        <v>194</v>
      </c>
      <c r="B94" t="s">
        <v>15</v>
      </c>
      <c r="C94" s="2">
        <v>44845.381944444445</v>
      </c>
      <c r="D94">
        <v>15</v>
      </c>
      <c r="E94" t="s">
        <v>36</v>
      </c>
      <c r="F94" t="s">
        <v>17</v>
      </c>
      <c r="G94" s="2">
        <v>44819.464583333334</v>
      </c>
      <c r="H94" s="1">
        <v>44820</v>
      </c>
      <c r="I94" t="s">
        <v>18</v>
      </c>
      <c r="J94" t="s">
        <v>19</v>
      </c>
      <c r="K94" t="s">
        <v>223</v>
      </c>
      <c r="L94" t="s">
        <v>23</v>
      </c>
      <c r="M94" t="s">
        <v>19</v>
      </c>
      <c r="N94" t="s">
        <v>23</v>
      </c>
      <c r="O94" t="s">
        <v>92</v>
      </c>
      <c r="P94" t="s">
        <v>224</v>
      </c>
    </row>
    <row r="95" spans="1:16">
      <c r="A95">
        <v>135</v>
      </c>
      <c r="B95" t="s">
        <v>15</v>
      </c>
      <c r="C95" s="2">
        <v>44890.495833333334</v>
      </c>
      <c r="D95">
        <v>15</v>
      </c>
      <c r="E95" t="s">
        <v>77</v>
      </c>
      <c r="F95" t="s">
        <v>78</v>
      </c>
      <c r="G95" s="2">
        <v>44818.638888888891</v>
      </c>
      <c r="H95" s="1">
        <v>44825</v>
      </c>
      <c r="I95" t="s">
        <v>225</v>
      </c>
      <c r="J95" t="s">
        <v>19</v>
      </c>
      <c r="K95" t="s">
        <v>71</v>
      </c>
      <c r="L95" t="s">
        <v>19</v>
      </c>
      <c r="M95" t="s">
        <v>19</v>
      </c>
      <c r="N95" t="s">
        <v>145</v>
      </c>
      <c r="O95" t="s">
        <v>24</v>
      </c>
      <c r="P95" t="s">
        <v>226</v>
      </c>
    </row>
    <row r="96" spans="1:16">
      <c r="A96">
        <v>135</v>
      </c>
      <c r="B96" t="s">
        <v>15</v>
      </c>
      <c r="C96" s="2">
        <v>44851.587500000001</v>
      </c>
      <c r="D96">
        <v>15</v>
      </c>
      <c r="E96" t="s">
        <v>132</v>
      </c>
      <c r="F96" t="s">
        <v>19</v>
      </c>
      <c r="G96" s="2">
        <v>44818.500694444447</v>
      </c>
      <c r="H96" t="s">
        <v>19</v>
      </c>
      <c r="I96" t="s">
        <v>162</v>
      </c>
      <c r="J96" t="s">
        <v>227</v>
      </c>
      <c r="K96" t="s">
        <v>34</v>
      </c>
      <c r="L96" t="s">
        <v>23</v>
      </c>
      <c r="M96" t="s">
        <v>19</v>
      </c>
      <c r="N96" t="s">
        <v>23</v>
      </c>
      <c r="O96" t="s">
        <v>43</v>
      </c>
      <c r="P96" t="s">
        <v>228</v>
      </c>
    </row>
    <row r="97" spans="1:16">
      <c r="A97">
        <v>180</v>
      </c>
      <c r="B97" t="s">
        <v>15</v>
      </c>
      <c r="C97" s="2">
        <v>44816.717361111114</v>
      </c>
      <c r="D97">
        <v>7</v>
      </c>
      <c r="E97" t="s">
        <v>16</v>
      </c>
      <c r="F97" t="s">
        <v>38</v>
      </c>
      <c r="G97" s="2">
        <v>44816.648611111108</v>
      </c>
      <c r="H97" s="1">
        <v>44816</v>
      </c>
      <c r="I97" t="s">
        <v>229</v>
      </c>
      <c r="J97" t="s">
        <v>19</v>
      </c>
      <c r="K97" t="s">
        <v>230</v>
      </c>
      <c r="L97" t="s">
        <v>23</v>
      </c>
      <c r="M97" t="s">
        <v>19</v>
      </c>
      <c r="N97" t="s">
        <v>23</v>
      </c>
      <c r="O97" t="s">
        <v>63</v>
      </c>
      <c r="P97" t="s">
        <v>231</v>
      </c>
    </row>
    <row r="98" spans="1:16">
      <c r="A98">
        <v>540</v>
      </c>
      <c r="B98" t="s">
        <v>15</v>
      </c>
      <c r="C98" s="2">
        <v>44839.660416666666</v>
      </c>
      <c r="D98">
        <v>45</v>
      </c>
      <c r="E98" t="s">
        <v>77</v>
      </c>
      <c r="F98" t="s">
        <v>232</v>
      </c>
      <c r="G98" s="2">
        <v>44811.45208333333</v>
      </c>
      <c r="H98" s="1">
        <v>44824</v>
      </c>
      <c r="I98" t="s">
        <v>233</v>
      </c>
      <c r="J98" t="s">
        <v>19</v>
      </c>
      <c r="K98" t="s">
        <v>234</v>
      </c>
      <c r="L98" t="s">
        <v>19</v>
      </c>
      <c r="M98" t="s">
        <v>19</v>
      </c>
      <c r="N98" t="s">
        <v>21</v>
      </c>
      <c r="O98" t="s">
        <v>188</v>
      </c>
      <c r="P98" t="s">
        <v>235</v>
      </c>
    </row>
    <row r="99" spans="1:16">
      <c r="A99">
        <v>359</v>
      </c>
      <c r="B99" t="s">
        <v>15</v>
      </c>
      <c r="C99" s="2">
        <v>44839.544444444444</v>
      </c>
      <c r="D99">
        <v>25</v>
      </c>
      <c r="E99" t="s">
        <v>36</v>
      </c>
      <c r="F99" t="s">
        <v>45</v>
      </c>
      <c r="G99" s="2">
        <v>44809.480555555558</v>
      </c>
      <c r="H99" s="1">
        <v>44810</v>
      </c>
      <c r="I99" t="s">
        <v>236</v>
      </c>
      <c r="J99" t="s">
        <v>19</v>
      </c>
      <c r="K99" t="s">
        <v>237</v>
      </c>
      <c r="L99" t="s">
        <v>21</v>
      </c>
      <c r="M99" t="s">
        <v>19</v>
      </c>
      <c r="N99" t="s">
        <v>23</v>
      </c>
      <c r="O99" t="s">
        <v>63</v>
      </c>
      <c r="P99" t="s">
        <v>238</v>
      </c>
    </row>
    <row r="100" spans="1:16">
      <c r="A100">
        <v>194</v>
      </c>
      <c r="B100" t="s">
        <v>15</v>
      </c>
      <c r="C100" s="2">
        <v>44882.59652777778</v>
      </c>
      <c r="D100">
        <v>15</v>
      </c>
      <c r="E100" t="s">
        <v>36</v>
      </c>
      <c r="F100" t="s">
        <v>17</v>
      </c>
      <c r="G100" s="2">
        <v>44809.388194444444</v>
      </c>
      <c r="H100" s="1">
        <v>44882</v>
      </c>
      <c r="I100" t="s">
        <v>239</v>
      </c>
      <c r="J100" t="s">
        <v>186</v>
      </c>
      <c r="K100" t="s">
        <v>105</v>
      </c>
      <c r="L100" t="s">
        <v>23</v>
      </c>
      <c r="M100" t="s">
        <v>19</v>
      </c>
      <c r="N100" t="s">
        <v>23</v>
      </c>
      <c r="O100" t="s">
        <v>86</v>
      </c>
      <c r="P100" t="s">
        <v>240</v>
      </c>
    </row>
    <row r="101" spans="1:16">
      <c r="A101">
        <v>135</v>
      </c>
      <c r="B101" t="s">
        <v>15</v>
      </c>
      <c r="C101" s="2">
        <v>44804.779166666667</v>
      </c>
      <c r="D101">
        <v>6</v>
      </c>
      <c r="E101" t="s">
        <v>16</v>
      </c>
      <c r="F101" t="s">
        <v>67</v>
      </c>
      <c r="G101" s="2">
        <v>44795.697222222225</v>
      </c>
      <c r="H101" s="1">
        <v>44796</v>
      </c>
      <c r="I101" t="s">
        <v>58</v>
      </c>
      <c r="J101" t="s">
        <v>19</v>
      </c>
      <c r="K101" t="s">
        <v>34</v>
      </c>
      <c r="L101" t="s">
        <v>21</v>
      </c>
      <c r="M101" t="s">
        <v>19</v>
      </c>
      <c r="N101" t="s">
        <v>23</v>
      </c>
      <c r="O101" t="s">
        <v>158</v>
      </c>
      <c r="P101" t="s">
        <v>241</v>
      </c>
    </row>
    <row r="102" spans="1:16">
      <c r="A102">
        <v>216</v>
      </c>
      <c r="B102" t="s">
        <v>15</v>
      </c>
      <c r="C102" s="2">
        <v>44802.801388888889</v>
      </c>
      <c r="D102">
        <v>24</v>
      </c>
      <c r="E102" t="s">
        <v>16</v>
      </c>
      <c r="F102" t="s">
        <v>17</v>
      </c>
      <c r="G102" s="2">
        <v>44795.646527777775</v>
      </c>
      <c r="H102" s="1">
        <v>44795</v>
      </c>
      <c r="I102" t="s">
        <v>242</v>
      </c>
      <c r="J102" t="s">
        <v>19</v>
      </c>
      <c r="K102" t="s">
        <v>243</v>
      </c>
      <c r="L102" t="s">
        <v>152</v>
      </c>
      <c r="M102" t="s">
        <v>19</v>
      </c>
      <c r="N102" t="s">
        <v>23</v>
      </c>
      <c r="O102" t="s">
        <v>86</v>
      </c>
      <c r="P102" t="s">
        <v>244</v>
      </c>
    </row>
    <row r="103" spans="1:16">
      <c r="A103">
        <v>149</v>
      </c>
      <c r="B103" t="s">
        <v>15</v>
      </c>
      <c r="C103" s="2">
        <v>44792.412499999999</v>
      </c>
      <c r="D103">
        <v>12</v>
      </c>
      <c r="E103" t="s">
        <v>16</v>
      </c>
      <c r="F103" t="s">
        <v>67</v>
      </c>
      <c r="G103" s="2">
        <v>44791.709722222222</v>
      </c>
      <c r="H103" s="1">
        <v>44791</v>
      </c>
      <c r="I103" t="s">
        <v>58</v>
      </c>
      <c r="J103" t="s">
        <v>19</v>
      </c>
      <c r="K103" t="s">
        <v>71</v>
      </c>
      <c r="L103" t="s">
        <v>50</v>
      </c>
      <c r="M103" t="s">
        <v>22</v>
      </c>
      <c r="N103" t="s">
        <v>23</v>
      </c>
      <c r="O103" t="s">
        <v>63</v>
      </c>
      <c r="P103" t="s">
        <v>64</v>
      </c>
    </row>
    <row r="104" spans="1:16">
      <c r="A104">
        <v>720</v>
      </c>
      <c r="B104" t="s">
        <v>15</v>
      </c>
      <c r="C104" s="2">
        <v>44823.6875</v>
      </c>
      <c r="D104">
        <v>60</v>
      </c>
      <c r="E104" t="s">
        <v>16</v>
      </c>
      <c r="F104" t="s">
        <v>147</v>
      </c>
      <c r="G104" s="2">
        <v>44791.655555555553</v>
      </c>
      <c r="H104" s="1">
        <v>44797</v>
      </c>
      <c r="I104" t="s">
        <v>245</v>
      </c>
      <c r="J104" t="s">
        <v>19</v>
      </c>
      <c r="K104" t="s">
        <v>246</v>
      </c>
      <c r="L104" t="s">
        <v>21</v>
      </c>
      <c r="M104" t="s">
        <v>19</v>
      </c>
      <c r="N104" t="s">
        <v>23</v>
      </c>
      <c r="O104" t="s">
        <v>129</v>
      </c>
      <c r="P104" t="s">
        <v>247</v>
      </c>
    </row>
    <row r="105" spans="1:16">
      <c r="A105">
        <v>239</v>
      </c>
      <c r="B105" t="s">
        <v>15</v>
      </c>
      <c r="C105" s="2">
        <v>44802.440972222219</v>
      </c>
      <c r="D105">
        <v>15</v>
      </c>
      <c r="E105" t="s">
        <v>16</v>
      </c>
      <c r="F105" t="s">
        <v>17</v>
      </c>
      <c r="G105" s="2">
        <v>44791.498611111114</v>
      </c>
      <c r="H105" s="1">
        <v>44795</v>
      </c>
      <c r="I105" t="s">
        <v>248</v>
      </c>
      <c r="J105" t="s">
        <v>19</v>
      </c>
      <c r="K105" t="s">
        <v>181</v>
      </c>
      <c r="L105" t="s">
        <v>23</v>
      </c>
      <c r="M105" t="s">
        <v>19</v>
      </c>
      <c r="N105" t="s">
        <v>23</v>
      </c>
      <c r="O105" t="s">
        <v>92</v>
      </c>
      <c r="P105" t="s">
        <v>249</v>
      </c>
    </row>
    <row r="106" spans="1:16">
      <c r="A106">
        <v>135</v>
      </c>
      <c r="B106" t="s">
        <v>15</v>
      </c>
      <c r="C106" s="2">
        <v>44812.525000000001</v>
      </c>
      <c r="D106">
        <v>15</v>
      </c>
      <c r="E106" t="s">
        <v>36</v>
      </c>
      <c r="F106" t="s">
        <v>45</v>
      </c>
      <c r="G106" s="2">
        <v>44791.441666666666</v>
      </c>
      <c r="H106" s="1">
        <v>44791</v>
      </c>
      <c r="I106" t="s">
        <v>58</v>
      </c>
      <c r="J106" t="s">
        <v>19</v>
      </c>
      <c r="K106" t="s">
        <v>110</v>
      </c>
      <c r="L106" t="s">
        <v>23</v>
      </c>
      <c r="M106" t="s">
        <v>19</v>
      </c>
      <c r="N106" t="s">
        <v>23</v>
      </c>
      <c r="O106" t="s">
        <v>24</v>
      </c>
      <c r="P106" t="s">
        <v>250</v>
      </c>
    </row>
    <row r="107" spans="1:16">
      <c r="A107">
        <v>1080</v>
      </c>
      <c r="B107" t="s">
        <v>15</v>
      </c>
      <c r="C107" s="2">
        <v>44818.73333333333</v>
      </c>
      <c r="D107">
        <v>90</v>
      </c>
      <c r="E107" t="s">
        <v>77</v>
      </c>
      <c r="F107" t="s">
        <v>171</v>
      </c>
      <c r="G107" s="2">
        <v>44790.638888888891</v>
      </c>
      <c r="H107" s="1">
        <v>44795</v>
      </c>
      <c r="I107" t="s">
        <v>251</v>
      </c>
      <c r="J107" t="s">
        <v>211</v>
      </c>
      <c r="K107" t="s">
        <v>252</v>
      </c>
      <c r="L107" t="s">
        <v>50</v>
      </c>
      <c r="M107" t="s">
        <v>19</v>
      </c>
      <c r="N107" t="s">
        <v>21</v>
      </c>
      <c r="O107" t="s">
        <v>158</v>
      </c>
      <c r="P107" t="s">
        <v>253</v>
      </c>
    </row>
    <row r="108" spans="1:16">
      <c r="A108">
        <v>135</v>
      </c>
      <c r="B108" t="s">
        <v>15</v>
      </c>
      <c r="C108" s="2">
        <v>44839.465277777781</v>
      </c>
      <c r="D108">
        <v>12</v>
      </c>
      <c r="E108" t="s">
        <v>36</v>
      </c>
      <c r="F108" t="s">
        <v>45</v>
      </c>
      <c r="G108" s="2">
        <v>44789.572222222225</v>
      </c>
      <c r="H108" s="1">
        <v>44790</v>
      </c>
      <c r="I108" t="s">
        <v>58</v>
      </c>
      <c r="J108" t="s">
        <v>19</v>
      </c>
      <c r="K108" t="s">
        <v>30</v>
      </c>
      <c r="L108" t="s">
        <v>21</v>
      </c>
      <c r="M108" t="s">
        <v>19</v>
      </c>
      <c r="N108" t="s">
        <v>23</v>
      </c>
      <c r="O108" t="s">
        <v>86</v>
      </c>
      <c r="P108" t="s">
        <v>254</v>
      </c>
    </row>
    <row r="109" spans="1:16">
      <c r="A109">
        <v>162</v>
      </c>
      <c r="B109" t="s">
        <v>15</v>
      </c>
      <c r="C109" s="2">
        <v>44820.443749999999</v>
      </c>
      <c r="D109">
        <v>18</v>
      </c>
      <c r="E109" t="s">
        <v>16</v>
      </c>
      <c r="F109" t="s">
        <v>17</v>
      </c>
      <c r="G109" s="2">
        <v>44789.464583333334</v>
      </c>
      <c r="H109" s="1">
        <v>44789</v>
      </c>
      <c r="I109" t="s">
        <v>89</v>
      </c>
      <c r="J109" t="s">
        <v>19</v>
      </c>
      <c r="K109" t="s">
        <v>255</v>
      </c>
      <c r="L109" t="s">
        <v>23</v>
      </c>
      <c r="M109" t="s">
        <v>19</v>
      </c>
      <c r="N109" t="s">
        <v>23</v>
      </c>
      <c r="O109" t="s">
        <v>63</v>
      </c>
      <c r="P109" t="s">
        <v>256</v>
      </c>
    </row>
    <row r="110" spans="1:16">
      <c r="A110">
        <v>374</v>
      </c>
      <c r="B110" t="s">
        <v>15</v>
      </c>
      <c r="C110" s="2">
        <v>44804.601388888892</v>
      </c>
      <c r="D110">
        <v>35</v>
      </c>
      <c r="E110" t="s">
        <v>36</v>
      </c>
      <c r="F110" t="s">
        <v>45</v>
      </c>
      <c r="G110" s="2">
        <v>44789.434027777781</v>
      </c>
      <c r="H110" s="1">
        <v>44790</v>
      </c>
      <c r="I110" t="s">
        <v>257</v>
      </c>
      <c r="J110" t="s">
        <v>19</v>
      </c>
      <c r="K110" t="s">
        <v>258</v>
      </c>
      <c r="L110" t="s">
        <v>152</v>
      </c>
      <c r="M110" t="s">
        <v>19</v>
      </c>
      <c r="N110" t="s">
        <v>23</v>
      </c>
      <c r="O110" t="s">
        <v>86</v>
      </c>
      <c r="P110" t="s">
        <v>259</v>
      </c>
    </row>
    <row r="111" spans="1:16">
      <c r="A111">
        <v>90</v>
      </c>
      <c r="B111" t="s">
        <v>15</v>
      </c>
      <c r="C111" s="2">
        <v>44797.613888888889</v>
      </c>
      <c r="D111">
        <v>15</v>
      </c>
      <c r="E111" t="s">
        <v>132</v>
      </c>
      <c r="F111" t="s">
        <v>260</v>
      </c>
      <c r="G111" s="2">
        <v>44788.37222222222</v>
      </c>
      <c r="H111" s="1">
        <v>44789</v>
      </c>
      <c r="I111" t="s">
        <v>18</v>
      </c>
      <c r="J111" t="s">
        <v>19</v>
      </c>
      <c r="K111" t="s">
        <v>160</v>
      </c>
      <c r="L111" t="s">
        <v>23</v>
      </c>
      <c r="M111" t="s">
        <v>19</v>
      </c>
      <c r="N111" t="s">
        <v>23</v>
      </c>
      <c r="O111" t="s">
        <v>24</v>
      </c>
      <c r="P111" t="s">
        <v>261</v>
      </c>
    </row>
    <row r="112" spans="1:16">
      <c r="A112">
        <v>243</v>
      </c>
      <c r="B112" t="s">
        <v>15</v>
      </c>
      <c r="C112" s="2">
        <v>44895.613194444442</v>
      </c>
      <c r="D112">
        <v>27</v>
      </c>
      <c r="E112" t="s">
        <v>36</v>
      </c>
      <c r="F112" t="s">
        <v>45</v>
      </c>
      <c r="G112" s="2">
        <v>44784.665277777778</v>
      </c>
      <c r="H112" s="1">
        <v>44785</v>
      </c>
      <c r="I112" t="s">
        <v>18</v>
      </c>
      <c r="J112" t="s">
        <v>19</v>
      </c>
      <c r="K112" t="s">
        <v>40</v>
      </c>
      <c r="L112" t="s">
        <v>23</v>
      </c>
      <c r="M112" t="s">
        <v>19</v>
      </c>
      <c r="N112" t="s">
        <v>23</v>
      </c>
      <c r="O112" t="s">
        <v>86</v>
      </c>
      <c r="P112" t="s">
        <v>262</v>
      </c>
    </row>
    <row r="113" spans="1:16">
      <c r="A113">
        <v>90</v>
      </c>
      <c r="B113" t="s">
        <v>15</v>
      </c>
      <c r="C113" s="2">
        <v>44818.73541666667</v>
      </c>
      <c r="D113">
        <v>15</v>
      </c>
      <c r="E113" t="s">
        <v>16</v>
      </c>
      <c r="F113" t="s">
        <v>45</v>
      </c>
      <c r="G113" s="2">
        <v>44784.574305555558</v>
      </c>
      <c r="H113" s="1">
        <v>44784</v>
      </c>
      <c r="I113" t="s">
        <v>58</v>
      </c>
      <c r="J113" t="s">
        <v>19</v>
      </c>
      <c r="K113" t="s">
        <v>71</v>
      </c>
      <c r="L113" t="s">
        <v>23</v>
      </c>
      <c r="M113" t="s">
        <v>19</v>
      </c>
      <c r="N113" t="s">
        <v>23</v>
      </c>
      <c r="O113" t="s">
        <v>63</v>
      </c>
      <c r="P113" t="s">
        <v>263</v>
      </c>
    </row>
    <row r="114" spans="1:16">
      <c r="A114">
        <v>239</v>
      </c>
      <c r="B114" t="s">
        <v>15</v>
      </c>
      <c r="C114" s="2">
        <v>44795.407638888886</v>
      </c>
      <c r="D114">
        <v>15</v>
      </c>
      <c r="E114" t="s">
        <v>16</v>
      </c>
      <c r="F114" t="s">
        <v>17</v>
      </c>
      <c r="G114" s="2">
        <v>44781.599305555559</v>
      </c>
      <c r="H114" s="1">
        <v>44782</v>
      </c>
      <c r="I114" t="s">
        <v>264</v>
      </c>
      <c r="J114" t="s">
        <v>186</v>
      </c>
      <c r="K114" t="s">
        <v>265</v>
      </c>
      <c r="L114" t="s">
        <v>50</v>
      </c>
      <c r="M114" t="s">
        <v>19</v>
      </c>
      <c r="N114" t="s">
        <v>23</v>
      </c>
      <c r="O114" t="s">
        <v>24</v>
      </c>
      <c r="P114" t="s">
        <v>266</v>
      </c>
    </row>
    <row r="115" spans="1:16">
      <c r="A115">
        <v>90</v>
      </c>
      <c r="B115" t="s">
        <v>15</v>
      </c>
      <c r="C115" s="2">
        <v>44789.535416666666</v>
      </c>
      <c r="D115">
        <v>10</v>
      </c>
      <c r="E115" t="s">
        <v>36</v>
      </c>
      <c r="F115" t="s">
        <v>49</v>
      </c>
      <c r="G115" s="2">
        <v>44781.54791666667</v>
      </c>
      <c r="H115" s="1">
        <v>44781</v>
      </c>
      <c r="I115" t="s">
        <v>58</v>
      </c>
      <c r="J115" t="s">
        <v>19</v>
      </c>
      <c r="K115" t="s">
        <v>267</v>
      </c>
      <c r="L115" t="s">
        <v>23</v>
      </c>
      <c r="M115" t="s">
        <v>19</v>
      </c>
      <c r="N115" t="s">
        <v>23</v>
      </c>
      <c r="O115" t="s">
        <v>43</v>
      </c>
      <c r="P115" t="s">
        <v>268</v>
      </c>
    </row>
    <row r="116" spans="1:16">
      <c r="A116">
        <v>90</v>
      </c>
      <c r="B116" t="s">
        <v>15</v>
      </c>
      <c r="C116" s="2">
        <v>44781.362500000003</v>
      </c>
      <c r="D116">
        <v>15</v>
      </c>
      <c r="E116" t="s">
        <v>132</v>
      </c>
      <c r="F116" t="s">
        <v>260</v>
      </c>
      <c r="G116" s="2">
        <v>44778.479861111111</v>
      </c>
      <c r="H116" s="1">
        <v>44778</v>
      </c>
      <c r="I116" t="s">
        <v>18</v>
      </c>
      <c r="J116" t="s">
        <v>19</v>
      </c>
      <c r="K116" t="s">
        <v>82</v>
      </c>
      <c r="L116" t="s">
        <v>23</v>
      </c>
      <c r="M116" t="s">
        <v>19</v>
      </c>
      <c r="N116" t="s">
        <v>23</v>
      </c>
      <c r="O116" t="s">
        <v>24</v>
      </c>
      <c r="P116" t="s">
        <v>269</v>
      </c>
    </row>
    <row r="117" spans="1:16">
      <c r="A117">
        <v>135</v>
      </c>
      <c r="B117" t="s">
        <v>15</v>
      </c>
      <c r="C117" s="2">
        <v>44791.554166666669</v>
      </c>
      <c r="D117">
        <v>10</v>
      </c>
      <c r="E117" t="s">
        <v>36</v>
      </c>
      <c r="F117" t="s">
        <v>45</v>
      </c>
      <c r="G117" s="2">
        <v>44777.703472222223</v>
      </c>
      <c r="H117" s="1">
        <v>44783</v>
      </c>
      <c r="I117" t="s">
        <v>270</v>
      </c>
      <c r="J117" t="s">
        <v>19</v>
      </c>
      <c r="K117" t="s">
        <v>271</v>
      </c>
      <c r="L117" t="s">
        <v>23</v>
      </c>
      <c r="M117" t="s">
        <v>19</v>
      </c>
      <c r="N117" t="s">
        <v>23</v>
      </c>
      <c r="O117" t="s">
        <v>63</v>
      </c>
      <c r="P117" t="s">
        <v>272</v>
      </c>
    </row>
    <row r="118" spans="1:16">
      <c r="A118">
        <v>779</v>
      </c>
      <c r="B118" t="s">
        <v>15</v>
      </c>
      <c r="C118" s="2">
        <v>44809.599305555559</v>
      </c>
      <c r="D118">
        <v>60</v>
      </c>
      <c r="E118" t="s">
        <v>36</v>
      </c>
      <c r="F118" t="s">
        <v>45</v>
      </c>
      <c r="G118" s="2">
        <v>44776.449305555558</v>
      </c>
      <c r="H118" s="1">
        <v>44777</v>
      </c>
      <c r="I118" t="s">
        <v>273</v>
      </c>
      <c r="J118" t="s">
        <v>40</v>
      </c>
      <c r="K118" t="s">
        <v>274</v>
      </c>
      <c r="L118" t="s">
        <v>50</v>
      </c>
      <c r="M118" t="s">
        <v>19</v>
      </c>
      <c r="N118" t="s">
        <v>23</v>
      </c>
      <c r="O118" t="s">
        <v>63</v>
      </c>
      <c r="P118" t="s">
        <v>275</v>
      </c>
    </row>
    <row r="119" spans="1:16">
      <c r="A119">
        <v>140</v>
      </c>
      <c r="B119" t="s">
        <v>15</v>
      </c>
      <c r="C119" s="2">
        <v>44789.520138888889</v>
      </c>
      <c r="D119">
        <v>15</v>
      </c>
      <c r="E119" t="s">
        <v>36</v>
      </c>
      <c r="F119" t="s">
        <v>17</v>
      </c>
      <c r="G119" s="2">
        <v>44774.668749999997</v>
      </c>
      <c r="H119" s="1">
        <v>44775</v>
      </c>
      <c r="I119" t="s">
        <v>18</v>
      </c>
      <c r="J119" t="s">
        <v>19</v>
      </c>
      <c r="K119" t="s">
        <v>276</v>
      </c>
      <c r="L119" t="s">
        <v>277</v>
      </c>
      <c r="M119" t="s">
        <v>19</v>
      </c>
      <c r="N119" t="s">
        <v>23</v>
      </c>
      <c r="O119" t="s">
        <v>86</v>
      </c>
      <c r="P119" t="s">
        <v>278</v>
      </c>
    </row>
    <row r="120" spans="1:16">
      <c r="A120">
        <v>162</v>
      </c>
      <c r="B120" t="s">
        <v>15</v>
      </c>
      <c r="C120" s="2">
        <v>44778.600694444445</v>
      </c>
      <c r="D120">
        <v>20</v>
      </c>
      <c r="E120" t="s">
        <v>16</v>
      </c>
      <c r="F120" t="s">
        <v>17</v>
      </c>
      <c r="G120" s="2">
        <v>44774.606249999997</v>
      </c>
      <c r="H120" s="1">
        <v>44775</v>
      </c>
      <c r="I120" t="s">
        <v>162</v>
      </c>
      <c r="J120" t="s">
        <v>19</v>
      </c>
      <c r="K120" t="s">
        <v>34</v>
      </c>
      <c r="L120" t="s">
        <v>23</v>
      </c>
      <c r="M120" t="s">
        <v>19</v>
      </c>
      <c r="N120" t="s">
        <v>23</v>
      </c>
      <c r="O120" t="s">
        <v>24</v>
      </c>
      <c r="P120" t="s">
        <v>279</v>
      </c>
    </row>
    <row r="121" spans="1:16">
      <c r="A121">
        <v>216</v>
      </c>
      <c r="B121" t="s">
        <v>15</v>
      </c>
      <c r="C121" s="2">
        <v>44769.716666666667</v>
      </c>
      <c r="D121">
        <v>36</v>
      </c>
      <c r="E121" t="s">
        <v>16</v>
      </c>
      <c r="F121" t="s">
        <v>280</v>
      </c>
      <c r="G121" s="2">
        <v>44769.640972222223</v>
      </c>
      <c r="H121" s="1">
        <v>44769</v>
      </c>
      <c r="I121" t="s">
        <v>281</v>
      </c>
      <c r="J121" t="s">
        <v>19</v>
      </c>
      <c r="K121" t="s">
        <v>40</v>
      </c>
      <c r="L121" t="s">
        <v>23</v>
      </c>
      <c r="M121" t="s">
        <v>19</v>
      </c>
      <c r="N121" t="s">
        <v>23</v>
      </c>
      <c r="O121" t="s">
        <v>24</v>
      </c>
      <c r="P121" t="s">
        <v>282</v>
      </c>
    </row>
    <row r="122" spans="1:16">
      <c r="A122">
        <v>90</v>
      </c>
      <c r="B122" t="s">
        <v>15</v>
      </c>
      <c r="C122" s="2">
        <v>44769.46597222222</v>
      </c>
      <c r="D122">
        <v>15</v>
      </c>
      <c r="E122" t="s">
        <v>132</v>
      </c>
      <c r="F122" t="s">
        <v>260</v>
      </c>
      <c r="G122" s="2">
        <v>44767.651388888888</v>
      </c>
      <c r="H122" s="1">
        <v>44767</v>
      </c>
      <c r="I122" t="s">
        <v>184</v>
      </c>
      <c r="J122" t="s">
        <v>19</v>
      </c>
      <c r="K122" t="s">
        <v>82</v>
      </c>
      <c r="L122" t="s">
        <v>23</v>
      </c>
      <c r="M122" t="s">
        <v>19</v>
      </c>
      <c r="N122" t="s">
        <v>23</v>
      </c>
      <c r="O122" t="s">
        <v>24</v>
      </c>
      <c r="P122" t="s">
        <v>283</v>
      </c>
    </row>
    <row r="123" spans="1:16">
      <c r="A123">
        <v>194</v>
      </c>
      <c r="B123" t="s">
        <v>15</v>
      </c>
      <c r="C123" s="2">
        <v>44769.450694444444</v>
      </c>
      <c r="D123">
        <v>10</v>
      </c>
      <c r="E123" t="s">
        <v>16</v>
      </c>
      <c r="F123" t="s">
        <v>49</v>
      </c>
      <c r="G123" s="2">
        <v>44767.629166666666</v>
      </c>
      <c r="H123" s="1">
        <v>44768</v>
      </c>
      <c r="I123" t="s">
        <v>284</v>
      </c>
      <c r="J123" t="s">
        <v>19</v>
      </c>
      <c r="K123" t="s">
        <v>110</v>
      </c>
      <c r="L123" t="s">
        <v>23</v>
      </c>
      <c r="M123" t="s">
        <v>19</v>
      </c>
      <c r="N123" t="s">
        <v>23</v>
      </c>
      <c r="O123" t="s">
        <v>63</v>
      </c>
      <c r="P123" t="s">
        <v>285</v>
      </c>
    </row>
    <row r="124" spans="1:16">
      <c r="A124">
        <v>1229</v>
      </c>
      <c r="B124" t="s">
        <v>15</v>
      </c>
      <c r="C124" s="2">
        <v>44771.779861111114</v>
      </c>
      <c r="D124">
        <v>130</v>
      </c>
      <c r="E124" t="s">
        <v>16</v>
      </c>
      <c r="F124" t="s">
        <v>17</v>
      </c>
      <c r="G124" s="2">
        <v>44767.411111111112</v>
      </c>
      <c r="H124" s="1">
        <v>44767</v>
      </c>
      <c r="I124" t="s">
        <v>286</v>
      </c>
      <c r="J124" t="s">
        <v>19</v>
      </c>
      <c r="K124" t="s">
        <v>287</v>
      </c>
      <c r="L124" t="s">
        <v>50</v>
      </c>
      <c r="M124" t="s">
        <v>19</v>
      </c>
      <c r="N124" t="s">
        <v>23</v>
      </c>
      <c r="O124" t="s">
        <v>86</v>
      </c>
      <c r="P124" t="s">
        <v>288</v>
      </c>
    </row>
    <row r="125" spans="1:16">
      <c r="A125">
        <v>194</v>
      </c>
      <c r="B125" t="s">
        <v>15</v>
      </c>
      <c r="C125" s="2">
        <v>44827.603472222225</v>
      </c>
      <c r="D125">
        <v>15</v>
      </c>
      <c r="E125" t="s">
        <v>77</v>
      </c>
      <c r="F125" t="s">
        <v>171</v>
      </c>
      <c r="G125" s="2">
        <v>44764.706250000003</v>
      </c>
      <c r="H125" s="1">
        <v>44768</v>
      </c>
      <c r="I125" t="s">
        <v>289</v>
      </c>
      <c r="J125" t="s">
        <v>290</v>
      </c>
      <c r="K125" t="s">
        <v>291</v>
      </c>
      <c r="L125" t="s">
        <v>23</v>
      </c>
      <c r="M125" t="s">
        <v>19</v>
      </c>
      <c r="N125" t="s">
        <v>23</v>
      </c>
      <c r="O125" t="s">
        <v>65</v>
      </c>
      <c r="P125" t="s">
        <v>292</v>
      </c>
    </row>
    <row r="126" spans="1:16">
      <c r="A126">
        <v>90</v>
      </c>
      <c r="B126" t="s">
        <v>15</v>
      </c>
      <c r="C126" s="2">
        <v>44778.631249999999</v>
      </c>
      <c r="D126">
        <v>15</v>
      </c>
      <c r="E126" t="s">
        <v>16</v>
      </c>
      <c r="F126" t="s">
        <v>49</v>
      </c>
      <c r="G126" s="2">
        <v>44764.606944444444</v>
      </c>
      <c r="H126" s="1">
        <v>44767</v>
      </c>
      <c r="I126" t="s">
        <v>18</v>
      </c>
      <c r="J126" t="s">
        <v>19</v>
      </c>
      <c r="K126" t="s">
        <v>293</v>
      </c>
      <c r="L126" t="s">
        <v>21</v>
      </c>
      <c r="M126" t="s">
        <v>19</v>
      </c>
      <c r="N126" t="s">
        <v>23</v>
      </c>
      <c r="O126" t="s">
        <v>63</v>
      </c>
      <c r="P126" t="s">
        <v>294</v>
      </c>
    </row>
    <row r="127" spans="1:16">
      <c r="A127">
        <v>96</v>
      </c>
      <c r="B127" t="s">
        <v>15</v>
      </c>
      <c r="C127" s="2">
        <v>44769.454861111109</v>
      </c>
      <c r="D127">
        <v>16</v>
      </c>
      <c r="E127" t="s">
        <v>36</v>
      </c>
      <c r="F127" t="s">
        <v>45</v>
      </c>
      <c r="G127" s="2">
        <v>44764.511805555558</v>
      </c>
      <c r="H127" s="1">
        <v>44768</v>
      </c>
      <c r="I127" t="s">
        <v>58</v>
      </c>
      <c r="J127" t="s">
        <v>19</v>
      </c>
      <c r="K127" t="s">
        <v>34</v>
      </c>
      <c r="L127" t="s">
        <v>23</v>
      </c>
      <c r="M127" t="s">
        <v>19</v>
      </c>
      <c r="N127" t="s">
        <v>23</v>
      </c>
      <c r="O127" t="s">
        <v>112</v>
      </c>
      <c r="P127" t="s">
        <v>295</v>
      </c>
    </row>
    <row r="128" spans="1:16">
      <c r="A128">
        <v>234</v>
      </c>
      <c r="B128" t="s">
        <v>15</v>
      </c>
      <c r="C128" s="2">
        <v>44830.679861111108</v>
      </c>
      <c r="D128">
        <v>26</v>
      </c>
      <c r="E128" t="s">
        <v>36</v>
      </c>
      <c r="F128" t="s">
        <v>45</v>
      </c>
      <c r="G128" s="2">
        <v>44761.738888888889</v>
      </c>
      <c r="H128" s="1">
        <v>44763</v>
      </c>
      <c r="I128" t="s">
        <v>58</v>
      </c>
      <c r="J128" t="s">
        <v>19</v>
      </c>
      <c r="K128" t="s">
        <v>296</v>
      </c>
      <c r="L128" t="s">
        <v>21</v>
      </c>
      <c r="M128" t="s">
        <v>19</v>
      </c>
      <c r="N128" t="s">
        <v>23</v>
      </c>
      <c r="O128" t="s">
        <v>43</v>
      </c>
      <c r="P128" t="s">
        <v>297</v>
      </c>
    </row>
    <row r="129" spans="1:16">
      <c r="A129">
        <v>630</v>
      </c>
      <c r="B129" t="s">
        <v>15</v>
      </c>
      <c r="C129" s="2">
        <v>44804.746527777781</v>
      </c>
      <c r="D129">
        <v>70</v>
      </c>
      <c r="E129" t="s">
        <v>36</v>
      </c>
      <c r="F129" t="s">
        <v>45</v>
      </c>
      <c r="G129" s="2">
        <v>44761.48541666667</v>
      </c>
      <c r="H129" s="1">
        <v>44768</v>
      </c>
      <c r="I129" t="s">
        <v>298</v>
      </c>
      <c r="J129" t="s">
        <v>19</v>
      </c>
      <c r="K129" t="s">
        <v>299</v>
      </c>
      <c r="L129" t="s">
        <v>23</v>
      </c>
      <c r="M129" t="s">
        <v>19</v>
      </c>
      <c r="N129" t="s">
        <v>23</v>
      </c>
      <c r="O129" t="s">
        <v>158</v>
      </c>
      <c r="P129" t="s">
        <v>300</v>
      </c>
    </row>
    <row r="130" spans="1:16">
      <c r="A130">
        <v>135</v>
      </c>
      <c r="B130" t="s">
        <v>15</v>
      </c>
      <c r="C130" s="2">
        <v>44778.473611111112</v>
      </c>
      <c r="D130">
        <v>10</v>
      </c>
      <c r="E130" t="s">
        <v>36</v>
      </c>
      <c r="F130" t="s">
        <v>45</v>
      </c>
      <c r="G130" s="2">
        <v>44761.436805555553</v>
      </c>
      <c r="H130" s="1">
        <v>44776</v>
      </c>
      <c r="I130" t="s">
        <v>301</v>
      </c>
      <c r="J130" t="s">
        <v>19</v>
      </c>
      <c r="K130" t="s">
        <v>302</v>
      </c>
      <c r="L130" t="s">
        <v>23</v>
      </c>
      <c r="M130" t="s">
        <v>19</v>
      </c>
      <c r="N130" t="s">
        <v>23</v>
      </c>
      <c r="O130" t="s">
        <v>129</v>
      </c>
      <c r="P130" t="s">
        <v>282</v>
      </c>
    </row>
    <row r="131" spans="1:16">
      <c r="A131">
        <v>194</v>
      </c>
      <c r="B131" t="s">
        <v>15</v>
      </c>
      <c r="C131" s="2">
        <v>44825.737500000003</v>
      </c>
      <c r="D131">
        <v>4</v>
      </c>
      <c r="E131" t="s">
        <v>16</v>
      </c>
      <c r="F131" t="s">
        <v>17</v>
      </c>
      <c r="G131" s="2">
        <v>44760.710416666669</v>
      </c>
      <c r="H131" s="1">
        <v>44823</v>
      </c>
      <c r="I131" t="s">
        <v>18</v>
      </c>
      <c r="J131" t="s">
        <v>19</v>
      </c>
      <c r="K131" t="s">
        <v>303</v>
      </c>
      <c r="L131" t="s">
        <v>23</v>
      </c>
      <c r="M131" t="s">
        <v>19</v>
      </c>
      <c r="N131" t="s">
        <v>23</v>
      </c>
      <c r="O131" t="s">
        <v>43</v>
      </c>
      <c r="P131" t="s">
        <v>304</v>
      </c>
    </row>
    <row r="132" spans="1:16">
      <c r="A132">
        <v>207</v>
      </c>
      <c r="B132" t="s">
        <v>15</v>
      </c>
      <c r="C132" s="2">
        <v>44762.375694444447</v>
      </c>
      <c r="D132">
        <v>23</v>
      </c>
      <c r="E132" t="s">
        <v>16</v>
      </c>
      <c r="F132" t="s">
        <v>45</v>
      </c>
      <c r="G132" s="2">
        <v>44760.595138888886</v>
      </c>
      <c r="H132" s="1">
        <v>44761</v>
      </c>
      <c r="I132" t="s">
        <v>68</v>
      </c>
      <c r="J132" t="s">
        <v>19</v>
      </c>
      <c r="K132" t="s">
        <v>305</v>
      </c>
      <c r="L132" t="s">
        <v>306</v>
      </c>
      <c r="M132" t="s">
        <v>19</v>
      </c>
      <c r="N132" t="s">
        <v>307</v>
      </c>
      <c r="O132" t="s">
        <v>63</v>
      </c>
      <c r="P132" t="s">
        <v>308</v>
      </c>
    </row>
    <row r="133" spans="1:16">
      <c r="A133">
        <v>90</v>
      </c>
      <c r="B133" t="s">
        <v>15</v>
      </c>
      <c r="C133" s="2">
        <v>44761.565972222219</v>
      </c>
      <c r="D133">
        <v>15</v>
      </c>
      <c r="E133" t="s">
        <v>132</v>
      </c>
      <c r="F133" t="s">
        <v>309</v>
      </c>
      <c r="G133" s="2">
        <v>44760.586111111108</v>
      </c>
      <c r="H133" s="1">
        <v>44760</v>
      </c>
      <c r="I133" t="s">
        <v>184</v>
      </c>
      <c r="J133" t="s">
        <v>19</v>
      </c>
      <c r="K133" t="s">
        <v>82</v>
      </c>
      <c r="L133" t="s">
        <v>23</v>
      </c>
      <c r="M133" t="s">
        <v>19</v>
      </c>
      <c r="N133" t="s">
        <v>23</v>
      </c>
      <c r="O133" t="s">
        <v>24</v>
      </c>
      <c r="P133" t="s">
        <v>310</v>
      </c>
    </row>
    <row r="134" spans="1:16">
      <c r="A134">
        <v>90</v>
      </c>
      <c r="B134" t="s">
        <v>15</v>
      </c>
      <c r="C134" s="2">
        <v>44771.622916666667</v>
      </c>
      <c r="D134">
        <v>15</v>
      </c>
      <c r="E134" t="s">
        <v>36</v>
      </c>
      <c r="F134" t="s">
        <v>45</v>
      </c>
      <c r="G134" s="2">
        <v>44757.39166666667</v>
      </c>
      <c r="H134" s="1">
        <v>44757</v>
      </c>
      <c r="I134" t="s">
        <v>58</v>
      </c>
      <c r="J134" t="s">
        <v>19</v>
      </c>
      <c r="K134" t="s">
        <v>40</v>
      </c>
      <c r="L134" t="s">
        <v>23</v>
      </c>
      <c r="M134" t="s">
        <v>19</v>
      </c>
      <c r="N134" t="s">
        <v>23</v>
      </c>
      <c r="O134" t="s">
        <v>86</v>
      </c>
      <c r="P134" t="s">
        <v>311</v>
      </c>
    </row>
    <row r="135" spans="1:16">
      <c r="A135">
        <v>284</v>
      </c>
      <c r="B135" t="s">
        <v>15</v>
      </c>
      <c r="C135" s="2">
        <v>44887.527083333334</v>
      </c>
      <c r="D135">
        <v>25</v>
      </c>
      <c r="E135" t="s">
        <v>16</v>
      </c>
      <c r="F135" t="s">
        <v>67</v>
      </c>
      <c r="G135" s="2">
        <v>44756.443749999999</v>
      </c>
      <c r="H135" s="1">
        <v>44760</v>
      </c>
      <c r="I135" t="s">
        <v>18</v>
      </c>
      <c r="J135" t="s">
        <v>19</v>
      </c>
      <c r="K135" t="s">
        <v>230</v>
      </c>
      <c r="L135" t="s">
        <v>21</v>
      </c>
      <c r="M135" t="s">
        <v>19</v>
      </c>
      <c r="N135" t="s">
        <v>23</v>
      </c>
      <c r="O135" t="s">
        <v>43</v>
      </c>
      <c r="P135" t="s">
        <v>312</v>
      </c>
    </row>
    <row r="136" spans="1:16">
      <c r="A136">
        <v>194</v>
      </c>
      <c r="B136" t="s">
        <v>15</v>
      </c>
      <c r="C136" s="2">
        <v>44761.563194444447</v>
      </c>
      <c r="D136">
        <v>15</v>
      </c>
      <c r="E136" t="s">
        <v>16</v>
      </c>
      <c r="F136" t="s">
        <v>45</v>
      </c>
      <c r="G136" s="2">
        <v>44755.564583333333</v>
      </c>
      <c r="H136" s="1">
        <v>44756</v>
      </c>
      <c r="I136" t="s">
        <v>251</v>
      </c>
      <c r="J136" t="s">
        <v>19</v>
      </c>
      <c r="K136" t="s">
        <v>313</v>
      </c>
      <c r="L136" t="s">
        <v>21</v>
      </c>
      <c r="M136" t="s">
        <v>19</v>
      </c>
      <c r="N136" t="s">
        <v>21</v>
      </c>
      <c r="O136" t="s">
        <v>56</v>
      </c>
      <c r="P136" t="s">
        <v>314</v>
      </c>
    </row>
    <row r="137" spans="1:16">
      <c r="A137">
        <v>60</v>
      </c>
      <c r="B137" t="s">
        <v>15</v>
      </c>
      <c r="C137" s="2">
        <v>44756.375</v>
      </c>
      <c r="D137">
        <v>15</v>
      </c>
      <c r="E137" t="s">
        <v>36</v>
      </c>
      <c r="F137" t="s">
        <v>49</v>
      </c>
      <c r="G137" s="2">
        <v>44754.482638888891</v>
      </c>
      <c r="H137" s="1">
        <v>44754</v>
      </c>
      <c r="I137" t="s">
        <v>68</v>
      </c>
      <c r="J137" t="s">
        <v>19</v>
      </c>
      <c r="K137" t="s">
        <v>127</v>
      </c>
      <c r="L137" t="s">
        <v>23</v>
      </c>
      <c r="M137" t="s">
        <v>19</v>
      </c>
      <c r="N137" t="s">
        <v>23</v>
      </c>
      <c r="O137" t="s">
        <v>129</v>
      </c>
      <c r="P137" t="s">
        <v>315</v>
      </c>
    </row>
    <row r="138" spans="1:16">
      <c r="A138">
        <v>96</v>
      </c>
      <c r="B138" t="s">
        <v>15</v>
      </c>
      <c r="C138" s="2">
        <v>44825.626388888886</v>
      </c>
      <c r="D138">
        <v>16</v>
      </c>
      <c r="E138" t="s">
        <v>36</v>
      </c>
      <c r="F138" t="s">
        <v>45</v>
      </c>
      <c r="G138" s="2">
        <v>44753.600694444445</v>
      </c>
      <c r="H138" s="1">
        <v>44755</v>
      </c>
      <c r="I138" t="s">
        <v>18</v>
      </c>
      <c r="J138" t="s">
        <v>19</v>
      </c>
      <c r="K138" t="s">
        <v>71</v>
      </c>
      <c r="L138" t="s">
        <v>23</v>
      </c>
      <c r="M138" t="s">
        <v>19</v>
      </c>
      <c r="N138" t="s">
        <v>23</v>
      </c>
      <c r="O138" t="s">
        <v>97</v>
      </c>
      <c r="P138" t="s">
        <v>316</v>
      </c>
    </row>
    <row r="139" spans="1:16">
      <c r="A139">
        <v>249</v>
      </c>
      <c r="B139" t="s">
        <v>15</v>
      </c>
      <c r="C139" s="2">
        <v>44844.425694444442</v>
      </c>
      <c r="D139">
        <v>20</v>
      </c>
      <c r="E139" t="s">
        <v>77</v>
      </c>
      <c r="F139" t="s">
        <v>232</v>
      </c>
      <c r="G139" s="2">
        <v>44747.361111111109</v>
      </c>
      <c r="H139" s="1">
        <v>44753</v>
      </c>
      <c r="I139" t="s">
        <v>317</v>
      </c>
      <c r="J139" t="s">
        <v>19</v>
      </c>
      <c r="K139" t="s">
        <v>318</v>
      </c>
      <c r="L139" t="s">
        <v>21</v>
      </c>
      <c r="M139" t="s">
        <v>19</v>
      </c>
      <c r="N139" t="s">
        <v>23</v>
      </c>
      <c r="O139" t="s">
        <v>92</v>
      </c>
      <c r="P139" t="s">
        <v>319</v>
      </c>
    </row>
    <row r="140" spans="1:16">
      <c r="A140">
        <v>335</v>
      </c>
      <c r="B140" t="s">
        <v>15</v>
      </c>
      <c r="C140" s="2">
        <v>44761.781944444447</v>
      </c>
      <c r="D140">
        <v>23</v>
      </c>
      <c r="E140" t="s">
        <v>36</v>
      </c>
      <c r="F140" t="s">
        <v>45</v>
      </c>
      <c r="G140" s="2">
        <v>44746.709722222222</v>
      </c>
      <c r="H140" s="1">
        <v>44750</v>
      </c>
      <c r="I140" t="s">
        <v>320</v>
      </c>
      <c r="J140" t="s">
        <v>19</v>
      </c>
      <c r="K140" t="s">
        <v>321</v>
      </c>
      <c r="L140" t="s">
        <v>23</v>
      </c>
      <c r="M140" t="s">
        <v>19</v>
      </c>
      <c r="N140" t="s">
        <v>23</v>
      </c>
      <c r="O140" t="s">
        <v>63</v>
      </c>
      <c r="P140" t="s">
        <v>322</v>
      </c>
    </row>
    <row r="141" spans="1:16">
      <c r="A141">
        <v>120</v>
      </c>
      <c r="B141" t="s">
        <v>15</v>
      </c>
      <c r="C141" s="2">
        <v>44767.457638888889</v>
      </c>
      <c r="D141">
        <v>20</v>
      </c>
      <c r="E141" t="s">
        <v>16</v>
      </c>
      <c r="F141" t="s">
        <v>49</v>
      </c>
      <c r="G141" s="2">
        <v>44742.726388888892</v>
      </c>
      <c r="H141" s="1">
        <v>44743</v>
      </c>
      <c r="I141" t="s">
        <v>323</v>
      </c>
      <c r="J141" t="s">
        <v>19</v>
      </c>
      <c r="K141" t="s">
        <v>324</v>
      </c>
      <c r="L141" t="s">
        <v>23</v>
      </c>
      <c r="M141" t="s">
        <v>19</v>
      </c>
      <c r="N141" t="s">
        <v>23</v>
      </c>
      <c r="O141" t="s">
        <v>51</v>
      </c>
      <c r="P141" t="s">
        <v>282</v>
      </c>
    </row>
    <row r="142" spans="1:16">
      <c r="A142">
        <v>239</v>
      </c>
      <c r="B142" t="s">
        <v>15</v>
      </c>
      <c r="C142" s="2">
        <v>44832.550694444442</v>
      </c>
      <c r="D142">
        <v>60</v>
      </c>
      <c r="E142" t="s">
        <v>36</v>
      </c>
      <c r="F142" t="s">
        <v>45</v>
      </c>
      <c r="G142" s="2">
        <v>44742.620833333334</v>
      </c>
      <c r="H142" s="1">
        <v>44749</v>
      </c>
      <c r="I142" t="s">
        <v>325</v>
      </c>
      <c r="J142" t="s">
        <v>326</v>
      </c>
      <c r="K142" t="s">
        <v>327</v>
      </c>
      <c r="L142" t="s">
        <v>21</v>
      </c>
      <c r="M142" t="s">
        <v>328</v>
      </c>
      <c r="N142" t="s">
        <v>23</v>
      </c>
      <c r="O142" t="s">
        <v>24</v>
      </c>
      <c r="P142" t="s">
        <v>329</v>
      </c>
    </row>
    <row r="143" spans="1:16">
      <c r="A143">
        <v>135</v>
      </c>
      <c r="B143" t="s">
        <v>15</v>
      </c>
      <c r="C143" s="2">
        <v>44762.710416666669</v>
      </c>
      <c r="D143">
        <v>15</v>
      </c>
      <c r="E143" t="s">
        <v>77</v>
      </c>
      <c r="F143" t="s">
        <v>309</v>
      </c>
      <c r="G143" s="2">
        <v>44740.481944444444</v>
      </c>
      <c r="H143" s="1">
        <v>44748</v>
      </c>
      <c r="I143" t="s">
        <v>33</v>
      </c>
      <c r="J143" t="s">
        <v>19</v>
      </c>
      <c r="K143" t="s">
        <v>330</v>
      </c>
      <c r="L143" t="s">
        <v>23</v>
      </c>
      <c r="M143" t="s">
        <v>19</v>
      </c>
      <c r="N143" t="s">
        <v>23</v>
      </c>
      <c r="O143" t="s">
        <v>63</v>
      </c>
      <c r="P143" t="s">
        <v>331</v>
      </c>
    </row>
    <row r="144" spans="1:16">
      <c r="A144">
        <v>135</v>
      </c>
      <c r="B144" t="s">
        <v>15</v>
      </c>
      <c r="C144" s="2">
        <v>44774.695833333331</v>
      </c>
      <c r="D144">
        <v>15</v>
      </c>
      <c r="E144" t="s">
        <v>16</v>
      </c>
      <c r="F144" t="s">
        <v>45</v>
      </c>
      <c r="G144" s="2">
        <v>44735.636111111111</v>
      </c>
      <c r="H144" s="1">
        <v>44740</v>
      </c>
      <c r="I144" t="s">
        <v>33</v>
      </c>
      <c r="J144" t="s">
        <v>19</v>
      </c>
      <c r="K144" t="s">
        <v>332</v>
      </c>
      <c r="L144" t="s">
        <v>23</v>
      </c>
      <c r="M144" t="s">
        <v>19</v>
      </c>
      <c r="N144" t="s">
        <v>23</v>
      </c>
      <c r="O144" t="s">
        <v>112</v>
      </c>
      <c r="P144" t="s">
        <v>333</v>
      </c>
    </row>
    <row r="145" spans="1:16">
      <c r="A145">
        <v>252</v>
      </c>
      <c r="B145" t="s">
        <v>15</v>
      </c>
      <c r="C145" s="2">
        <v>44768.405555555553</v>
      </c>
      <c r="D145">
        <v>21</v>
      </c>
      <c r="E145" t="s">
        <v>36</v>
      </c>
      <c r="F145" t="s">
        <v>45</v>
      </c>
      <c r="G145" s="2">
        <v>44735.606249999997</v>
      </c>
      <c r="H145" s="1">
        <v>44739</v>
      </c>
      <c r="I145" t="s">
        <v>18</v>
      </c>
      <c r="J145" t="s">
        <v>19</v>
      </c>
      <c r="K145" t="s">
        <v>334</v>
      </c>
      <c r="L145" t="s">
        <v>23</v>
      </c>
      <c r="M145" t="s">
        <v>19</v>
      </c>
      <c r="N145" t="s">
        <v>23</v>
      </c>
      <c r="O145" t="s">
        <v>51</v>
      </c>
      <c r="P145" t="s">
        <v>335</v>
      </c>
    </row>
    <row r="146" spans="1:16">
      <c r="A146">
        <v>60</v>
      </c>
      <c r="B146" t="s">
        <v>15</v>
      </c>
      <c r="C146" s="2">
        <v>44756.486111111109</v>
      </c>
      <c r="D146">
        <v>4</v>
      </c>
      <c r="E146" t="s">
        <v>36</v>
      </c>
      <c r="F146" t="s">
        <v>45</v>
      </c>
      <c r="G146" s="2">
        <v>44735.571527777778</v>
      </c>
      <c r="H146" s="1">
        <v>44740</v>
      </c>
      <c r="I146" t="s">
        <v>336</v>
      </c>
      <c r="J146" t="s">
        <v>19</v>
      </c>
      <c r="K146" t="s">
        <v>337</v>
      </c>
      <c r="L146" t="s">
        <v>23</v>
      </c>
      <c r="M146" t="s">
        <v>19</v>
      </c>
      <c r="N146" t="s">
        <v>23</v>
      </c>
      <c r="O146" t="s">
        <v>63</v>
      </c>
      <c r="P146" t="s">
        <v>338</v>
      </c>
    </row>
    <row r="147" spans="1:16">
      <c r="A147">
        <v>90</v>
      </c>
      <c r="B147" t="s">
        <v>15</v>
      </c>
      <c r="C147" s="2">
        <v>44734.645833333336</v>
      </c>
      <c r="D147">
        <v>15</v>
      </c>
      <c r="E147" t="s">
        <v>132</v>
      </c>
      <c r="F147" t="s">
        <v>260</v>
      </c>
      <c r="G147" s="2">
        <v>44734.495833333334</v>
      </c>
      <c r="H147" s="1">
        <v>44734</v>
      </c>
      <c r="I147" t="s">
        <v>184</v>
      </c>
      <c r="J147" t="s">
        <v>19</v>
      </c>
      <c r="K147" t="s">
        <v>82</v>
      </c>
      <c r="L147" t="s">
        <v>23</v>
      </c>
      <c r="M147" t="s">
        <v>19</v>
      </c>
      <c r="N147" t="s">
        <v>23</v>
      </c>
      <c r="O147" t="s">
        <v>24</v>
      </c>
      <c r="P147" t="s">
        <v>339</v>
      </c>
    </row>
    <row r="148" spans="1:16">
      <c r="A148">
        <v>135</v>
      </c>
      <c r="B148" t="s">
        <v>15</v>
      </c>
      <c r="C148" s="2">
        <v>44802.668055555558</v>
      </c>
      <c r="D148">
        <v>15</v>
      </c>
      <c r="E148" t="s">
        <v>36</v>
      </c>
      <c r="F148" t="s">
        <v>17</v>
      </c>
      <c r="G148" s="2">
        <v>44733.542361111111</v>
      </c>
      <c r="H148" s="1">
        <v>44741</v>
      </c>
      <c r="I148" t="s">
        <v>18</v>
      </c>
      <c r="J148" t="s">
        <v>19</v>
      </c>
      <c r="K148" t="s">
        <v>71</v>
      </c>
      <c r="L148" t="s">
        <v>23</v>
      </c>
      <c r="M148" t="s">
        <v>19</v>
      </c>
      <c r="N148" t="s">
        <v>23</v>
      </c>
      <c r="O148" t="s">
        <v>86</v>
      </c>
      <c r="P148" t="s">
        <v>340</v>
      </c>
    </row>
    <row r="149" spans="1:16">
      <c r="A149">
        <v>659</v>
      </c>
      <c r="B149" t="s">
        <v>15</v>
      </c>
      <c r="C149" s="2">
        <v>44783.443749999999</v>
      </c>
      <c r="D149">
        <v>50</v>
      </c>
      <c r="E149" t="s">
        <v>77</v>
      </c>
      <c r="F149" t="s">
        <v>232</v>
      </c>
      <c r="G149" s="2">
        <v>44732.500694444447</v>
      </c>
      <c r="H149" s="1">
        <v>44734</v>
      </c>
      <c r="I149" t="s">
        <v>341</v>
      </c>
      <c r="J149" t="s">
        <v>19</v>
      </c>
      <c r="K149" t="s">
        <v>342</v>
      </c>
      <c r="L149" t="s">
        <v>21</v>
      </c>
      <c r="M149" t="s">
        <v>19</v>
      </c>
      <c r="N149" t="s">
        <v>21</v>
      </c>
      <c r="O149" t="s">
        <v>63</v>
      </c>
      <c r="P149" t="s">
        <v>343</v>
      </c>
    </row>
    <row r="150" spans="1:16">
      <c r="A150">
        <v>132</v>
      </c>
      <c r="B150" t="s">
        <v>15</v>
      </c>
      <c r="C150" s="2">
        <v>44739.584027777775</v>
      </c>
      <c r="D150">
        <v>22</v>
      </c>
      <c r="E150" t="s">
        <v>36</v>
      </c>
      <c r="F150" t="s">
        <v>45</v>
      </c>
      <c r="G150" s="2">
        <v>44732.493750000001</v>
      </c>
      <c r="H150" s="1">
        <v>44733</v>
      </c>
      <c r="I150" t="s">
        <v>18</v>
      </c>
      <c r="J150" t="s">
        <v>19</v>
      </c>
      <c r="K150" t="s">
        <v>71</v>
      </c>
      <c r="L150" t="s">
        <v>23</v>
      </c>
      <c r="M150" t="s">
        <v>19</v>
      </c>
      <c r="N150" t="s">
        <v>23</v>
      </c>
      <c r="O150" t="s">
        <v>344</v>
      </c>
      <c r="P150" t="s">
        <v>345</v>
      </c>
    </row>
    <row r="151" spans="1:16">
      <c r="A151">
        <v>180</v>
      </c>
      <c r="B151" t="s">
        <v>15</v>
      </c>
      <c r="C151" s="2">
        <v>44865.545138888891</v>
      </c>
      <c r="D151">
        <v>20</v>
      </c>
      <c r="E151" t="s">
        <v>77</v>
      </c>
      <c r="F151" t="s">
        <v>232</v>
      </c>
      <c r="G151" s="2">
        <v>44732.476388888892</v>
      </c>
      <c r="H151" s="1">
        <v>44735</v>
      </c>
      <c r="I151" t="s">
        <v>58</v>
      </c>
      <c r="J151" t="s">
        <v>19</v>
      </c>
      <c r="K151" t="s">
        <v>346</v>
      </c>
      <c r="L151" t="s">
        <v>152</v>
      </c>
      <c r="M151" t="s">
        <v>19</v>
      </c>
      <c r="N151" t="s">
        <v>23</v>
      </c>
      <c r="O151" t="s">
        <v>51</v>
      </c>
      <c r="P151" t="s">
        <v>347</v>
      </c>
    </row>
    <row r="152" spans="1:16">
      <c r="A152">
        <v>54</v>
      </c>
      <c r="B152" t="s">
        <v>15</v>
      </c>
      <c r="C152" s="2">
        <v>44741.763194444444</v>
      </c>
      <c r="D152">
        <v>9</v>
      </c>
      <c r="E152" t="s">
        <v>36</v>
      </c>
      <c r="F152" t="s">
        <v>49</v>
      </c>
      <c r="G152" s="2">
        <v>44728.583333333336</v>
      </c>
      <c r="H152" s="1">
        <v>44729</v>
      </c>
      <c r="I152" t="s">
        <v>18</v>
      </c>
      <c r="J152" t="s">
        <v>19</v>
      </c>
      <c r="K152" t="s">
        <v>110</v>
      </c>
      <c r="L152" t="s">
        <v>23</v>
      </c>
      <c r="M152" t="s">
        <v>19</v>
      </c>
      <c r="N152" t="s">
        <v>23</v>
      </c>
      <c r="O152" t="s">
        <v>63</v>
      </c>
      <c r="P152" t="s">
        <v>348</v>
      </c>
    </row>
    <row r="153" spans="1:16">
      <c r="A153">
        <v>189</v>
      </c>
      <c r="B153" t="s">
        <v>15</v>
      </c>
      <c r="C153" s="2">
        <v>44810.564583333333</v>
      </c>
      <c r="D153">
        <v>21</v>
      </c>
      <c r="E153" t="s">
        <v>16</v>
      </c>
      <c r="F153" t="s">
        <v>17</v>
      </c>
      <c r="G153" s="2">
        <v>44726.497916666667</v>
      </c>
      <c r="H153" s="1">
        <v>44734</v>
      </c>
      <c r="I153" t="s">
        <v>58</v>
      </c>
      <c r="J153" t="s">
        <v>19</v>
      </c>
      <c r="K153" t="s">
        <v>71</v>
      </c>
      <c r="L153" t="s">
        <v>21</v>
      </c>
      <c r="M153" t="s">
        <v>19</v>
      </c>
      <c r="N153" t="s">
        <v>23</v>
      </c>
      <c r="O153" t="s">
        <v>43</v>
      </c>
      <c r="P153" t="s">
        <v>349</v>
      </c>
    </row>
    <row r="154" spans="1:16">
      <c r="A154">
        <v>90</v>
      </c>
      <c r="B154" t="s">
        <v>15</v>
      </c>
      <c r="C154" s="2">
        <v>44739.542361111111</v>
      </c>
      <c r="D154">
        <v>9</v>
      </c>
      <c r="E154" t="s">
        <v>16</v>
      </c>
      <c r="F154" t="s">
        <v>45</v>
      </c>
      <c r="G154" s="2">
        <v>44726.474305555559</v>
      </c>
      <c r="H154" s="1">
        <v>44726</v>
      </c>
      <c r="I154" t="s">
        <v>18</v>
      </c>
      <c r="J154" t="s">
        <v>19</v>
      </c>
      <c r="K154" t="s">
        <v>350</v>
      </c>
      <c r="L154" t="s">
        <v>50</v>
      </c>
      <c r="M154" t="s">
        <v>19</v>
      </c>
      <c r="N154" t="s">
        <v>23</v>
      </c>
      <c r="O154" t="s">
        <v>63</v>
      </c>
      <c r="P154" t="s">
        <v>351</v>
      </c>
    </row>
    <row r="155" spans="1:16">
      <c r="A155">
        <v>336.5</v>
      </c>
      <c r="B155" t="s">
        <v>15</v>
      </c>
      <c r="C155" s="2">
        <v>44773.488888888889</v>
      </c>
      <c r="D155">
        <v>37</v>
      </c>
      <c r="E155" t="s">
        <v>77</v>
      </c>
      <c r="F155" t="s">
        <v>171</v>
      </c>
      <c r="G155" s="2">
        <v>44725.72152777778</v>
      </c>
      <c r="H155" s="1">
        <v>44726</v>
      </c>
      <c r="I155" t="s">
        <v>352</v>
      </c>
      <c r="J155" t="s">
        <v>19</v>
      </c>
      <c r="K155" t="s">
        <v>353</v>
      </c>
      <c r="L155" t="s">
        <v>23</v>
      </c>
      <c r="M155" t="s">
        <v>19</v>
      </c>
      <c r="N155" t="s">
        <v>23</v>
      </c>
      <c r="O155" t="s">
        <v>24</v>
      </c>
      <c r="P155" t="s">
        <v>354</v>
      </c>
    </row>
    <row r="156" spans="1:16">
      <c r="A156">
        <v>135</v>
      </c>
      <c r="B156" t="s">
        <v>15</v>
      </c>
      <c r="C156" s="2">
        <v>44810.567361111112</v>
      </c>
      <c r="D156">
        <v>8</v>
      </c>
      <c r="E156" t="s">
        <v>16</v>
      </c>
      <c r="F156" t="s">
        <v>17</v>
      </c>
      <c r="G156" s="2">
        <v>44721.496527777781</v>
      </c>
      <c r="H156" s="1">
        <v>44727</v>
      </c>
      <c r="I156" t="s">
        <v>58</v>
      </c>
      <c r="J156" t="s">
        <v>19</v>
      </c>
      <c r="K156" t="s">
        <v>164</v>
      </c>
      <c r="L156" t="s">
        <v>23</v>
      </c>
      <c r="M156" t="s">
        <v>22</v>
      </c>
      <c r="N156" t="s">
        <v>23</v>
      </c>
      <c r="O156" t="s">
        <v>86</v>
      </c>
      <c r="P156" t="s">
        <v>355</v>
      </c>
    </row>
    <row r="157" spans="1:16">
      <c r="A157">
        <v>135</v>
      </c>
      <c r="B157" t="s">
        <v>15</v>
      </c>
      <c r="C157" s="2">
        <v>44743.589583333334</v>
      </c>
      <c r="D157">
        <v>15</v>
      </c>
      <c r="E157" t="s">
        <v>16</v>
      </c>
      <c r="F157" t="s">
        <v>17</v>
      </c>
      <c r="G157" s="2">
        <v>44719.59652777778</v>
      </c>
      <c r="H157" s="1">
        <v>44725</v>
      </c>
      <c r="I157" t="s">
        <v>18</v>
      </c>
      <c r="J157" t="s">
        <v>19</v>
      </c>
      <c r="K157" t="s">
        <v>356</v>
      </c>
      <c r="L157" t="s">
        <v>50</v>
      </c>
      <c r="M157" t="s">
        <v>19</v>
      </c>
      <c r="N157" t="s">
        <v>23</v>
      </c>
      <c r="O157" t="s">
        <v>86</v>
      </c>
      <c r="P157" t="s">
        <v>357</v>
      </c>
    </row>
    <row r="158" spans="1:16">
      <c r="A158">
        <v>252</v>
      </c>
      <c r="B158" t="s">
        <v>15</v>
      </c>
      <c r="C158" s="2">
        <v>44785.472916666666</v>
      </c>
      <c r="D158">
        <v>20</v>
      </c>
      <c r="E158" t="s">
        <v>36</v>
      </c>
      <c r="F158" t="s">
        <v>45</v>
      </c>
      <c r="G158" s="2">
        <v>44715.68472222222</v>
      </c>
      <c r="H158" s="1">
        <v>44725</v>
      </c>
      <c r="I158" t="s">
        <v>358</v>
      </c>
      <c r="J158" t="s">
        <v>19</v>
      </c>
      <c r="K158" t="s">
        <v>359</v>
      </c>
      <c r="L158" t="s">
        <v>23</v>
      </c>
      <c r="M158" t="s">
        <v>19</v>
      </c>
      <c r="N158" t="s">
        <v>23</v>
      </c>
      <c r="O158" t="s">
        <v>63</v>
      </c>
      <c r="P158" t="s">
        <v>360</v>
      </c>
    </row>
    <row r="159" spans="1:16">
      <c r="A159">
        <v>90</v>
      </c>
      <c r="B159" t="s">
        <v>15</v>
      </c>
      <c r="C159" s="2">
        <v>44743.482638888891</v>
      </c>
      <c r="D159">
        <v>15</v>
      </c>
      <c r="E159" t="s">
        <v>16</v>
      </c>
      <c r="F159" t="s">
        <v>67</v>
      </c>
      <c r="G159" s="2">
        <v>44714.431944444441</v>
      </c>
      <c r="H159" s="1">
        <v>44719</v>
      </c>
      <c r="I159" t="s">
        <v>18</v>
      </c>
      <c r="J159" t="s">
        <v>361</v>
      </c>
      <c r="K159" t="s">
        <v>40</v>
      </c>
      <c r="L159" t="s">
        <v>23</v>
      </c>
      <c r="M159" t="s">
        <v>19</v>
      </c>
      <c r="N159" t="s">
        <v>23</v>
      </c>
      <c r="O159" t="s">
        <v>86</v>
      </c>
      <c r="P159" t="s">
        <v>362</v>
      </c>
    </row>
    <row r="160" spans="1:16">
      <c r="A160">
        <v>1062.45</v>
      </c>
      <c r="B160" t="s">
        <v>15</v>
      </c>
      <c r="C160" s="2">
        <v>44740.745833333334</v>
      </c>
      <c r="D160">
        <v>160</v>
      </c>
      <c r="E160" t="s">
        <v>36</v>
      </c>
      <c r="F160" t="s">
        <v>45</v>
      </c>
      <c r="G160" s="2">
        <v>44713.527777777781</v>
      </c>
      <c r="H160" s="1">
        <v>44715</v>
      </c>
      <c r="I160" t="s">
        <v>363</v>
      </c>
      <c r="J160" t="s">
        <v>19</v>
      </c>
      <c r="K160" t="s">
        <v>364</v>
      </c>
      <c r="L160" t="s">
        <v>21</v>
      </c>
      <c r="M160" t="s">
        <v>19</v>
      </c>
      <c r="N160" t="s">
        <v>23</v>
      </c>
      <c r="O160" t="s">
        <v>344</v>
      </c>
      <c r="P160" t="s">
        <v>365</v>
      </c>
    </row>
    <row r="161" spans="1:16">
      <c r="A161">
        <v>165</v>
      </c>
      <c r="B161" t="s">
        <v>15</v>
      </c>
      <c r="C161" s="2">
        <v>44767.42083333333</v>
      </c>
      <c r="D161">
        <v>22</v>
      </c>
      <c r="E161" t="s">
        <v>36</v>
      </c>
      <c r="F161" t="s">
        <v>49</v>
      </c>
      <c r="G161" s="2">
        <v>44712.53402777778</v>
      </c>
      <c r="H161" s="1">
        <v>44721</v>
      </c>
      <c r="I161" t="s">
        <v>68</v>
      </c>
      <c r="J161" t="s">
        <v>19</v>
      </c>
      <c r="K161" t="s">
        <v>366</v>
      </c>
      <c r="L161" t="s">
        <v>23</v>
      </c>
      <c r="M161" t="s">
        <v>19</v>
      </c>
      <c r="N161" t="s">
        <v>145</v>
      </c>
      <c r="O161" t="s">
        <v>56</v>
      </c>
      <c r="P161" t="s">
        <v>367</v>
      </c>
    </row>
    <row r="162" spans="1:16">
      <c r="A162">
        <v>90</v>
      </c>
      <c r="B162" t="s">
        <v>15</v>
      </c>
      <c r="C162" s="2">
        <v>44708.680555555555</v>
      </c>
      <c r="D162">
        <v>8</v>
      </c>
      <c r="E162" t="s">
        <v>16</v>
      </c>
      <c r="F162" t="s">
        <v>17</v>
      </c>
      <c r="G162" s="2">
        <v>44705.597916666666</v>
      </c>
      <c r="H162" s="1">
        <v>44708</v>
      </c>
      <c r="I162" t="s">
        <v>58</v>
      </c>
      <c r="J162" t="s">
        <v>19</v>
      </c>
      <c r="K162" t="s">
        <v>368</v>
      </c>
      <c r="L162" t="s">
        <v>23</v>
      </c>
      <c r="M162" t="s">
        <v>19</v>
      </c>
      <c r="N162" t="s">
        <v>23</v>
      </c>
      <c r="O162" t="s">
        <v>129</v>
      </c>
      <c r="P162" t="s">
        <v>369</v>
      </c>
    </row>
    <row r="163" spans="1:16">
      <c r="A163">
        <v>90</v>
      </c>
      <c r="B163" t="s">
        <v>15</v>
      </c>
      <c r="C163" s="2">
        <v>44712.522916666669</v>
      </c>
      <c r="D163">
        <v>15</v>
      </c>
      <c r="E163" t="s">
        <v>36</v>
      </c>
      <c r="F163" t="s">
        <v>45</v>
      </c>
      <c r="G163" s="2">
        <v>44705.451388888891</v>
      </c>
      <c r="H163" s="1">
        <v>44711</v>
      </c>
      <c r="I163" t="s">
        <v>18</v>
      </c>
      <c r="J163" t="s">
        <v>19</v>
      </c>
      <c r="K163" t="s">
        <v>34</v>
      </c>
      <c r="L163" t="s">
        <v>23</v>
      </c>
      <c r="M163" t="s">
        <v>19</v>
      </c>
      <c r="N163" t="s">
        <v>23</v>
      </c>
      <c r="O163" t="s">
        <v>86</v>
      </c>
      <c r="P163" t="s">
        <v>370</v>
      </c>
    </row>
    <row r="164" spans="1:16">
      <c r="A164">
        <v>180</v>
      </c>
      <c r="B164" t="s">
        <v>15</v>
      </c>
      <c r="C164" s="2">
        <v>44778.477083333331</v>
      </c>
      <c r="D164">
        <v>30</v>
      </c>
      <c r="E164" t="s">
        <v>77</v>
      </c>
      <c r="F164" t="s">
        <v>232</v>
      </c>
      <c r="G164" s="2">
        <v>44700.521527777775</v>
      </c>
      <c r="H164" s="1">
        <v>44700</v>
      </c>
      <c r="I164" t="s">
        <v>371</v>
      </c>
      <c r="J164" t="s">
        <v>19</v>
      </c>
      <c r="K164" t="s">
        <v>372</v>
      </c>
      <c r="L164" t="s">
        <v>21</v>
      </c>
      <c r="M164" t="s">
        <v>22</v>
      </c>
      <c r="N164" t="s">
        <v>21</v>
      </c>
      <c r="O164" t="s">
        <v>86</v>
      </c>
      <c r="P164" t="s">
        <v>373</v>
      </c>
    </row>
    <row r="165" spans="1:16">
      <c r="A165">
        <v>402.4</v>
      </c>
      <c r="B165" t="s">
        <v>15</v>
      </c>
      <c r="C165" s="2">
        <v>44722.68472222222</v>
      </c>
      <c r="D165">
        <v>37</v>
      </c>
      <c r="E165" t="s">
        <v>36</v>
      </c>
      <c r="F165" t="s">
        <v>45</v>
      </c>
      <c r="G165" s="2">
        <v>44699.59375</v>
      </c>
      <c r="H165" s="1">
        <v>44699</v>
      </c>
      <c r="I165" t="s">
        <v>374</v>
      </c>
      <c r="J165" t="s">
        <v>19</v>
      </c>
      <c r="K165" t="s">
        <v>375</v>
      </c>
      <c r="L165" t="s">
        <v>21</v>
      </c>
      <c r="M165" t="s">
        <v>19</v>
      </c>
      <c r="N165" t="s">
        <v>23</v>
      </c>
      <c r="O165" t="s">
        <v>56</v>
      </c>
      <c r="P165" t="s">
        <v>376</v>
      </c>
    </row>
    <row r="166" spans="1:16">
      <c r="A166">
        <v>180</v>
      </c>
      <c r="B166" t="s">
        <v>15</v>
      </c>
      <c r="C166" s="2">
        <v>44712.573611111111</v>
      </c>
      <c r="D166">
        <v>20</v>
      </c>
      <c r="E166" t="s">
        <v>16</v>
      </c>
      <c r="F166" t="s">
        <v>17</v>
      </c>
      <c r="G166" s="2">
        <v>44699.556250000001</v>
      </c>
      <c r="H166" s="1">
        <v>44700</v>
      </c>
      <c r="I166" t="s">
        <v>18</v>
      </c>
      <c r="J166" t="s">
        <v>19</v>
      </c>
      <c r="K166" t="s">
        <v>377</v>
      </c>
      <c r="L166" t="s">
        <v>23</v>
      </c>
      <c r="M166" t="s">
        <v>19</v>
      </c>
      <c r="N166" t="s">
        <v>23</v>
      </c>
      <c r="O166" t="s">
        <v>24</v>
      </c>
      <c r="P166" t="s">
        <v>378</v>
      </c>
    </row>
    <row r="167" spans="1:16">
      <c r="A167">
        <v>90</v>
      </c>
      <c r="B167" t="s">
        <v>15</v>
      </c>
      <c r="C167" s="2">
        <v>44699.484027777777</v>
      </c>
      <c r="D167">
        <v>15</v>
      </c>
      <c r="E167" t="s">
        <v>132</v>
      </c>
      <c r="F167" t="s">
        <v>260</v>
      </c>
      <c r="G167" s="2">
        <v>44698.71597222222</v>
      </c>
      <c r="H167" s="1">
        <v>44698</v>
      </c>
      <c r="I167" t="s">
        <v>184</v>
      </c>
      <c r="J167" t="s">
        <v>19</v>
      </c>
      <c r="K167" t="s">
        <v>82</v>
      </c>
      <c r="L167" t="s">
        <v>23</v>
      </c>
      <c r="M167" t="s">
        <v>19</v>
      </c>
      <c r="N167" t="s">
        <v>23</v>
      </c>
      <c r="O167" t="s">
        <v>24</v>
      </c>
      <c r="P167" t="s">
        <v>379</v>
      </c>
    </row>
    <row r="168" spans="1:16">
      <c r="A168">
        <v>102</v>
      </c>
      <c r="B168" t="s">
        <v>15</v>
      </c>
      <c r="C168" s="2">
        <v>44704.757638888892</v>
      </c>
      <c r="D168">
        <v>17</v>
      </c>
      <c r="E168" t="s">
        <v>132</v>
      </c>
      <c r="F168" t="s">
        <v>260</v>
      </c>
      <c r="G168" s="2">
        <v>44698.706250000003</v>
      </c>
      <c r="H168" s="1">
        <v>44698</v>
      </c>
      <c r="I168" t="s">
        <v>380</v>
      </c>
      <c r="J168" t="s">
        <v>19</v>
      </c>
      <c r="K168" t="s">
        <v>82</v>
      </c>
      <c r="L168" t="s">
        <v>23</v>
      </c>
      <c r="M168" t="s">
        <v>19</v>
      </c>
      <c r="N168" t="s">
        <v>23</v>
      </c>
      <c r="O168" t="s">
        <v>24</v>
      </c>
      <c r="P168" t="s">
        <v>381</v>
      </c>
    </row>
    <row r="169" spans="1:16">
      <c r="A169">
        <v>100</v>
      </c>
      <c r="B169" t="s">
        <v>15</v>
      </c>
      <c r="C169" s="2">
        <v>44776.614583333336</v>
      </c>
      <c r="D169">
        <v>25</v>
      </c>
      <c r="E169" t="s">
        <v>36</v>
      </c>
      <c r="F169" t="s">
        <v>49</v>
      </c>
      <c r="G169" s="2">
        <v>44697.571527777778</v>
      </c>
      <c r="H169" s="1">
        <v>44700</v>
      </c>
      <c r="I169" t="s">
        <v>18</v>
      </c>
      <c r="J169" t="s">
        <v>19</v>
      </c>
      <c r="K169" t="s">
        <v>382</v>
      </c>
      <c r="L169" t="s">
        <v>23</v>
      </c>
      <c r="M169" t="s">
        <v>19</v>
      </c>
      <c r="N169" t="s">
        <v>23</v>
      </c>
      <c r="O169" t="s">
        <v>86</v>
      </c>
      <c r="P169" t="s">
        <v>383</v>
      </c>
    </row>
    <row r="170" spans="1:16">
      <c r="A170">
        <v>216</v>
      </c>
      <c r="B170" t="s">
        <v>15</v>
      </c>
      <c r="C170" s="2">
        <v>44706.506944444445</v>
      </c>
      <c r="D170">
        <v>24</v>
      </c>
      <c r="E170" t="s">
        <v>36</v>
      </c>
      <c r="F170" t="s">
        <v>45</v>
      </c>
      <c r="G170" s="2">
        <v>44693.432638888888</v>
      </c>
      <c r="H170" s="1">
        <v>44705</v>
      </c>
      <c r="I170" t="s">
        <v>18</v>
      </c>
      <c r="J170" t="s">
        <v>19</v>
      </c>
      <c r="K170" t="s">
        <v>75</v>
      </c>
      <c r="L170" t="s">
        <v>23</v>
      </c>
      <c r="M170" t="s">
        <v>19</v>
      </c>
      <c r="N170" t="s">
        <v>23</v>
      </c>
      <c r="O170" t="s">
        <v>86</v>
      </c>
      <c r="P170" t="s">
        <v>384</v>
      </c>
    </row>
    <row r="171" spans="1:16">
      <c r="A171">
        <v>293</v>
      </c>
      <c r="B171" t="s">
        <v>15</v>
      </c>
      <c r="C171" s="2">
        <v>44711.758333333331</v>
      </c>
      <c r="D171">
        <v>26</v>
      </c>
      <c r="E171" t="s">
        <v>36</v>
      </c>
      <c r="F171" t="s">
        <v>17</v>
      </c>
      <c r="G171" s="2">
        <v>44692.665277777778</v>
      </c>
      <c r="H171" s="1">
        <v>44698</v>
      </c>
      <c r="I171" t="s">
        <v>33</v>
      </c>
      <c r="J171" t="s">
        <v>19</v>
      </c>
      <c r="K171" t="s">
        <v>385</v>
      </c>
      <c r="L171" t="s">
        <v>50</v>
      </c>
      <c r="M171" t="s">
        <v>19</v>
      </c>
      <c r="N171" t="s">
        <v>23</v>
      </c>
      <c r="O171" t="s">
        <v>56</v>
      </c>
      <c r="P171" t="s">
        <v>386</v>
      </c>
    </row>
    <row r="172" spans="1:16">
      <c r="A172">
        <v>90</v>
      </c>
      <c r="B172" t="s">
        <v>15</v>
      </c>
      <c r="C172" s="2">
        <v>44712.585416666669</v>
      </c>
      <c r="D172">
        <v>13</v>
      </c>
      <c r="E172" t="s">
        <v>36</v>
      </c>
      <c r="F172" t="s">
        <v>45</v>
      </c>
      <c r="G172" s="2">
        <v>44692.498611111114</v>
      </c>
      <c r="H172" s="1">
        <v>44700</v>
      </c>
      <c r="I172" t="s">
        <v>18</v>
      </c>
      <c r="J172" t="s">
        <v>19</v>
      </c>
      <c r="K172" t="s">
        <v>387</v>
      </c>
      <c r="L172" t="s">
        <v>23</v>
      </c>
      <c r="M172" t="s">
        <v>19</v>
      </c>
      <c r="N172" t="s">
        <v>23</v>
      </c>
      <c r="O172" t="s">
        <v>51</v>
      </c>
      <c r="P172" t="s">
        <v>388</v>
      </c>
    </row>
    <row r="173" spans="1:16">
      <c r="A173">
        <v>239</v>
      </c>
      <c r="B173" t="s">
        <v>15</v>
      </c>
      <c r="C173" s="2">
        <v>44708.412499999999</v>
      </c>
      <c r="D173">
        <v>10</v>
      </c>
      <c r="E173" t="s">
        <v>16</v>
      </c>
      <c r="F173" t="s">
        <v>67</v>
      </c>
      <c r="G173" s="2">
        <v>44691.569444444445</v>
      </c>
      <c r="H173" s="1">
        <v>44697</v>
      </c>
      <c r="I173" t="s">
        <v>389</v>
      </c>
      <c r="J173" t="s">
        <v>390</v>
      </c>
      <c r="K173" t="s">
        <v>20</v>
      </c>
      <c r="L173" t="s">
        <v>50</v>
      </c>
      <c r="M173" t="s">
        <v>19</v>
      </c>
      <c r="N173" t="s">
        <v>145</v>
      </c>
      <c r="O173" t="s">
        <v>158</v>
      </c>
      <c r="P173" t="s">
        <v>391</v>
      </c>
    </row>
    <row r="174" spans="1:16">
      <c r="A174">
        <v>135</v>
      </c>
      <c r="B174" t="s">
        <v>15</v>
      </c>
      <c r="C174" s="2">
        <v>44692.429861111108</v>
      </c>
      <c r="D174">
        <v>15</v>
      </c>
      <c r="E174" t="s">
        <v>77</v>
      </c>
      <c r="F174" t="s">
        <v>232</v>
      </c>
      <c r="G174" s="2">
        <v>44685.681944444441</v>
      </c>
      <c r="H174" s="1">
        <v>44686</v>
      </c>
      <c r="I174" t="s">
        <v>392</v>
      </c>
      <c r="J174" t="s">
        <v>19</v>
      </c>
      <c r="K174" t="s">
        <v>393</v>
      </c>
      <c r="L174" t="s">
        <v>21</v>
      </c>
      <c r="M174" t="s">
        <v>19</v>
      </c>
      <c r="N174" t="s">
        <v>23</v>
      </c>
      <c r="O174" t="s">
        <v>51</v>
      </c>
      <c r="P174" t="s">
        <v>394</v>
      </c>
    </row>
    <row r="175" spans="1:16">
      <c r="A175">
        <v>600</v>
      </c>
      <c r="B175" t="s">
        <v>15</v>
      </c>
      <c r="C175" s="2">
        <v>44706.742361111108</v>
      </c>
      <c r="D175">
        <v>50</v>
      </c>
      <c r="E175" t="s">
        <v>36</v>
      </c>
      <c r="F175" t="s">
        <v>260</v>
      </c>
      <c r="G175" s="2">
        <v>44684.75</v>
      </c>
      <c r="H175" s="1">
        <v>44687</v>
      </c>
      <c r="I175" t="s">
        <v>395</v>
      </c>
      <c r="J175" t="s">
        <v>19</v>
      </c>
      <c r="K175" t="s">
        <v>396</v>
      </c>
      <c r="L175" t="s">
        <v>21</v>
      </c>
      <c r="M175" t="s">
        <v>22</v>
      </c>
      <c r="N175" t="s">
        <v>23</v>
      </c>
      <c r="O175" t="s">
        <v>86</v>
      </c>
      <c r="P175" t="s">
        <v>397</v>
      </c>
    </row>
    <row r="176" spans="1:16">
      <c r="A176">
        <v>108</v>
      </c>
      <c r="B176" t="s">
        <v>15</v>
      </c>
      <c r="C176" s="2">
        <v>44697.458333333336</v>
      </c>
      <c r="D176">
        <v>12</v>
      </c>
      <c r="E176" t="s">
        <v>36</v>
      </c>
      <c r="F176" t="s">
        <v>17</v>
      </c>
      <c r="G176" s="2">
        <v>44679.535416666666</v>
      </c>
      <c r="H176" s="1">
        <v>44685</v>
      </c>
      <c r="I176" t="s">
        <v>184</v>
      </c>
      <c r="J176" t="s">
        <v>19</v>
      </c>
      <c r="K176" t="s">
        <v>398</v>
      </c>
      <c r="L176" t="s">
        <v>23</v>
      </c>
      <c r="M176" t="s">
        <v>19</v>
      </c>
      <c r="N176" t="s">
        <v>23</v>
      </c>
      <c r="O176" t="s">
        <v>86</v>
      </c>
      <c r="P176" t="s">
        <v>399</v>
      </c>
    </row>
    <row r="177" spans="1:16">
      <c r="A177">
        <v>93</v>
      </c>
      <c r="B177" t="s">
        <v>15</v>
      </c>
      <c r="C177" s="2">
        <v>44697.655555555553</v>
      </c>
      <c r="D177">
        <v>31</v>
      </c>
      <c r="E177" t="s">
        <v>77</v>
      </c>
      <c r="F177" t="s">
        <v>232</v>
      </c>
      <c r="G177" s="2">
        <v>44678.727083333331</v>
      </c>
      <c r="H177" s="1">
        <v>44679</v>
      </c>
      <c r="I177" t="s">
        <v>400</v>
      </c>
      <c r="J177" t="s">
        <v>40</v>
      </c>
      <c r="K177" t="s">
        <v>401</v>
      </c>
      <c r="L177" t="s">
        <v>21</v>
      </c>
      <c r="M177" t="s">
        <v>19</v>
      </c>
      <c r="N177" t="s">
        <v>21</v>
      </c>
      <c r="O177" t="s">
        <v>402</v>
      </c>
      <c r="P177" t="s">
        <v>403</v>
      </c>
    </row>
    <row r="178" spans="1:16">
      <c r="A178">
        <v>90</v>
      </c>
      <c r="B178" t="s">
        <v>15</v>
      </c>
      <c r="C178" s="2">
        <v>44685.588194444441</v>
      </c>
      <c r="D178">
        <v>15</v>
      </c>
      <c r="E178" t="s">
        <v>36</v>
      </c>
      <c r="F178" t="s">
        <v>17</v>
      </c>
      <c r="G178" s="2">
        <v>44678.443749999999</v>
      </c>
      <c r="H178" s="1">
        <v>44685</v>
      </c>
      <c r="I178" t="s">
        <v>20</v>
      </c>
      <c r="J178" t="s">
        <v>19</v>
      </c>
      <c r="K178" t="s">
        <v>404</v>
      </c>
      <c r="L178" t="s">
        <v>23</v>
      </c>
      <c r="M178" t="s">
        <v>19</v>
      </c>
      <c r="N178" t="s">
        <v>23</v>
      </c>
      <c r="O178" t="s">
        <v>86</v>
      </c>
      <c r="P178" t="s">
        <v>405</v>
      </c>
    </row>
    <row r="179" spans="1:16">
      <c r="A179">
        <v>369</v>
      </c>
      <c r="B179" t="s">
        <v>15</v>
      </c>
      <c r="C179" s="2">
        <v>44855.427777777775</v>
      </c>
      <c r="D179">
        <v>41</v>
      </c>
      <c r="E179" t="s">
        <v>77</v>
      </c>
      <c r="F179" t="s">
        <v>171</v>
      </c>
      <c r="G179" s="2">
        <v>44678.400000000001</v>
      </c>
      <c r="H179" s="1">
        <v>44692</v>
      </c>
      <c r="I179" t="s">
        <v>58</v>
      </c>
      <c r="J179" t="s">
        <v>406</v>
      </c>
      <c r="K179" t="s">
        <v>407</v>
      </c>
      <c r="L179" t="s">
        <v>23</v>
      </c>
      <c r="M179" t="s">
        <v>19</v>
      </c>
      <c r="N179" t="s">
        <v>23</v>
      </c>
      <c r="O179" t="s">
        <v>158</v>
      </c>
      <c r="P179" t="s">
        <v>408</v>
      </c>
    </row>
    <row r="180" spans="1:16">
      <c r="A180">
        <v>149</v>
      </c>
      <c r="B180" t="s">
        <v>15</v>
      </c>
      <c r="C180" s="2">
        <v>44680.402777777781</v>
      </c>
      <c r="D180">
        <v>15</v>
      </c>
      <c r="E180" t="s">
        <v>16</v>
      </c>
      <c r="F180" t="s">
        <v>309</v>
      </c>
      <c r="G180" s="2">
        <v>44676.490972222222</v>
      </c>
      <c r="H180" s="1">
        <v>44677</v>
      </c>
      <c r="I180" t="s">
        <v>374</v>
      </c>
      <c r="J180" t="s">
        <v>19</v>
      </c>
      <c r="K180" t="s">
        <v>409</v>
      </c>
      <c r="L180" t="s">
        <v>23</v>
      </c>
      <c r="M180" t="s">
        <v>19</v>
      </c>
      <c r="N180" t="s">
        <v>23</v>
      </c>
      <c r="O180" t="s">
        <v>129</v>
      </c>
      <c r="P180" t="s">
        <v>410</v>
      </c>
    </row>
    <row r="181" spans="1:16">
      <c r="A181">
        <v>90</v>
      </c>
      <c r="B181" t="s">
        <v>15</v>
      </c>
      <c r="C181" s="2">
        <v>44676.654166666667</v>
      </c>
      <c r="D181">
        <v>15</v>
      </c>
      <c r="E181" t="s">
        <v>132</v>
      </c>
      <c r="F181" t="s">
        <v>260</v>
      </c>
      <c r="G181" s="2">
        <v>44673.736111111109</v>
      </c>
      <c r="H181" s="1">
        <v>44673</v>
      </c>
      <c r="I181" t="s">
        <v>380</v>
      </c>
      <c r="J181" t="s">
        <v>19</v>
      </c>
      <c r="K181" t="s">
        <v>411</v>
      </c>
      <c r="L181" t="s">
        <v>23</v>
      </c>
      <c r="M181" t="s">
        <v>19</v>
      </c>
      <c r="N181" t="s">
        <v>23</v>
      </c>
      <c r="O181" t="s">
        <v>24</v>
      </c>
      <c r="P181" t="s">
        <v>412</v>
      </c>
    </row>
    <row r="182" spans="1:16">
      <c r="A182">
        <v>313.2</v>
      </c>
      <c r="B182" t="s">
        <v>15</v>
      </c>
      <c r="C182" s="2">
        <v>44706.439583333333</v>
      </c>
      <c r="D182">
        <v>29</v>
      </c>
      <c r="E182" t="s">
        <v>16</v>
      </c>
      <c r="F182" t="s">
        <v>45</v>
      </c>
      <c r="G182" s="2">
        <v>44673.451388888891</v>
      </c>
      <c r="H182" s="1">
        <v>44673</v>
      </c>
      <c r="I182" t="s">
        <v>413</v>
      </c>
      <c r="J182" t="s">
        <v>19</v>
      </c>
      <c r="K182" t="s">
        <v>414</v>
      </c>
      <c r="L182" t="s">
        <v>21</v>
      </c>
      <c r="M182" t="s">
        <v>19</v>
      </c>
      <c r="N182" t="s">
        <v>23</v>
      </c>
      <c r="O182" t="s">
        <v>56</v>
      </c>
      <c r="P182" t="s">
        <v>415</v>
      </c>
    </row>
    <row r="183" spans="1:16">
      <c r="A183">
        <v>2459</v>
      </c>
      <c r="B183" t="s">
        <v>15</v>
      </c>
      <c r="C183" s="2">
        <v>44757.56527777778</v>
      </c>
      <c r="D183">
        <v>190</v>
      </c>
      <c r="E183" t="s">
        <v>77</v>
      </c>
      <c r="F183" t="s">
        <v>232</v>
      </c>
      <c r="G183" s="2">
        <v>44670.611111111109</v>
      </c>
      <c r="H183" s="1">
        <v>44676</v>
      </c>
      <c r="I183" t="s">
        <v>416</v>
      </c>
      <c r="J183" t="s">
        <v>19</v>
      </c>
      <c r="K183" t="s">
        <v>417</v>
      </c>
      <c r="L183" t="s">
        <v>21</v>
      </c>
      <c r="M183" t="s">
        <v>19</v>
      </c>
      <c r="N183" t="s">
        <v>21</v>
      </c>
      <c r="O183" t="s">
        <v>86</v>
      </c>
      <c r="P183" t="s">
        <v>418</v>
      </c>
    </row>
    <row r="184" spans="1:16">
      <c r="A184">
        <v>360</v>
      </c>
      <c r="B184" t="s">
        <v>15</v>
      </c>
      <c r="C184" s="2">
        <v>44697.509722222225</v>
      </c>
      <c r="D184">
        <v>120</v>
      </c>
      <c r="E184" t="s">
        <v>77</v>
      </c>
      <c r="F184" t="s">
        <v>45</v>
      </c>
      <c r="G184" s="2">
        <v>44670.493750000001</v>
      </c>
      <c r="H184" s="1">
        <v>44676</v>
      </c>
      <c r="I184" t="s">
        <v>58</v>
      </c>
      <c r="J184" t="s">
        <v>419</v>
      </c>
      <c r="K184" t="s">
        <v>420</v>
      </c>
      <c r="L184" t="s">
        <v>23</v>
      </c>
      <c r="M184" t="s">
        <v>19</v>
      </c>
      <c r="N184" t="s">
        <v>23</v>
      </c>
      <c r="O184" t="s">
        <v>24</v>
      </c>
      <c r="P184" t="s">
        <v>421</v>
      </c>
    </row>
    <row r="185" spans="1:16">
      <c r="A185">
        <v>97.65</v>
      </c>
      <c r="B185" t="s">
        <v>15</v>
      </c>
      <c r="C185" s="2">
        <v>44704.70416666667</v>
      </c>
      <c r="D185">
        <v>15</v>
      </c>
      <c r="E185" t="s">
        <v>36</v>
      </c>
      <c r="F185" t="s">
        <v>45</v>
      </c>
      <c r="G185" s="2">
        <v>44670.463888888888</v>
      </c>
      <c r="H185" s="1">
        <v>44671</v>
      </c>
      <c r="I185" t="s">
        <v>422</v>
      </c>
      <c r="J185" t="s">
        <v>423</v>
      </c>
      <c r="K185" t="s">
        <v>71</v>
      </c>
      <c r="L185" t="s">
        <v>23</v>
      </c>
      <c r="M185" t="s">
        <v>19</v>
      </c>
      <c r="N185" t="s">
        <v>23</v>
      </c>
      <c r="O185" t="s">
        <v>97</v>
      </c>
      <c r="P185" t="s">
        <v>424</v>
      </c>
    </row>
    <row r="186" spans="1:16">
      <c r="A186">
        <v>90</v>
      </c>
      <c r="B186" t="s">
        <v>15</v>
      </c>
      <c r="C186" s="2">
        <v>44676.424305555556</v>
      </c>
      <c r="D186">
        <v>15</v>
      </c>
      <c r="E186" t="s">
        <v>36</v>
      </c>
      <c r="F186" t="s">
        <v>45</v>
      </c>
      <c r="G186" s="2">
        <v>44670.438888888886</v>
      </c>
      <c r="H186" s="1">
        <v>44670</v>
      </c>
      <c r="I186" t="s">
        <v>18</v>
      </c>
      <c r="J186" t="s">
        <v>425</v>
      </c>
      <c r="K186" t="s">
        <v>127</v>
      </c>
      <c r="L186" t="s">
        <v>23</v>
      </c>
      <c r="M186" t="s">
        <v>19</v>
      </c>
      <c r="N186" t="s">
        <v>23</v>
      </c>
      <c r="O186" t="s">
        <v>86</v>
      </c>
      <c r="P186" t="s">
        <v>426</v>
      </c>
    </row>
    <row r="187" spans="1:16">
      <c r="A187">
        <v>156</v>
      </c>
      <c r="B187" t="s">
        <v>15</v>
      </c>
      <c r="C187" s="2">
        <v>44672.493055555555</v>
      </c>
      <c r="D187">
        <v>26</v>
      </c>
      <c r="E187" t="s">
        <v>16</v>
      </c>
      <c r="F187" t="s">
        <v>17</v>
      </c>
      <c r="G187" s="2">
        <v>44665.458333333336</v>
      </c>
      <c r="H187" s="1">
        <v>44671</v>
      </c>
      <c r="I187" t="s">
        <v>58</v>
      </c>
      <c r="J187" t="s">
        <v>19</v>
      </c>
      <c r="K187" t="s">
        <v>427</v>
      </c>
      <c r="L187" t="s">
        <v>50</v>
      </c>
      <c r="M187" t="s">
        <v>19</v>
      </c>
      <c r="N187" t="s">
        <v>23</v>
      </c>
      <c r="O187" t="s">
        <v>51</v>
      </c>
      <c r="P187" t="s">
        <v>428</v>
      </c>
    </row>
    <row r="188" spans="1:16">
      <c r="A188">
        <v>599</v>
      </c>
      <c r="B188" t="s">
        <v>15</v>
      </c>
      <c r="C188" s="2">
        <v>44860.396527777775</v>
      </c>
      <c r="D188">
        <v>60</v>
      </c>
      <c r="E188" t="s">
        <v>36</v>
      </c>
      <c r="F188" t="s">
        <v>17</v>
      </c>
      <c r="G188" s="2">
        <v>44665.402083333334</v>
      </c>
      <c r="H188" s="1">
        <v>44671</v>
      </c>
      <c r="I188" t="s">
        <v>429</v>
      </c>
      <c r="J188" t="s">
        <v>19</v>
      </c>
      <c r="K188" t="s">
        <v>430</v>
      </c>
      <c r="L188" t="s">
        <v>50</v>
      </c>
      <c r="M188" t="s">
        <v>19</v>
      </c>
      <c r="N188" t="s">
        <v>23</v>
      </c>
      <c r="O188" t="s">
        <v>86</v>
      </c>
      <c r="P188" t="s">
        <v>431</v>
      </c>
    </row>
    <row r="189" spans="1:16">
      <c r="A189">
        <v>852</v>
      </c>
      <c r="B189" t="s">
        <v>15</v>
      </c>
      <c r="C189" s="2">
        <v>44705.505555555559</v>
      </c>
      <c r="D189">
        <v>71</v>
      </c>
      <c r="E189" t="s">
        <v>77</v>
      </c>
      <c r="F189" t="s">
        <v>171</v>
      </c>
      <c r="G189" s="2">
        <v>44664.506249999999</v>
      </c>
      <c r="H189" s="1">
        <v>44678</v>
      </c>
      <c r="I189" t="s">
        <v>432</v>
      </c>
      <c r="J189" t="s">
        <v>19</v>
      </c>
      <c r="K189" t="s">
        <v>433</v>
      </c>
      <c r="L189" t="s">
        <v>21</v>
      </c>
      <c r="M189" t="s">
        <v>19</v>
      </c>
      <c r="N189" t="s">
        <v>23</v>
      </c>
      <c r="O189" t="s">
        <v>24</v>
      </c>
      <c r="P189" t="s">
        <v>434</v>
      </c>
    </row>
    <row r="190" spans="1:16">
      <c r="A190">
        <v>683</v>
      </c>
      <c r="B190" t="s">
        <v>15</v>
      </c>
      <c r="C190" s="2">
        <v>44881.422222222223</v>
      </c>
      <c r="D190">
        <v>52</v>
      </c>
      <c r="E190" t="s">
        <v>16</v>
      </c>
      <c r="F190" t="s">
        <v>17</v>
      </c>
      <c r="G190" s="2">
        <v>44664.497916666667</v>
      </c>
      <c r="H190" s="1">
        <v>44677</v>
      </c>
      <c r="I190" t="s">
        <v>281</v>
      </c>
      <c r="J190" t="s">
        <v>186</v>
      </c>
      <c r="K190" t="s">
        <v>435</v>
      </c>
      <c r="L190" t="s">
        <v>50</v>
      </c>
      <c r="M190" t="s">
        <v>19</v>
      </c>
      <c r="N190" t="s">
        <v>145</v>
      </c>
      <c r="O190" t="s">
        <v>86</v>
      </c>
      <c r="P190" t="s">
        <v>436</v>
      </c>
    </row>
    <row r="191" spans="1:16">
      <c r="A191">
        <v>342</v>
      </c>
      <c r="B191" t="s">
        <v>15</v>
      </c>
      <c r="C191" s="2">
        <v>44678.660416666666</v>
      </c>
      <c r="D191">
        <v>38</v>
      </c>
      <c r="E191" t="s">
        <v>36</v>
      </c>
      <c r="F191" t="s">
        <v>45</v>
      </c>
      <c r="G191" s="2">
        <v>44662.50277777778</v>
      </c>
      <c r="H191" s="1">
        <v>44676</v>
      </c>
      <c r="I191" t="s">
        <v>437</v>
      </c>
      <c r="J191" t="s">
        <v>19</v>
      </c>
      <c r="K191" t="s">
        <v>438</v>
      </c>
      <c r="L191" t="s">
        <v>23</v>
      </c>
      <c r="M191" t="s">
        <v>19</v>
      </c>
      <c r="N191" t="s">
        <v>23</v>
      </c>
      <c r="O191" t="s">
        <v>51</v>
      </c>
      <c r="P191" t="s">
        <v>439</v>
      </c>
    </row>
    <row r="192" spans="1:16">
      <c r="A192">
        <v>547.20000000000005</v>
      </c>
      <c r="B192" t="s">
        <v>15</v>
      </c>
      <c r="C192" s="2">
        <v>44854.48541666667</v>
      </c>
      <c r="D192">
        <v>60</v>
      </c>
      <c r="E192" t="s">
        <v>77</v>
      </c>
      <c r="F192" t="s">
        <v>232</v>
      </c>
      <c r="G192" s="2">
        <v>44659.620833333334</v>
      </c>
      <c r="H192" s="1">
        <v>44663</v>
      </c>
      <c r="I192" t="s">
        <v>18</v>
      </c>
      <c r="J192" t="s">
        <v>440</v>
      </c>
      <c r="K192" t="s">
        <v>34</v>
      </c>
      <c r="L192" t="s">
        <v>23</v>
      </c>
      <c r="M192" t="s">
        <v>441</v>
      </c>
      <c r="N192" t="s">
        <v>23</v>
      </c>
      <c r="O192" t="s">
        <v>56</v>
      </c>
      <c r="P192" t="s">
        <v>442</v>
      </c>
    </row>
    <row r="193" spans="1:16">
      <c r="A193">
        <v>315</v>
      </c>
      <c r="B193" t="s">
        <v>15</v>
      </c>
      <c r="C193" s="2">
        <v>44665.675000000003</v>
      </c>
      <c r="D193">
        <v>35</v>
      </c>
      <c r="E193" t="s">
        <v>16</v>
      </c>
      <c r="F193" t="s">
        <v>45</v>
      </c>
      <c r="G193" s="2">
        <v>44657.620833333334</v>
      </c>
      <c r="H193" s="1">
        <v>44659</v>
      </c>
      <c r="I193" t="s">
        <v>443</v>
      </c>
      <c r="J193" t="s">
        <v>19</v>
      </c>
      <c r="K193" t="s">
        <v>444</v>
      </c>
      <c r="L193" t="s">
        <v>23</v>
      </c>
      <c r="M193" t="s">
        <v>19</v>
      </c>
      <c r="N193" t="s">
        <v>23</v>
      </c>
      <c r="O193" t="s">
        <v>86</v>
      </c>
      <c r="P193" t="s">
        <v>445</v>
      </c>
    </row>
    <row r="194" spans="1:16">
      <c r="A194">
        <v>850</v>
      </c>
      <c r="B194" t="s">
        <v>15</v>
      </c>
      <c r="C194" s="2">
        <v>44676.40902777778</v>
      </c>
      <c r="D194">
        <v>100</v>
      </c>
      <c r="E194" t="s">
        <v>77</v>
      </c>
      <c r="F194" t="s">
        <v>309</v>
      </c>
      <c r="G194" s="2">
        <v>44657.458333333336</v>
      </c>
      <c r="H194" s="1">
        <v>44658</v>
      </c>
      <c r="I194" t="s">
        <v>58</v>
      </c>
      <c r="J194" t="s">
        <v>290</v>
      </c>
      <c r="K194" t="s">
        <v>69</v>
      </c>
      <c r="L194" t="s">
        <v>50</v>
      </c>
      <c r="M194" t="s">
        <v>446</v>
      </c>
      <c r="N194" t="s">
        <v>23</v>
      </c>
      <c r="O194" t="s">
        <v>63</v>
      </c>
      <c r="P194" t="s">
        <v>447</v>
      </c>
    </row>
    <row r="195" spans="1:16">
      <c r="A195">
        <v>90</v>
      </c>
      <c r="B195" t="s">
        <v>15</v>
      </c>
      <c r="C195" s="2">
        <v>44676.651388888888</v>
      </c>
      <c r="D195">
        <v>15</v>
      </c>
      <c r="E195" t="s">
        <v>16</v>
      </c>
      <c r="F195" t="s">
        <v>38</v>
      </c>
      <c r="G195" s="2">
        <v>44656.489583333336</v>
      </c>
      <c r="H195" s="1">
        <v>44656</v>
      </c>
      <c r="I195" t="s">
        <v>380</v>
      </c>
      <c r="J195" t="s">
        <v>19</v>
      </c>
      <c r="K195" t="s">
        <v>411</v>
      </c>
      <c r="L195" t="s">
        <v>23</v>
      </c>
      <c r="M195" t="s">
        <v>19</v>
      </c>
      <c r="N195" t="s">
        <v>23</v>
      </c>
      <c r="O195" t="s">
        <v>24</v>
      </c>
      <c r="P195" t="s">
        <v>448</v>
      </c>
    </row>
    <row r="196" spans="1:16">
      <c r="A196">
        <v>90</v>
      </c>
      <c r="B196" t="s">
        <v>15</v>
      </c>
      <c r="C196" s="2">
        <v>44662.513194444444</v>
      </c>
      <c r="D196">
        <v>15</v>
      </c>
      <c r="E196" t="s">
        <v>36</v>
      </c>
      <c r="F196" t="s">
        <v>45</v>
      </c>
      <c r="G196" s="2">
        <v>44656.42083333333</v>
      </c>
      <c r="H196" s="1">
        <v>44657</v>
      </c>
      <c r="I196" t="s">
        <v>449</v>
      </c>
      <c r="J196" t="s">
        <v>19</v>
      </c>
      <c r="K196" t="s">
        <v>450</v>
      </c>
      <c r="L196" t="s">
        <v>23</v>
      </c>
      <c r="M196" t="s">
        <v>19</v>
      </c>
      <c r="N196" t="s">
        <v>23</v>
      </c>
      <c r="O196" t="s">
        <v>86</v>
      </c>
      <c r="P196" t="s">
        <v>451</v>
      </c>
    </row>
    <row r="197" spans="1:16">
      <c r="A197">
        <v>90</v>
      </c>
      <c r="B197" t="s">
        <v>15</v>
      </c>
      <c r="C197" s="2">
        <v>44656.46875</v>
      </c>
      <c r="D197">
        <v>15</v>
      </c>
      <c r="E197" t="s">
        <v>132</v>
      </c>
      <c r="F197" t="s">
        <v>260</v>
      </c>
      <c r="G197" s="2">
        <v>44655.73333333333</v>
      </c>
      <c r="H197" s="1">
        <v>44655</v>
      </c>
      <c r="I197" t="s">
        <v>380</v>
      </c>
      <c r="J197" t="s">
        <v>19</v>
      </c>
      <c r="K197" t="s">
        <v>69</v>
      </c>
      <c r="L197" t="s">
        <v>23</v>
      </c>
      <c r="M197" t="s">
        <v>19</v>
      </c>
      <c r="N197" t="s">
        <v>23</v>
      </c>
      <c r="O197" t="s">
        <v>24</v>
      </c>
      <c r="P197" t="s">
        <v>452</v>
      </c>
    </row>
    <row r="198" spans="1:16">
      <c r="A198">
        <v>135</v>
      </c>
      <c r="B198" t="s">
        <v>15</v>
      </c>
      <c r="C198" s="2">
        <v>44687.611805555556</v>
      </c>
      <c r="D198">
        <v>15</v>
      </c>
      <c r="E198" t="s">
        <v>16</v>
      </c>
      <c r="F198" t="s">
        <v>17</v>
      </c>
      <c r="G198" s="2">
        <v>44655.520833333336</v>
      </c>
      <c r="H198" s="1">
        <v>44663</v>
      </c>
      <c r="I198" t="s">
        <v>18</v>
      </c>
      <c r="J198" t="s">
        <v>19</v>
      </c>
      <c r="K198" t="s">
        <v>453</v>
      </c>
      <c r="L198" t="s">
        <v>23</v>
      </c>
      <c r="M198" t="s">
        <v>19</v>
      </c>
      <c r="N198" t="s">
        <v>23</v>
      </c>
      <c r="O198" t="s">
        <v>344</v>
      </c>
      <c r="P198" t="s">
        <v>454</v>
      </c>
    </row>
    <row r="199" spans="1:16">
      <c r="A199">
        <v>659</v>
      </c>
      <c r="B199" t="s">
        <v>15</v>
      </c>
      <c r="C199" s="2">
        <v>44762.42083333333</v>
      </c>
      <c r="D199">
        <v>80</v>
      </c>
      <c r="E199" t="s">
        <v>36</v>
      </c>
      <c r="F199" t="s">
        <v>232</v>
      </c>
      <c r="G199" s="2">
        <v>44652.629166666666</v>
      </c>
      <c r="H199" s="1">
        <v>44656</v>
      </c>
      <c r="I199" t="s">
        <v>455</v>
      </c>
      <c r="J199" t="s">
        <v>19</v>
      </c>
      <c r="K199" t="s">
        <v>456</v>
      </c>
      <c r="L199" t="s">
        <v>21</v>
      </c>
      <c r="M199" t="s">
        <v>19</v>
      </c>
      <c r="N199" t="s">
        <v>23</v>
      </c>
      <c r="O199" t="s">
        <v>63</v>
      </c>
      <c r="P199" t="s">
        <v>457</v>
      </c>
    </row>
    <row r="200" spans="1:16">
      <c r="A200">
        <v>216</v>
      </c>
      <c r="B200" t="s">
        <v>15</v>
      </c>
      <c r="C200" s="2">
        <v>44743.388888888891</v>
      </c>
      <c r="D200">
        <v>36</v>
      </c>
      <c r="E200" t="s">
        <v>16</v>
      </c>
      <c r="F200" t="s">
        <v>45</v>
      </c>
      <c r="G200" s="2">
        <v>44652.609722222223</v>
      </c>
      <c r="H200" s="1">
        <v>44657</v>
      </c>
      <c r="I200" t="s">
        <v>18</v>
      </c>
      <c r="J200" t="s">
        <v>19</v>
      </c>
      <c r="K200" t="s">
        <v>127</v>
      </c>
      <c r="L200" t="s">
        <v>50</v>
      </c>
      <c r="M200" t="s">
        <v>19</v>
      </c>
      <c r="N200" t="s">
        <v>23</v>
      </c>
      <c r="O200" t="s">
        <v>344</v>
      </c>
      <c r="P200" t="s">
        <v>458</v>
      </c>
    </row>
    <row r="201" spans="1:16">
      <c r="A201">
        <v>156</v>
      </c>
      <c r="B201" t="s">
        <v>15</v>
      </c>
      <c r="C201" s="2">
        <v>44680.525694444441</v>
      </c>
      <c r="D201">
        <v>26</v>
      </c>
      <c r="E201" t="s">
        <v>36</v>
      </c>
      <c r="F201" t="s">
        <v>45</v>
      </c>
      <c r="G201" s="2">
        <v>44649.438194444447</v>
      </c>
      <c r="H201" s="1">
        <v>44649</v>
      </c>
      <c r="I201" t="s">
        <v>18</v>
      </c>
      <c r="J201" t="s">
        <v>19</v>
      </c>
      <c r="K201" t="s">
        <v>459</v>
      </c>
      <c r="L201" t="s">
        <v>21</v>
      </c>
      <c r="M201" t="s">
        <v>460</v>
      </c>
      <c r="N201" t="s">
        <v>23</v>
      </c>
      <c r="O201" t="s">
        <v>86</v>
      </c>
      <c r="P201" t="s">
        <v>461</v>
      </c>
    </row>
    <row r="202" spans="1:16">
      <c r="A202">
        <v>423</v>
      </c>
      <c r="B202" t="s">
        <v>15</v>
      </c>
      <c r="C202" s="2">
        <v>44651.586805555555</v>
      </c>
      <c r="D202">
        <v>44</v>
      </c>
      <c r="E202" t="s">
        <v>36</v>
      </c>
      <c r="F202" t="s">
        <v>49</v>
      </c>
      <c r="G202" s="2">
        <v>44648.498611111114</v>
      </c>
      <c r="H202" s="1">
        <v>44650</v>
      </c>
      <c r="I202" t="s">
        <v>462</v>
      </c>
      <c r="J202" t="s">
        <v>19</v>
      </c>
      <c r="K202" t="s">
        <v>127</v>
      </c>
      <c r="L202" t="s">
        <v>277</v>
      </c>
      <c r="M202" t="s">
        <v>19</v>
      </c>
      <c r="N202" t="s">
        <v>23</v>
      </c>
      <c r="O202" t="s">
        <v>344</v>
      </c>
      <c r="P202" t="s">
        <v>463</v>
      </c>
    </row>
    <row r="203" spans="1:16">
      <c r="A203">
        <v>518</v>
      </c>
      <c r="B203" t="s">
        <v>15</v>
      </c>
      <c r="C203" s="2">
        <v>44782.402083333334</v>
      </c>
      <c r="D203">
        <v>51</v>
      </c>
      <c r="E203" t="s">
        <v>16</v>
      </c>
      <c r="F203" t="s">
        <v>45</v>
      </c>
      <c r="G203" s="2">
        <v>44648.48541666667</v>
      </c>
      <c r="H203" s="1">
        <v>44657</v>
      </c>
      <c r="I203" t="s">
        <v>33</v>
      </c>
      <c r="J203" t="s">
        <v>19</v>
      </c>
      <c r="K203" t="s">
        <v>464</v>
      </c>
      <c r="L203" t="s">
        <v>21</v>
      </c>
      <c r="M203" t="s">
        <v>22</v>
      </c>
      <c r="N203" t="s">
        <v>23</v>
      </c>
      <c r="O203" t="s">
        <v>86</v>
      </c>
      <c r="P203" t="s">
        <v>465</v>
      </c>
    </row>
    <row r="204" spans="1:16">
      <c r="A204">
        <v>513</v>
      </c>
      <c r="B204" t="s">
        <v>15</v>
      </c>
      <c r="C204" s="2">
        <v>44678.701388888891</v>
      </c>
      <c r="D204">
        <v>57</v>
      </c>
      <c r="E204" t="s">
        <v>16</v>
      </c>
      <c r="F204" t="s">
        <v>17</v>
      </c>
      <c r="G204" s="2">
        <v>44644.456250000003</v>
      </c>
      <c r="H204" s="1">
        <v>44644</v>
      </c>
      <c r="I204" t="s">
        <v>18</v>
      </c>
      <c r="J204" t="s">
        <v>19</v>
      </c>
      <c r="K204" t="s">
        <v>466</v>
      </c>
      <c r="L204" t="s">
        <v>23</v>
      </c>
      <c r="M204" t="s">
        <v>19</v>
      </c>
      <c r="N204" t="s">
        <v>23</v>
      </c>
      <c r="O204" t="s">
        <v>51</v>
      </c>
      <c r="P204" t="s">
        <v>467</v>
      </c>
    </row>
    <row r="205" spans="1:16">
      <c r="A205">
        <v>153</v>
      </c>
      <c r="B205" t="s">
        <v>15</v>
      </c>
      <c r="C205" s="2">
        <v>44683.390277777777</v>
      </c>
      <c r="D205">
        <v>22</v>
      </c>
      <c r="E205" t="s">
        <v>16</v>
      </c>
      <c r="F205" t="s">
        <v>17</v>
      </c>
      <c r="G205" s="2">
        <v>44643.597222222219</v>
      </c>
      <c r="H205" s="1">
        <v>44644</v>
      </c>
      <c r="I205" t="s">
        <v>18</v>
      </c>
      <c r="J205" t="s">
        <v>19</v>
      </c>
      <c r="K205" t="s">
        <v>468</v>
      </c>
      <c r="L205" t="s">
        <v>50</v>
      </c>
      <c r="M205" t="s">
        <v>19</v>
      </c>
      <c r="N205" t="s">
        <v>145</v>
      </c>
      <c r="O205" t="s">
        <v>129</v>
      </c>
      <c r="P205" t="s">
        <v>469</v>
      </c>
    </row>
    <row r="206" spans="1:16">
      <c r="A206">
        <v>846</v>
      </c>
      <c r="B206" t="s">
        <v>15</v>
      </c>
      <c r="C206" s="2">
        <v>44650.634722222225</v>
      </c>
      <c r="D206">
        <v>141</v>
      </c>
      <c r="E206" t="s">
        <v>16</v>
      </c>
      <c r="F206" t="s">
        <v>38</v>
      </c>
      <c r="G206" s="2">
        <v>44643.513888888891</v>
      </c>
      <c r="H206" s="1">
        <v>44643</v>
      </c>
      <c r="I206" t="s">
        <v>470</v>
      </c>
      <c r="J206" t="s">
        <v>19</v>
      </c>
      <c r="K206" t="s">
        <v>411</v>
      </c>
      <c r="L206" t="s">
        <v>23</v>
      </c>
      <c r="M206" t="s">
        <v>19</v>
      </c>
      <c r="N206" t="s">
        <v>23</v>
      </c>
      <c r="O206" t="s">
        <v>24</v>
      </c>
      <c r="P206" t="s">
        <v>471</v>
      </c>
    </row>
    <row r="207" spans="1:16">
      <c r="A207">
        <v>90</v>
      </c>
      <c r="B207" t="s">
        <v>15</v>
      </c>
      <c r="C207" s="2">
        <v>44650.515277777777</v>
      </c>
      <c r="D207">
        <v>15</v>
      </c>
      <c r="E207" t="s">
        <v>132</v>
      </c>
      <c r="F207" t="s">
        <v>260</v>
      </c>
      <c r="G207" s="2">
        <v>44643.509027777778</v>
      </c>
      <c r="H207" s="1">
        <v>44643</v>
      </c>
      <c r="I207" t="s">
        <v>380</v>
      </c>
      <c r="J207" t="s">
        <v>19</v>
      </c>
      <c r="K207" t="s">
        <v>411</v>
      </c>
      <c r="L207" t="s">
        <v>23</v>
      </c>
      <c r="M207" t="s">
        <v>19</v>
      </c>
      <c r="N207" t="s">
        <v>23</v>
      </c>
      <c r="O207" t="s">
        <v>24</v>
      </c>
      <c r="P207" t="s">
        <v>471</v>
      </c>
    </row>
    <row r="208" spans="1:16">
      <c r="A208">
        <v>90</v>
      </c>
      <c r="B208" t="s">
        <v>15</v>
      </c>
      <c r="C208" s="2">
        <v>44649.46597222222</v>
      </c>
      <c r="D208">
        <v>15</v>
      </c>
      <c r="E208" t="s">
        <v>16</v>
      </c>
      <c r="F208" t="s">
        <v>17</v>
      </c>
      <c r="G208" s="2">
        <v>44641.486805555556</v>
      </c>
      <c r="H208" s="1">
        <v>44641</v>
      </c>
      <c r="I208" t="s">
        <v>33</v>
      </c>
      <c r="J208" t="s">
        <v>19</v>
      </c>
      <c r="K208" t="s">
        <v>466</v>
      </c>
      <c r="L208" t="s">
        <v>23</v>
      </c>
      <c r="M208" t="s">
        <v>19</v>
      </c>
      <c r="N208" t="s">
        <v>23</v>
      </c>
      <c r="O208" t="s">
        <v>63</v>
      </c>
      <c r="P208" t="s">
        <v>472</v>
      </c>
    </row>
    <row r="209" spans="1:16">
      <c r="A209">
        <v>102.6</v>
      </c>
      <c r="B209" t="s">
        <v>15</v>
      </c>
      <c r="C209" s="2">
        <v>44648.655555555553</v>
      </c>
      <c r="D209">
        <v>9</v>
      </c>
      <c r="E209" t="s">
        <v>16</v>
      </c>
      <c r="F209" t="s">
        <v>45</v>
      </c>
      <c r="G209" s="2">
        <v>44641.477777777778</v>
      </c>
      <c r="H209" s="1">
        <v>44641</v>
      </c>
      <c r="I209" t="s">
        <v>473</v>
      </c>
      <c r="J209" t="s">
        <v>19</v>
      </c>
      <c r="K209" t="s">
        <v>71</v>
      </c>
      <c r="L209" t="s">
        <v>50</v>
      </c>
      <c r="M209" t="s">
        <v>19</v>
      </c>
      <c r="N209" t="s">
        <v>23</v>
      </c>
      <c r="O209" t="s">
        <v>474</v>
      </c>
      <c r="P209" t="s">
        <v>475</v>
      </c>
    </row>
    <row r="210" spans="1:16">
      <c r="A210">
        <v>810</v>
      </c>
      <c r="B210" t="s">
        <v>15</v>
      </c>
      <c r="C210" s="2">
        <v>44650.558333333334</v>
      </c>
      <c r="D210">
        <v>90</v>
      </c>
      <c r="E210" t="s">
        <v>16</v>
      </c>
      <c r="F210" t="s">
        <v>49</v>
      </c>
      <c r="G210" s="2">
        <v>44636.590277777781</v>
      </c>
      <c r="H210" s="1">
        <v>44641</v>
      </c>
      <c r="I210" t="s">
        <v>18</v>
      </c>
      <c r="J210" t="s">
        <v>290</v>
      </c>
      <c r="K210" t="s">
        <v>71</v>
      </c>
      <c r="L210" t="s">
        <v>21</v>
      </c>
      <c r="M210" t="s">
        <v>22</v>
      </c>
      <c r="N210" t="s">
        <v>23</v>
      </c>
      <c r="O210" t="s">
        <v>24</v>
      </c>
      <c r="P210" t="s">
        <v>476</v>
      </c>
    </row>
    <row r="211" spans="1:16">
      <c r="A211">
        <v>419</v>
      </c>
      <c r="B211" t="s">
        <v>15</v>
      </c>
      <c r="C211" s="2">
        <v>44648.541666666664</v>
      </c>
      <c r="D211">
        <v>30</v>
      </c>
      <c r="E211" t="s">
        <v>16</v>
      </c>
      <c r="F211" t="s">
        <v>45</v>
      </c>
      <c r="G211" s="2">
        <v>44634.59652777778</v>
      </c>
      <c r="H211" s="1">
        <v>44637</v>
      </c>
      <c r="I211" t="s">
        <v>477</v>
      </c>
      <c r="J211" t="s">
        <v>19</v>
      </c>
      <c r="K211" t="s">
        <v>478</v>
      </c>
      <c r="L211" t="s">
        <v>50</v>
      </c>
      <c r="M211" t="s">
        <v>22</v>
      </c>
      <c r="N211" t="s">
        <v>23</v>
      </c>
      <c r="O211" t="s">
        <v>24</v>
      </c>
      <c r="P211" t="s">
        <v>479</v>
      </c>
    </row>
    <row r="212" spans="1:16">
      <c r="A212">
        <v>90</v>
      </c>
      <c r="B212" t="s">
        <v>15</v>
      </c>
      <c r="C212" s="2">
        <v>44635.53125</v>
      </c>
      <c r="D212">
        <v>15</v>
      </c>
      <c r="E212" t="s">
        <v>132</v>
      </c>
      <c r="F212" t="s">
        <v>260</v>
      </c>
      <c r="G212" s="2">
        <v>44634.535416666666</v>
      </c>
      <c r="H212" s="1">
        <v>44634</v>
      </c>
      <c r="I212" t="s">
        <v>380</v>
      </c>
      <c r="J212" t="s">
        <v>19</v>
      </c>
      <c r="K212" t="s">
        <v>411</v>
      </c>
      <c r="L212" t="s">
        <v>23</v>
      </c>
      <c r="M212" t="s">
        <v>19</v>
      </c>
      <c r="N212" t="s">
        <v>23</v>
      </c>
      <c r="O212" t="s">
        <v>24</v>
      </c>
      <c r="P212" t="s">
        <v>480</v>
      </c>
    </row>
    <row r="213" spans="1:16">
      <c r="A213">
        <v>144</v>
      </c>
      <c r="B213" t="s">
        <v>15</v>
      </c>
      <c r="C213" s="2">
        <v>44651.441666666666</v>
      </c>
      <c r="D213">
        <v>24</v>
      </c>
      <c r="E213" t="s">
        <v>77</v>
      </c>
      <c r="F213" t="s">
        <v>232</v>
      </c>
      <c r="G213" s="2">
        <v>44631.519444444442</v>
      </c>
      <c r="H213" s="1">
        <v>44638</v>
      </c>
      <c r="I213" t="s">
        <v>400</v>
      </c>
      <c r="J213" t="s">
        <v>481</v>
      </c>
      <c r="K213" t="s">
        <v>482</v>
      </c>
      <c r="L213" t="s">
        <v>23</v>
      </c>
      <c r="M213" t="s">
        <v>19</v>
      </c>
      <c r="N213" t="s">
        <v>23</v>
      </c>
      <c r="O213" t="s">
        <v>24</v>
      </c>
      <c r="P213" t="s">
        <v>483</v>
      </c>
    </row>
    <row r="214" spans="1:16">
      <c r="A214">
        <v>2250</v>
      </c>
      <c r="B214" t="s">
        <v>15</v>
      </c>
      <c r="C214" s="2">
        <v>44754.359027777777</v>
      </c>
      <c r="D214">
        <v>250</v>
      </c>
      <c r="E214" t="s">
        <v>16</v>
      </c>
      <c r="F214" t="s">
        <v>45</v>
      </c>
      <c r="G214" s="2">
        <v>44631.515972222223</v>
      </c>
      <c r="H214" s="1">
        <v>44634</v>
      </c>
      <c r="I214" t="s">
        <v>162</v>
      </c>
      <c r="J214" t="s">
        <v>19</v>
      </c>
      <c r="K214" t="s">
        <v>484</v>
      </c>
      <c r="L214" t="s">
        <v>46</v>
      </c>
      <c r="M214" t="s">
        <v>22</v>
      </c>
      <c r="N214" t="s">
        <v>23</v>
      </c>
      <c r="O214" t="s">
        <v>56</v>
      </c>
      <c r="P214" t="s">
        <v>485</v>
      </c>
    </row>
    <row r="215" spans="1:16">
      <c r="A215">
        <v>96</v>
      </c>
      <c r="B215" t="s">
        <v>15</v>
      </c>
      <c r="C215" s="2">
        <v>44638.619444444441</v>
      </c>
      <c r="D215">
        <v>16</v>
      </c>
      <c r="E215" t="s">
        <v>16</v>
      </c>
      <c r="F215" t="s">
        <v>17</v>
      </c>
      <c r="G215" s="2">
        <v>44628.763888888891</v>
      </c>
      <c r="H215" s="1">
        <v>44630</v>
      </c>
      <c r="I215" t="s">
        <v>486</v>
      </c>
      <c r="J215" t="s">
        <v>19</v>
      </c>
      <c r="K215" t="s">
        <v>40</v>
      </c>
      <c r="L215" t="s">
        <v>277</v>
      </c>
      <c r="M215" t="s">
        <v>19</v>
      </c>
      <c r="N215" t="s">
        <v>23</v>
      </c>
      <c r="O215" t="s">
        <v>344</v>
      </c>
      <c r="P215" t="s">
        <v>487</v>
      </c>
    </row>
    <row r="216" spans="1:16">
      <c r="A216">
        <v>194</v>
      </c>
      <c r="B216" t="s">
        <v>15</v>
      </c>
      <c r="C216" s="2">
        <v>44638.561805555553</v>
      </c>
      <c r="D216">
        <v>15</v>
      </c>
      <c r="E216" t="s">
        <v>16</v>
      </c>
      <c r="F216" t="s">
        <v>45</v>
      </c>
      <c r="G216" s="2">
        <v>44627.622916666667</v>
      </c>
      <c r="H216" s="1">
        <v>44635</v>
      </c>
      <c r="I216" t="s">
        <v>488</v>
      </c>
      <c r="J216" t="s">
        <v>19</v>
      </c>
      <c r="K216" t="s">
        <v>230</v>
      </c>
      <c r="L216" t="s">
        <v>50</v>
      </c>
      <c r="M216" t="s">
        <v>19</v>
      </c>
      <c r="N216" t="s">
        <v>23</v>
      </c>
      <c r="O216" t="s">
        <v>474</v>
      </c>
      <c r="P216" t="s">
        <v>489</v>
      </c>
    </row>
    <row r="217" spans="1:16">
      <c r="A217">
        <v>324</v>
      </c>
      <c r="B217" t="s">
        <v>15</v>
      </c>
      <c r="C217" s="2">
        <v>44651.754166666666</v>
      </c>
      <c r="D217">
        <v>26</v>
      </c>
      <c r="E217" t="s">
        <v>77</v>
      </c>
      <c r="F217" t="s">
        <v>232</v>
      </c>
      <c r="G217" s="2">
        <v>44622.59652777778</v>
      </c>
      <c r="H217" s="1">
        <v>44630</v>
      </c>
      <c r="I217" t="s">
        <v>336</v>
      </c>
      <c r="J217" t="s">
        <v>19</v>
      </c>
      <c r="K217" t="s">
        <v>490</v>
      </c>
      <c r="L217" t="s">
        <v>50</v>
      </c>
      <c r="M217" t="s">
        <v>19</v>
      </c>
      <c r="N217" t="s">
        <v>23</v>
      </c>
      <c r="O217" t="s">
        <v>63</v>
      </c>
      <c r="P217" t="s">
        <v>491</v>
      </c>
    </row>
    <row r="218" spans="1:16">
      <c r="A218">
        <v>90</v>
      </c>
      <c r="B218" t="s">
        <v>15</v>
      </c>
      <c r="C218" s="2">
        <v>44627.753472222219</v>
      </c>
      <c r="D218">
        <v>15</v>
      </c>
      <c r="E218" t="s">
        <v>132</v>
      </c>
      <c r="F218" t="s">
        <v>260</v>
      </c>
      <c r="G218" s="2">
        <v>44620.548611111109</v>
      </c>
      <c r="H218" s="1">
        <v>44620</v>
      </c>
      <c r="I218" t="s">
        <v>380</v>
      </c>
      <c r="J218" t="s">
        <v>19</v>
      </c>
      <c r="K218" t="s">
        <v>492</v>
      </c>
      <c r="L218" t="s">
        <v>23</v>
      </c>
      <c r="M218" t="s">
        <v>19</v>
      </c>
      <c r="N218" t="s">
        <v>23</v>
      </c>
      <c r="O218" t="s">
        <v>24</v>
      </c>
      <c r="P218" t="s">
        <v>493</v>
      </c>
    </row>
    <row r="219" spans="1:16">
      <c r="A219">
        <v>90</v>
      </c>
      <c r="B219" t="s">
        <v>15</v>
      </c>
      <c r="C219" s="2">
        <v>44623.538888888892</v>
      </c>
      <c r="D219">
        <v>15</v>
      </c>
      <c r="E219" t="s">
        <v>16</v>
      </c>
      <c r="F219" t="s">
        <v>38</v>
      </c>
      <c r="G219" s="2">
        <v>44616.409722222219</v>
      </c>
      <c r="H219" s="1">
        <v>44616</v>
      </c>
      <c r="I219" t="s">
        <v>301</v>
      </c>
      <c r="J219" t="s">
        <v>19</v>
      </c>
      <c r="K219" t="s">
        <v>411</v>
      </c>
      <c r="L219" t="s">
        <v>23</v>
      </c>
      <c r="M219" t="s">
        <v>19</v>
      </c>
      <c r="N219" t="s">
        <v>23</v>
      </c>
      <c r="O219" t="s">
        <v>24</v>
      </c>
      <c r="P219" t="s">
        <v>494</v>
      </c>
    </row>
    <row r="220" spans="1:16">
      <c r="A220">
        <v>135</v>
      </c>
      <c r="B220" t="s">
        <v>15</v>
      </c>
      <c r="C220" s="2">
        <v>44641.558333333334</v>
      </c>
      <c r="D220">
        <v>13</v>
      </c>
      <c r="E220" t="s">
        <v>36</v>
      </c>
      <c r="F220" t="s">
        <v>17</v>
      </c>
      <c r="G220" s="2">
        <v>44615.433333333334</v>
      </c>
      <c r="H220" s="1">
        <v>44634</v>
      </c>
      <c r="I220" t="s">
        <v>495</v>
      </c>
      <c r="J220" t="s">
        <v>19</v>
      </c>
      <c r="K220" t="s">
        <v>496</v>
      </c>
      <c r="L220" t="s">
        <v>23</v>
      </c>
      <c r="M220" t="s">
        <v>19</v>
      </c>
      <c r="N220" t="s">
        <v>23</v>
      </c>
      <c r="O220" t="s">
        <v>24</v>
      </c>
      <c r="P220" t="s">
        <v>497</v>
      </c>
    </row>
    <row r="221" spans="1:16">
      <c r="A221">
        <v>1080</v>
      </c>
      <c r="B221" t="s">
        <v>15</v>
      </c>
      <c r="C221" s="2">
        <v>44620.493750000001</v>
      </c>
      <c r="D221">
        <v>100</v>
      </c>
      <c r="E221" t="s">
        <v>16</v>
      </c>
      <c r="F221" t="s">
        <v>17</v>
      </c>
      <c r="G221" s="2">
        <v>44613.522222222222</v>
      </c>
      <c r="H221" s="1">
        <v>44615</v>
      </c>
      <c r="I221" t="s">
        <v>498</v>
      </c>
      <c r="J221" t="s">
        <v>19</v>
      </c>
      <c r="K221" t="s">
        <v>499</v>
      </c>
      <c r="L221" t="s">
        <v>50</v>
      </c>
      <c r="M221" t="s">
        <v>19</v>
      </c>
      <c r="N221" t="s">
        <v>23</v>
      </c>
      <c r="O221" t="s">
        <v>112</v>
      </c>
      <c r="P221" t="s">
        <v>500</v>
      </c>
    </row>
    <row r="222" spans="1:16">
      <c r="A222">
        <v>360</v>
      </c>
      <c r="B222" t="s">
        <v>15</v>
      </c>
      <c r="C222" s="2">
        <v>44638.439583333333</v>
      </c>
      <c r="D222">
        <v>40</v>
      </c>
      <c r="E222" t="s">
        <v>16</v>
      </c>
      <c r="F222" t="s">
        <v>45</v>
      </c>
      <c r="G222" s="2">
        <v>44610.65902777778</v>
      </c>
      <c r="H222" s="1">
        <v>44623</v>
      </c>
      <c r="I222" t="s">
        <v>501</v>
      </c>
      <c r="J222" t="s">
        <v>19</v>
      </c>
      <c r="K222" t="s">
        <v>502</v>
      </c>
      <c r="L222" t="s">
        <v>23</v>
      </c>
      <c r="M222" t="s">
        <v>503</v>
      </c>
      <c r="N222" t="s">
        <v>23</v>
      </c>
      <c r="O222" t="s">
        <v>56</v>
      </c>
      <c r="P222" t="s">
        <v>504</v>
      </c>
    </row>
    <row r="223" spans="1:16">
      <c r="A223">
        <v>90</v>
      </c>
      <c r="B223" t="s">
        <v>15</v>
      </c>
      <c r="C223" s="2">
        <v>44613.69027777778</v>
      </c>
      <c r="D223">
        <v>15</v>
      </c>
      <c r="E223" t="s">
        <v>16</v>
      </c>
      <c r="F223" t="s">
        <v>38</v>
      </c>
      <c r="G223" s="2">
        <v>44609.404861111114</v>
      </c>
      <c r="H223" s="1">
        <v>44609</v>
      </c>
      <c r="I223" t="s">
        <v>184</v>
      </c>
      <c r="J223" t="s">
        <v>19</v>
      </c>
      <c r="K223" t="s">
        <v>82</v>
      </c>
      <c r="L223" t="s">
        <v>23</v>
      </c>
      <c r="M223" t="s">
        <v>19</v>
      </c>
      <c r="N223" t="s">
        <v>23</v>
      </c>
      <c r="O223" t="s">
        <v>24</v>
      </c>
      <c r="P223" t="s">
        <v>505</v>
      </c>
    </row>
    <row r="224" spans="1:16">
      <c r="A224">
        <v>112.5</v>
      </c>
      <c r="B224" t="s">
        <v>15</v>
      </c>
      <c r="C224" s="2">
        <v>44700.560416666667</v>
      </c>
      <c r="D224">
        <v>15</v>
      </c>
      <c r="E224" t="s">
        <v>77</v>
      </c>
      <c r="F224" t="s">
        <v>67</v>
      </c>
      <c r="G224" s="2">
        <v>44607.65347222222</v>
      </c>
      <c r="H224" s="1">
        <v>44610</v>
      </c>
      <c r="I224" t="s">
        <v>506</v>
      </c>
      <c r="J224" t="s">
        <v>19</v>
      </c>
      <c r="K224" t="s">
        <v>507</v>
      </c>
      <c r="L224" t="s">
        <v>21</v>
      </c>
      <c r="M224" t="s">
        <v>19</v>
      </c>
      <c r="N224" t="s">
        <v>21</v>
      </c>
      <c r="O224" t="s">
        <v>24</v>
      </c>
      <c r="P224" t="s">
        <v>508</v>
      </c>
    </row>
    <row r="225" spans="1:16">
      <c r="A225">
        <v>221</v>
      </c>
      <c r="B225" t="s">
        <v>15</v>
      </c>
      <c r="C225" s="2">
        <v>44656.734027777777</v>
      </c>
      <c r="D225">
        <v>18</v>
      </c>
      <c r="E225" t="s">
        <v>36</v>
      </c>
      <c r="F225" t="s">
        <v>67</v>
      </c>
      <c r="G225" s="2">
        <v>44607.650694444441</v>
      </c>
      <c r="H225" s="1">
        <v>44609</v>
      </c>
      <c r="I225" t="s">
        <v>488</v>
      </c>
      <c r="J225" t="s">
        <v>19</v>
      </c>
      <c r="K225" t="s">
        <v>509</v>
      </c>
      <c r="L225" t="s">
        <v>21</v>
      </c>
      <c r="M225" t="s">
        <v>22</v>
      </c>
      <c r="N225" t="s">
        <v>23</v>
      </c>
      <c r="O225" t="s">
        <v>63</v>
      </c>
      <c r="P225" t="s">
        <v>510</v>
      </c>
    </row>
    <row r="226" spans="1:16">
      <c r="A226">
        <v>180</v>
      </c>
      <c r="B226" t="s">
        <v>15</v>
      </c>
      <c r="C226" s="2">
        <v>44613.438888888886</v>
      </c>
      <c r="D226">
        <v>15</v>
      </c>
      <c r="E226" t="s">
        <v>16</v>
      </c>
      <c r="F226" t="s">
        <v>17</v>
      </c>
      <c r="G226" s="2">
        <v>44603.638888888891</v>
      </c>
      <c r="H226" s="1">
        <v>44608</v>
      </c>
      <c r="I226" t="s">
        <v>511</v>
      </c>
      <c r="J226" t="s">
        <v>34</v>
      </c>
      <c r="K226" t="s">
        <v>512</v>
      </c>
      <c r="L226" t="s">
        <v>21</v>
      </c>
      <c r="M226" t="s">
        <v>22</v>
      </c>
      <c r="N226" t="s">
        <v>23</v>
      </c>
      <c r="O226" t="s">
        <v>63</v>
      </c>
      <c r="P226" t="s">
        <v>513</v>
      </c>
    </row>
    <row r="227" spans="1:16">
      <c r="A227">
        <v>180</v>
      </c>
      <c r="B227" t="s">
        <v>15</v>
      </c>
      <c r="C227" s="2">
        <v>44665.67291666667</v>
      </c>
      <c r="D227">
        <v>20</v>
      </c>
      <c r="E227" t="s">
        <v>77</v>
      </c>
      <c r="F227" t="s">
        <v>232</v>
      </c>
      <c r="G227" s="2">
        <v>44602.71597222222</v>
      </c>
      <c r="H227" s="1">
        <v>44610</v>
      </c>
      <c r="I227" t="s">
        <v>514</v>
      </c>
      <c r="J227" t="s">
        <v>425</v>
      </c>
      <c r="K227" t="s">
        <v>515</v>
      </c>
      <c r="L227" t="s">
        <v>46</v>
      </c>
      <c r="M227" t="s">
        <v>19</v>
      </c>
      <c r="N227" t="s">
        <v>23</v>
      </c>
      <c r="O227" t="s">
        <v>97</v>
      </c>
      <c r="P227" t="s">
        <v>516</v>
      </c>
    </row>
    <row r="228" spans="1:16">
      <c r="A228">
        <v>216</v>
      </c>
      <c r="B228" t="s">
        <v>15</v>
      </c>
      <c r="C228" s="2">
        <v>44609.692361111112</v>
      </c>
      <c r="D228">
        <v>18</v>
      </c>
      <c r="E228" t="s">
        <v>16</v>
      </c>
      <c r="F228" t="s">
        <v>17</v>
      </c>
      <c r="G228" s="2">
        <v>44602.606944444444</v>
      </c>
      <c r="H228" s="1">
        <v>44609</v>
      </c>
      <c r="I228" t="s">
        <v>58</v>
      </c>
      <c r="J228" t="s">
        <v>19</v>
      </c>
      <c r="K228" t="s">
        <v>517</v>
      </c>
      <c r="L228" t="s">
        <v>23</v>
      </c>
      <c r="M228" t="s">
        <v>19</v>
      </c>
      <c r="N228" t="s">
        <v>23</v>
      </c>
      <c r="O228" t="s">
        <v>63</v>
      </c>
      <c r="P228" t="s">
        <v>518</v>
      </c>
    </row>
    <row r="229" spans="1:16">
      <c r="A229">
        <v>90</v>
      </c>
      <c r="B229" t="s">
        <v>15</v>
      </c>
      <c r="C229" s="2">
        <v>44634.422222222223</v>
      </c>
      <c r="D229">
        <v>15</v>
      </c>
      <c r="E229" t="s">
        <v>16</v>
      </c>
      <c r="F229" t="s">
        <v>45</v>
      </c>
      <c r="G229" s="2">
        <v>44602.551388888889</v>
      </c>
      <c r="H229" s="1">
        <v>44606</v>
      </c>
      <c r="I229" t="s">
        <v>58</v>
      </c>
      <c r="J229" t="s">
        <v>361</v>
      </c>
      <c r="K229" t="s">
        <v>519</v>
      </c>
      <c r="L229" t="s">
        <v>307</v>
      </c>
      <c r="M229" t="s">
        <v>19</v>
      </c>
      <c r="N229" t="s">
        <v>307</v>
      </c>
      <c r="O229" t="s">
        <v>24</v>
      </c>
      <c r="P229" t="s">
        <v>520</v>
      </c>
    </row>
    <row r="230" spans="1:16">
      <c r="A230">
        <v>90</v>
      </c>
      <c r="B230" t="s">
        <v>15</v>
      </c>
      <c r="C230" s="2">
        <v>44606.459722222222</v>
      </c>
      <c r="D230">
        <v>15</v>
      </c>
      <c r="E230" t="s">
        <v>16</v>
      </c>
      <c r="F230" t="s">
        <v>38</v>
      </c>
      <c r="G230" s="2">
        <v>44602.427083333336</v>
      </c>
      <c r="H230" s="1">
        <v>44602</v>
      </c>
      <c r="I230" t="s">
        <v>521</v>
      </c>
      <c r="J230" t="s">
        <v>19</v>
      </c>
      <c r="K230" t="s">
        <v>82</v>
      </c>
      <c r="L230" t="s">
        <v>23</v>
      </c>
      <c r="M230" t="s">
        <v>19</v>
      </c>
      <c r="N230" t="s">
        <v>23</v>
      </c>
      <c r="O230" t="s">
        <v>24</v>
      </c>
      <c r="P230" t="s">
        <v>522</v>
      </c>
    </row>
    <row r="231" spans="1:16">
      <c r="A231">
        <v>209</v>
      </c>
      <c r="B231" t="s">
        <v>15</v>
      </c>
      <c r="C231" s="2">
        <v>44776.412499999999</v>
      </c>
      <c r="D231">
        <v>25</v>
      </c>
      <c r="E231" t="s">
        <v>16</v>
      </c>
      <c r="F231" t="s">
        <v>17</v>
      </c>
      <c r="G231" s="2">
        <v>44601.614583333336</v>
      </c>
      <c r="H231" s="1">
        <v>44652</v>
      </c>
      <c r="I231" t="s">
        <v>58</v>
      </c>
      <c r="J231" t="s">
        <v>19</v>
      </c>
      <c r="K231" t="s">
        <v>274</v>
      </c>
      <c r="L231" t="s">
        <v>152</v>
      </c>
      <c r="M231" t="s">
        <v>19</v>
      </c>
      <c r="N231" t="s">
        <v>23</v>
      </c>
      <c r="O231" t="s">
        <v>63</v>
      </c>
      <c r="P231" t="s">
        <v>523</v>
      </c>
    </row>
    <row r="232" spans="1:16">
      <c r="A232">
        <v>135</v>
      </c>
      <c r="B232" t="s">
        <v>15</v>
      </c>
      <c r="C232" s="2">
        <v>44608.481249999997</v>
      </c>
      <c r="D232">
        <v>15</v>
      </c>
      <c r="E232" t="s">
        <v>16</v>
      </c>
      <c r="F232" t="s">
        <v>49</v>
      </c>
      <c r="G232" s="2">
        <v>44601.481249999997</v>
      </c>
      <c r="H232" s="1">
        <v>44601</v>
      </c>
      <c r="I232" t="s">
        <v>89</v>
      </c>
      <c r="J232" t="s">
        <v>19</v>
      </c>
      <c r="K232" t="s">
        <v>524</v>
      </c>
      <c r="L232" t="s">
        <v>50</v>
      </c>
      <c r="M232" t="s">
        <v>19</v>
      </c>
      <c r="N232" t="s">
        <v>23</v>
      </c>
      <c r="O232" t="s">
        <v>86</v>
      </c>
      <c r="P232" t="s">
        <v>525</v>
      </c>
    </row>
    <row r="233" spans="1:16">
      <c r="A233">
        <v>72</v>
      </c>
      <c r="B233" t="s">
        <v>15</v>
      </c>
      <c r="C233" s="2">
        <v>44620.504166666666</v>
      </c>
      <c r="D233">
        <v>15</v>
      </c>
      <c r="E233" t="s">
        <v>16</v>
      </c>
      <c r="F233" t="s">
        <v>17</v>
      </c>
      <c r="G233" s="2">
        <v>44600.448611111111</v>
      </c>
      <c r="H233" s="1">
        <v>44603</v>
      </c>
      <c r="I233" t="s">
        <v>18</v>
      </c>
      <c r="J233" t="s">
        <v>19</v>
      </c>
      <c r="K233" t="s">
        <v>125</v>
      </c>
      <c r="L233" t="s">
        <v>50</v>
      </c>
      <c r="M233" t="s">
        <v>19</v>
      </c>
      <c r="N233" t="s">
        <v>23</v>
      </c>
      <c r="O233" t="s">
        <v>43</v>
      </c>
      <c r="P233" t="s">
        <v>526</v>
      </c>
    </row>
    <row r="234" spans="1:16">
      <c r="A234">
        <v>1068</v>
      </c>
      <c r="B234" t="s">
        <v>15</v>
      </c>
      <c r="C234" s="2">
        <v>44623.619444444441</v>
      </c>
      <c r="D234">
        <v>100</v>
      </c>
      <c r="E234" t="s">
        <v>16</v>
      </c>
      <c r="F234" t="s">
        <v>17</v>
      </c>
      <c r="G234" s="2">
        <v>44599.422222222223</v>
      </c>
      <c r="H234" s="1">
        <v>44602</v>
      </c>
      <c r="I234" t="s">
        <v>33</v>
      </c>
      <c r="J234" t="s">
        <v>19</v>
      </c>
      <c r="K234" t="s">
        <v>230</v>
      </c>
      <c r="L234" t="s">
        <v>21</v>
      </c>
      <c r="M234" t="s">
        <v>19</v>
      </c>
      <c r="N234" t="s">
        <v>23</v>
      </c>
      <c r="O234" t="s">
        <v>24</v>
      </c>
      <c r="P234" t="s">
        <v>527</v>
      </c>
    </row>
    <row r="235" spans="1:16">
      <c r="A235">
        <v>462.8</v>
      </c>
      <c r="B235" t="s">
        <v>15</v>
      </c>
      <c r="C235" s="2">
        <v>44616.51458333333</v>
      </c>
      <c r="D235">
        <v>65</v>
      </c>
      <c r="E235" t="s">
        <v>77</v>
      </c>
      <c r="F235" t="s">
        <v>309</v>
      </c>
      <c r="G235" s="2">
        <v>44596.661111111112</v>
      </c>
      <c r="H235" s="1">
        <v>44601</v>
      </c>
      <c r="I235" t="s">
        <v>528</v>
      </c>
      <c r="J235" t="s">
        <v>19</v>
      </c>
      <c r="K235" t="s">
        <v>529</v>
      </c>
      <c r="L235" t="s">
        <v>50</v>
      </c>
      <c r="M235" t="s">
        <v>19</v>
      </c>
      <c r="N235" t="s">
        <v>23</v>
      </c>
      <c r="O235" t="s">
        <v>51</v>
      </c>
      <c r="P235" t="s">
        <v>530</v>
      </c>
    </row>
    <row r="236" spans="1:16">
      <c r="A236">
        <v>90</v>
      </c>
      <c r="B236" t="s">
        <v>15</v>
      </c>
      <c r="C236" s="2">
        <v>44606.4375</v>
      </c>
      <c r="D236">
        <v>15</v>
      </c>
      <c r="E236" t="s">
        <v>16</v>
      </c>
      <c r="F236" t="s">
        <v>38</v>
      </c>
      <c r="G236" s="2">
        <v>44595.718055555553</v>
      </c>
      <c r="H236" s="1">
        <v>44595</v>
      </c>
      <c r="I236" t="s">
        <v>521</v>
      </c>
      <c r="J236" t="s">
        <v>19</v>
      </c>
      <c r="K236" t="s">
        <v>40</v>
      </c>
      <c r="L236" t="s">
        <v>23</v>
      </c>
      <c r="M236" t="s">
        <v>19</v>
      </c>
      <c r="N236" t="s">
        <v>23</v>
      </c>
      <c r="O236" t="s">
        <v>24</v>
      </c>
      <c r="P236" t="s">
        <v>531</v>
      </c>
    </row>
    <row r="237" spans="1:16">
      <c r="A237">
        <v>516</v>
      </c>
      <c r="B237" t="s">
        <v>15</v>
      </c>
      <c r="C237" s="2">
        <v>44874.457638888889</v>
      </c>
      <c r="D237">
        <v>43</v>
      </c>
      <c r="E237" t="s">
        <v>16</v>
      </c>
      <c r="F237" t="s">
        <v>17</v>
      </c>
      <c r="G237" s="2">
        <v>44592.5625</v>
      </c>
      <c r="H237" s="1">
        <v>44595</v>
      </c>
      <c r="I237" t="s">
        <v>18</v>
      </c>
      <c r="J237" t="s">
        <v>532</v>
      </c>
      <c r="K237" t="s">
        <v>533</v>
      </c>
      <c r="L237" t="s">
        <v>21</v>
      </c>
      <c r="M237" t="s">
        <v>19</v>
      </c>
      <c r="N237" t="s">
        <v>23</v>
      </c>
      <c r="O237" t="s">
        <v>129</v>
      </c>
      <c r="P237" t="s">
        <v>534</v>
      </c>
    </row>
    <row r="238" spans="1:16">
      <c r="A238">
        <v>70.05</v>
      </c>
      <c r="B238" t="s">
        <v>15</v>
      </c>
      <c r="C238" s="2">
        <v>44615.420138888891</v>
      </c>
      <c r="D238">
        <v>15</v>
      </c>
      <c r="E238" t="s">
        <v>36</v>
      </c>
      <c r="F238" t="s">
        <v>45</v>
      </c>
      <c r="G238" s="2">
        <v>44588.468055555553</v>
      </c>
      <c r="H238" s="1">
        <v>44595</v>
      </c>
      <c r="I238" t="s">
        <v>535</v>
      </c>
      <c r="J238" t="s">
        <v>19</v>
      </c>
      <c r="K238" t="s">
        <v>40</v>
      </c>
      <c r="L238" t="s">
        <v>23</v>
      </c>
      <c r="M238" t="s">
        <v>19</v>
      </c>
      <c r="N238" t="s">
        <v>23</v>
      </c>
      <c r="O238" t="s">
        <v>24</v>
      </c>
      <c r="P238" t="s">
        <v>536</v>
      </c>
    </row>
    <row r="239" spans="1:16">
      <c r="A239">
        <v>180</v>
      </c>
      <c r="B239" t="s">
        <v>15</v>
      </c>
      <c r="C239" s="2">
        <v>44592.697916666664</v>
      </c>
      <c r="D239">
        <v>20</v>
      </c>
      <c r="E239" t="s">
        <v>16</v>
      </c>
      <c r="F239" t="s">
        <v>45</v>
      </c>
      <c r="G239" s="2">
        <v>44588.420138888891</v>
      </c>
      <c r="H239" s="1">
        <v>44588</v>
      </c>
      <c r="I239" t="s">
        <v>537</v>
      </c>
      <c r="J239" t="s">
        <v>19</v>
      </c>
      <c r="K239" t="s">
        <v>69</v>
      </c>
      <c r="L239" t="s">
        <v>50</v>
      </c>
      <c r="M239" t="s">
        <v>19</v>
      </c>
      <c r="N239" t="s">
        <v>23</v>
      </c>
      <c r="O239" t="s">
        <v>31</v>
      </c>
      <c r="P239" t="s">
        <v>538</v>
      </c>
    </row>
    <row r="240" spans="1:16">
      <c r="A240">
        <v>540</v>
      </c>
      <c r="B240" t="s">
        <v>15</v>
      </c>
      <c r="C240" s="2">
        <v>44742.463194444441</v>
      </c>
      <c r="D240">
        <v>60</v>
      </c>
      <c r="E240" t="s">
        <v>16</v>
      </c>
      <c r="F240" t="s">
        <v>260</v>
      </c>
      <c r="G240" s="2">
        <v>44587.538888888892</v>
      </c>
      <c r="H240" s="1">
        <v>44679</v>
      </c>
      <c r="I240" t="s">
        <v>18</v>
      </c>
      <c r="J240" t="s">
        <v>19</v>
      </c>
      <c r="K240" t="s">
        <v>539</v>
      </c>
      <c r="L240" t="s">
        <v>50</v>
      </c>
      <c r="M240" t="s">
        <v>19</v>
      </c>
      <c r="N240" t="s">
        <v>23</v>
      </c>
      <c r="O240" t="s">
        <v>24</v>
      </c>
      <c r="P240" t="s">
        <v>540</v>
      </c>
    </row>
    <row r="241" spans="1:16">
      <c r="A241">
        <v>360</v>
      </c>
      <c r="B241" t="s">
        <v>15</v>
      </c>
      <c r="C241" s="2">
        <v>44712.52847222222</v>
      </c>
      <c r="D241">
        <v>60</v>
      </c>
      <c r="E241" t="s">
        <v>36</v>
      </c>
      <c r="F241" t="s">
        <v>260</v>
      </c>
      <c r="G241" s="2">
        <v>44582.445833333331</v>
      </c>
      <c r="H241" s="1">
        <v>44596</v>
      </c>
      <c r="I241" t="s">
        <v>18</v>
      </c>
      <c r="J241" t="s">
        <v>19</v>
      </c>
      <c r="K241" t="s">
        <v>541</v>
      </c>
      <c r="L241" t="s">
        <v>23</v>
      </c>
      <c r="M241" t="s">
        <v>19</v>
      </c>
      <c r="N241" t="s">
        <v>23</v>
      </c>
      <c r="O241" t="s">
        <v>24</v>
      </c>
      <c r="P241" t="s">
        <v>542</v>
      </c>
    </row>
    <row r="242" spans="1:16">
      <c r="A242">
        <v>312</v>
      </c>
      <c r="B242" t="s">
        <v>15</v>
      </c>
      <c r="C242" s="2">
        <v>44735.568749999999</v>
      </c>
      <c r="D242">
        <v>26</v>
      </c>
      <c r="E242" t="s">
        <v>16</v>
      </c>
      <c r="F242" t="s">
        <v>309</v>
      </c>
      <c r="G242" s="2">
        <v>44579.613194444442</v>
      </c>
      <c r="H242" s="1">
        <v>44589</v>
      </c>
      <c r="I242" t="s">
        <v>543</v>
      </c>
      <c r="J242" t="s">
        <v>544</v>
      </c>
      <c r="K242" t="s">
        <v>545</v>
      </c>
      <c r="L242" t="s">
        <v>23</v>
      </c>
      <c r="M242" t="s">
        <v>22</v>
      </c>
      <c r="N242" t="s">
        <v>23</v>
      </c>
      <c r="O242" t="s">
        <v>51</v>
      </c>
      <c r="P242" t="s">
        <v>546</v>
      </c>
    </row>
    <row r="243" spans="1:16">
      <c r="A243">
        <v>135</v>
      </c>
      <c r="B243" t="s">
        <v>15</v>
      </c>
      <c r="C243" s="2">
        <v>44587.427083333336</v>
      </c>
      <c r="D243">
        <v>12</v>
      </c>
      <c r="E243" t="s">
        <v>77</v>
      </c>
      <c r="F243" t="s">
        <v>309</v>
      </c>
      <c r="G243" s="2">
        <v>44578.636111111111</v>
      </c>
      <c r="H243" s="1">
        <v>44581</v>
      </c>
      <c r="I243" t="s">
        <v>547</v>
      </c>
      <c r="J243" t="s">
        <v>290</v>
      </c>
      <c r="K243" t="s">
        <v>548</v>
      </c>
      <c r="L243" t="s">
        <v>21</v>
      </c>
      <c r="M243" t="s">
        <v>19</v>
      </c>
      <c r="N243" t="s">
        <v>21</v>
      </c>
      <c r="O243" t="s">
        <v>51</v>
      </c>
      <c r="P243" t="s">
        <v>549</v>
      </c>
    </row>
    <row r="244" spans="1:16">
      <c r="A244">
        <v>90</v>
      </c>
      <c r="B244" t="s">
        <v>15</v>
      </c>
      <c r="C244" s="2">
        <v>44615.748611111114</v>
      </c>
      <c r="D244">
        <v>15</v>
      </c>
      <c r="E244" t="s">
        <v>16</v>
      </c>
      <c r="F244" t="s">
        <v>17</v>
      </c>
      <c r="G244" s="2">
        <v>44573.649305555555</v>
      </c>
      <c r="H244" s="1">
        <v>44579</v>
      </c>
      <c r="I244" t="s">
        <v>550</v>
      </c>
      <c r="J244" t="s">
        <v>19</v>
      </c>
      <c r="K244" t="s">
        <v>551</v>
      </c>
      <c r="L244" t="s">
        <v>23</v>
      </c>
      <c r="M244" t="s">
        <v>19</v>
      </c>
      <c r="N244" t="s">
        <v>23</v>
      </c>
      <c r="O244" t="s">
        <v>63</v>
      </c>
      <c r="P244" t="s">
        <v>552</v>
      </c>
    </row>
    <row r="245" spans="1:16">
      <c r="A245">
        <v>135</v>
      </c>
      <c r="B245" t="s">
        <v>15</v>
      </c>
      <c r="C245" s="2">
        <v>44582.715277777781</v>
      </c>
      <c r="D245">
        <v>15</v>
      </c>
      <c r="E245" t="s">
        <v>16</v>
      </c>
      <c r="F245" t="s">
        <v>67</v>
      </c>
      <c r="G245" s="2">
        <v>44573.354166666664</v>
      </c>
      <c r="H245" s="1">
        <v>44573</v>
      </c>
      <c r="I245" t="s">
        <v>553</v>
      </c>
      <c r="J245" t="s">
        <v>19</v>
      </c>
      <c r="K245" t="s">
        <v>490</v>
      </c>
      <c r="L245" t="s">
        <v>23</v>
      </c>
      <c r="M245" t="s">
        <v>19</v>
      </c>
      <c r="N245" t="s">
        <v>23</v>
      </c>
      <c r="O245" t="s">
        <v>63</v>
      </c>
      <c r="P245" t="s">
        <v>554</v>
      </c>
    </row>
    <row r="246" spans="1:16">
      <c r="A246">
        <v>459</v>
      </c>
      <c r="B246" t="s">
        <v>15</v>
      </c>
      <c r="C246" s="2">
        <v>44578.626388888886</v>
      </c>
      <c r="D246">
        <v>50</v>
      </c>
      <c r="E246" t="s">
        <v>16</v>
      </c>
      <c r="F246" t="s">
        <v>49</v>
      </c>
      <c r="G246" s="2">
        <v>44571.402083333334</v>
      </c>
      <c r="H246" s="1">
        <v>44574</v>
      </c>
      <c r="I246" t="s">
        <v>555</v>
      </c>
      <c r="J246" t="s">
        <v>19</v>
      </c>
      <c r="K246" t="s">
        <v>556</v>
      </c>
      <c r="L246" t="s">
        <v>21</v>
      </c>
      <c r="M246" t="s">
        <v>19</v>
      </c>
      <c r="N246" t="s">
        <v>21</v>
      </c>
      <c r="O246" t="s">
        <v>97</v>
      </c>
      <c r="P246" t="s">
        <v>557</v>
      </c>
    </row>
    <row r="247" spans="1:16">
      <c r="A247">
        <v>123</v>
      </c>
      <c r="B247" t="s">
        <v>15</v>
      </c>
      <c r="C247" s="2">
        <v>44578.580555555556</v>
      </c>
      <c r="D247">
        <v>15</v>
      </c>
      <c r="E247" t="s">
        <v>16</v>
      </c>
      <c r="F247" t="s">
        <v>17</v>
      </c>
      <c r="G247" s="2">
        <v>44568.638194444444</v>
      </c>
      <c r="H247" s="1">
        <v>44572</v>
      </c>
      <c r="I247" t="s">
        <v>558</v>
      </c>
      <c r="J247" t="s">
        <v>19</v>
      </c>
      <c r="K247" t="s">
        <v>69</v>
      </c>
      <c r="L247" t="s">
        <v>23</v>
      </c>
      <c r="M247" t="s">
        <v>19</v>
      </c>
      <c r="N247" t="s">
        <v>23</v>
      </c>
      <c r="O247" t="s">
        <v>43</v>
      </c>
      <c r="P247" t="s">
        <v>559</v>
      </c>
    </row>
    <row r="248" spans="1:16">
      <c r="A248">
        <v>209</v>
      </c>
      <c r="B248" t="s">
        <v>15</v>
      </c>
      <c r="C248" s="2">
        <v>44592.827777777777</v>
      </c>
      <c r="D248">
        <v>25</v>
      </c>
      <c r="E248" t="s">
        <v>16</v>
      </c>
      <c r="F248" t="s">
        <v>45</v>
      </c>
      <c r="G248" s="2">
        <v>44568.631944444445</v>
      </c>
      <c r="H248" s="1">
        <v>44571</v>
      </c>
      <c r="I248" t="s">
        <v>400</v>
      </c>
      <c r="J248" t="s">
        <v>40</v>
      </c>
      <c r="K248" t="s">
        <v>202</v>
      </c>
      <c r="L248" t="s">
        <v>50</v>
      </c>
      <c r="M248" t="s">
        <v>22</v>
      </c>
      <c r="N248" t="s">
        <v>23</v>
      </c>
      <c r="O248" t="s">
        <v>112</v>
      </c>
      <c r="P248" t="s">
        <v>560</v>
      </c>
    </row>
    <row r="249" spans="1:16">
      <c r="A249">
        <v>105</v>
      </c>
      <c r="B249" t="s">
        <v>15</v>
      </c>
      <c r="C249" s="2">
        <v>44574.410416666666</v>
      </c>
      <c r="D249">
        <v>15</v>
      </c>
      <c r="E249" t="s">
        <v>16</v>
      </c>
      <c r="F249" t="s">
        <v>17</v>
      </c>
      <c r="G249" s="2">
        <v>44568.613888888889</v>
      </c>
      <c r="H249" s="1">
        <v>44571</v>
      </c>
      <c r="I249" t="s">
        <v>561</v>
      </c>
      <c r="J249" t="s">
        <v>19</v>
      </c>
      <c r="K249" t="s">
        <v>411</v>
      </c>
      <c r="L249" t="s">
        <v>23</v>
      </c>
      <c r="M249" t="s">
        <v>19</v>
      </c>
      <c r="N249" t="s">
        <v>23</v>
      </c>
      <c r="O249" t="s">
        <v>43</v>
      </c>
      <c r="P249" t="s">
        <v>562</v>
      </c>
    </row>
    <row r="250" spans="1:16">
      <c r="A250">
        <v>198</v>
      </c>
      <c r="B250" t="s">
        <v>15</v>
      </c>
      <c r="C250" s="2">
        <v>44589.59652777778</v>
      </c>
      <c r="D250">
        <v>33</v>
      </c>
      <c r="E250" t="s">
        <v>16</v>
      </c>
      <c r="F250" t="s">
        <v>45</v>
      </c>
      <c r="G250" s="2">
        <v>44566.779861111114</v>
      </c>
      <c r="H250" s="1">
        <v>44573</v>
      </c>
      <c r="I250" t="s">
        <v>563</v>
      </c>
      <c r="J250" t="s">
        <v>19</v>
      </c>
      <c r="K250" t="s">
        <v>564</v>
      </c>
      <c r="L250" t="s">
        <v>23</v>
      </c>
      <c r="M250" t="s">
        <v>19</v>
      </c>
      <c r="N250" t="s">
        <v>23</v>
      </c>
      <c r="O250" t="s">
        <v>86</v>
      </c>
      <c r="P250" t="s">
        <v>565</v>
      </c>
    </row>
    <row r="251" spans="1:16">
      <c r="A251">
        <v>99</v>
      </c>
      <c r="B251" t="s">
        <v>15</v>
      </c>
      <c r="C251" s="2">
        <v>44581.489583333336</v>
      </c>
      <c r="D251">
        <v>11</v>
      </c>
      <c r="E251" t="s">
        <v>16</v>
      </c>
      <c r="F251" t="s">
        <v>17</v>
      </c>
      <c r="G251" s="2">
        <v>44565.783333333333</v>
      </c>
      <c r="H251" s="1">
        <v>44574</v>
      </c>
      <c r="I251" t="s">
        <v>68</v>
      </c>
      <c r="J251" t="s">
        <v>19</v>
      </c>
      <c r="K251" t="s">
        <v>566</v>
      </c>
      <c r="L251" t="s">
        <v>23</v>
      </c>
      <c r="M251" t="s">
        <v>199</v>
      </c>
      <c r="N251" t="s">
        <v>23</v>
      </c>
      <c r="O251" t="s">
        <v>63</v>
      </c>
      <c r="P251" t="s">
        <v>567</v>
      </c>
    </row>
    <row r="252" spans="1:16">
      <c r="A252">
        <v>360</v>
      </c>
      <c r="B252" t="s">
        <v>15</v>
      </c>
      <c r="C252" s="2">
        <v>44580.748611111114</v>
      </c>
      <c r="D252">
        <v>30</v>
      </c>
      <c r="E252" t="s">
        <v>16</v>
      </c>
      <c r="F252" t="s">
        <v>67</v>
      </c>
      <c r="G252" s="2">
        <v>44565.777083333334</v>
      </c>
      <c r="H252" s="1">
        <v>44573</v>
      </c>
      <c r="I252" t="s">
        <v>33</v>
      </c>
      <c r="J252" t="s">
        <v>19</v>
      </c>
      <c r="K252" t="s">
        <v>356</v>
      </c>
      <c r="L252" t="s">
        <v>21</v>
      </c>
      <c r="M252" t="s">
        <v>503</v>
      </c>
      <c r="N252" t="s">
        <v>23</v>
      </c>
      <c r="O252" t="s">
        <v>43</v>
      </c>
      <c r="P252" t="s">
        <v>568</v>
      </c>
    </row>
    <row r="253" spans="1:16">
      <c r="A253">
        <v>791</v>
      </c>
      <c r="B253" t="s">
        <v>15</v>
      </c>
      <c r="C253" s="2">
        <v>44592.68472222222</v>
      </c>
      <c r="D253">
        <v>61</v>
      </c>
      <c r="E253" t="s">
        <v>16</v>
      </c>
      <c r="F253" t="s">
        <v>569</v>
      </c>
      <c r="G253" s="2">
        <v>44560.623611111114</v>
      </c>
      <c r="H253" s="1">
        <v>44574</v>
      </c>
      <c r="I253" t="s">
        <v>341</v>
      </c>
      <c r="J253" t="s">
        <v>186</v>
      </c>
      <c r="K253" t="s">
        <v>570</v>
      </c>
      <c r="L253" t="s">
        <v>23</v>
      </c>
      <c r="M253" t="s">
        <v>19</v>
      </c>
      <c r="N253" t="s">
        <v>23</v>
      </c>
      <c r="O253" t="s">
        <v>43</v>
      </c>
      <c r="P253" t="s">
        <v>571</v>
      </c>
    </row>
    <row r="254" spans="1:16">
      <c r="A254">
        <v>480</v>
      </c>
      <c r="B254" t="s">
        <v>15</v>
      </c>
      <c r="C254" s="2">
        <v>44592.677083333336</v>
      </c>
      <c r="D254">
        <v>40</v>
      </c>
      <c r="E254" t="s">
        <v>16</v>
      </c>
      <c r="F254" t="s">
        <v>67</v>
      </c>
      <c r="G254" s="2">
        <v>44560.473611111112</v>
      </c>
      <c r="H254" s="1">
        <v>44572</v>
      </c>
      <c r="I254" t="s">
        <v>572</v>
      </c>
      <c r="J254" t="s">
        <v>19</v>
      </c>
      <c r="K254" t="s">
        <v>573</v>
      </c>
      <c r="L254" t="s">
        <v>23</v>
      </c>
      <c r="M254" t="s">
        <v>19</v>
      </c>
      <c r="N254" t="s">
        <v>23</v>
      </c>
      <c r="O254" t="s">
        <v>43</v>
      </c>
      <c r="P254" t="s">
        <v>574</v>
      </c>
    </row>
    <row r="255" spans="1:16">
      <c r="A255">
        <v>419</v>
      </c>
      <c r="B255" t="s">
        <v>15</v>
      </c>
      <c r="C255" s="2">
        <v>44592.531944444447</v>
      </c>
      <c r="D255">
        <v>40</v>
      </c>
      <c r="E255" t="s">
        <v>16</v>
      </c>
      <c r="F255" t="s">
        <v>67</v>
      </c>
      <c r="G255" s="2">
        <v>44543.45416666667</v>
      </c>
      <c r="H255" s="1">
        <v>44565</v>
      </c>
      <c r="I255" t="s">
        <v>575</v>
      </c>
      <c r="J255" t="s">
        <v>19</v>
      </c>
      <c r="K255" t="s">
        <v>576</v>
      </c>
      <c r="L255" t="s">
        <v>23</v>
      </c>
      <c r="M255" t="s">
        <v>19</v>
      </c>
      <c r="N255" t="s">
        <v>21</v>
      </c>
      <c r="O255" t="s">
        <v>63</v>
      </c>
      <c r="P255" t="s">
        <v>577</v>
      </c>
    </row>
    <row r="256" spans="1:16">
      <c r="A256">
        <v>135</v>
      </c>
      <c r="B256" t="s">
        <v>15</v>
      </c>
      <c r="C256" s="2">
        <v>44582.533333333333</v>
      </c>
      <c r="D256">
        <v>15</v>
      </c>
      <c r="E256" t="s">
        <v>16</v>
      </c>
      <c r="F256" t="s">
        <v>45</v>
      </c>
      <c r="G256" s="2">
        <v>44539.728472222225</v>
      </c>
      <c r="H256" s="1">
        <v>44545</v>
      </c>
      <c r="I256" t="s">
        <v>514</v>
      </c>
      <c r="J256" t="s">
        <v>19</v>
      </c>
      <c r="K256" t="s">
        <v>71</v>
      </c>
      <c r="L256" t="s">
        <v>23</v>
      </c>
      <c r="M256" t="s">
        <v>22</v>
      </c>
      <c r="N256" t="s">
        <v>23</v>
      </c>
      <c r="O256" t="s">
        <v>86</v>
      </c>
      <c r="P256" t="s">
        <v>578</v>
      </c>
    </row>
    <row r="257" spans="1:16">
      <c r="A257">
        <v>149</v>
      </c>
      <c r="B257" t="s">
        <v>15</v>
      </c>
      <c r="C257" s="2">
        <v>44663.579861111109</v>
      </c>
      <c r="D257">
        <v>10</v>
      </c>
      <c r="E257" t="s">
        <v>16</v>
      </c>
      <c r="F257" t="s">
        <v>17</v>
      </c>
      <c r="G257" s="2">
        <v>44539.628472222219</v>
      </c>
      <c r="H257" s="1">
        <v>44550</v>
      </c>
      <c r="I257" t="s">
        <v>579</v>
      </c>
      <c r="J257" t="s">
        <v>19</v>
      </c>
      <c r="K257" t="s">
        <v>580</v>
      </c>
      <c r="L257" t="s">
        <v>21</v>
      </c>
      <c r="M257" t="s">
        <v>22</v>
      </c>
      <c r="N257" t="s">
        <v>23</v>
      </c>
      <c r="O257" t="s">
        <v>112</v>
      </c>
      <c r="P257" t="s">
        <v>581</v>
      </c>
    </row>
    <row r="258" spans="1:16">
      <c r="A258">
        <v>225</v>
      </c>
      <c r="B258" t="s">
        <v>15</v>
      </c>
      <c r="C258" s="2">
        <v>44778.479166666664</v>
      </c>
      <c r="D258">
        <v>20</v>
      </c>
      <c r="E258" t="s">
        <v>16</v>
      </c>
      <c r="F258" t="s">
        <v>67</v>
      </c>
      <c r="G258" s="2">
        <v>44539.433333333334</v>
      </c>
      <c r="H258" s="1">
        <v>44546</v>
      </c>
      <c r="I258" t="s">
        <v>582</v>
      </c>
      <c r="J258" t="s">
        <v>583</v>
      </c>
      <c r="K258" t="s">
        <v>404</v>
      </c>
      <c r="L258" t="s">
        <v>21</v>
      </c>
      <c r="M258" t="s">
        <v>584</v>
      </c>
      <c r="N258" t="s">
        <v>23</v>
      </c>
      <c r="O258" t="s">
        <v>112</v>
      </c>
      <c r="P258" t="s">
        <v>585</v>
      </c>
    </row>
    <row r="259" spans="1:16">
      <c r="A259">
        <v>149</v>
      </c>
      <c r="B259" t="s">
        <v>15</v>
      </c>
      <c r="C259" s="2">
        <v>44620.959027777775</v>
      </c>
      <c r="D259">
        <v>10</v>
      </c>
      <c r="E259" t="s">
        <v>77</v>
      </c>
      <c r="F259" t="s">
        <v>232</v>
      </c>
      <c r="G259" s="2">
        <v>44518.50277777778</v>
      </c>
      <c r="H259" s="1">
        <v>44538</v>
      </c>
      <c r="I259" t="s">
        <v>68</v>
      </c>
      <c r="J259" t="s">
        <v>186</v>
      </c>
      <c r="K259" t="s">
        <v>586</v>
      </c>
      <c r="L259" t="s">
        <v>21</v>
      </c>
      <c r="M259" t="s">
        <v>19</v>
      </c>
      <c r="N259" t="s">
        <v>21</v>
      </c>
      <c r="O259" t="s">
        <v>43</v>
      </c>
      <c r="P259" t="s">
        <v>587</v>
      </c>
    </row>
    <row r="260" spans="1:16">
      <c r="A260">
        <v>1200</v>
      </c>
      <c r="B260" t="s">
        <v>15</v>
      </c>
      <c r="C260" s="2">
        <v>44754.574999999997</v>
      </c>
      <c r="D260">
        <v>100</v>
      </c>
      <c r="E260" t="s">
        <v>16</v>
      </c>
      <c r="F260" t="s">
        <v>45</v>
      </c>
      <c r="G260" s="2">
        <v>44476.529861111114</v>
      </c>
      <c r="H260" s="1">
        <v>44509</v>
      </c>
      <c r="I260" t="s">
        <v>588</v>
      </c>
      <c r="J260" t="s">
        <v>19</v>
      </c>
      <c r="K260" t="s">
        <v>71</v>
      </c>
      <c r="L260" t="s">
        <v>50</v>
      </c>
      <c r="M260" t="s">
        <v>589</v>
      </c>
      <c r="N260" t="s">
        <v>145</v>
      </c>
      <c r="O260" t="s">
        <v>92</v>
      </c>
      <c r="P260" t="s">
        <v>590</v>
      </c>
    </row>
    <row r="261" spans="1:16">
      <c r="A261">
        <v>144</v>
      </c>
      <c r="B261" t="s">
        <v>15</v>
      </c>
      <c r="C261" s="2">
        <v>44596.435416666667</v>
      </c>
      <c r="D261">
        <v>16</v>
      </c>
      <c r="E261" t="s">
        <v>16</v>
      </c>
      <c r="F261" t="s">
        <v>591</v>
      </c>
      <c r="G261" s="2">
        <v>44469.748611111114</v>
      </c>
      <c r="H261" s="1">
        <v>44482</v>
      </c>
      <c r="I261" t="s">
        <v>18</v>
      </c>
      <c r="J261" t="s">
        <v>592</v>
      </c>
      <c r="K261" t="s">
        <v>69</v>
      </c>
      <c r="L261" t="s">
        <v>23</v>
      </c>
      <c r="M261" t="s">
        <v>19</v>
      </c>
      <c r="N261" t="s">
        <v>23</v>
      </c>
      <c r="O261" t="s">
        <v>63</v>
      </c>
      <c r="P261" t="s">
        <v>593</v>
      </c>
    </row>
    <row r="262" spans="1:16">
      <c r="A262">
        <v>269</v>
      </c>
      <c r="B262" t="s">
        <v>15</v>
      </c>
      <c r="C262" s="2">
        <v>44855.729861111111</v>
      </c>
      <c r="D262">
        <v>35</v>
      </c>
      <c r="E262" t="s">
        <v>77</v>
      </c>
      <c r="F262" t="s">
        <v>232</v>
      </c>
      <c r="G262" s="2">
        <v>44412.749305555553</v>
      </c>
      <c r="H262" s="1">
        <v>44452</v>
      </c>
      <c r="I262" t="s">
        <v>39</v>
      </c>
      <c r="J262" t="s">
        <v>19</v>
      </c>
      <c r="K262" t="s">
        <v>594</v>
      </c>
      <c r="L262" t="s">
        <v>21</v>
      </c>
      <c r="M262" t="s">
        <v>19</v>
      </c>
      <c r="N262" t="s">
        <v>23</v>
      </c>
      <c r="O262" t="s">
        <v>56</v>
      </c>
      <c r="P262" t="s">
        <v>595</v>
      </c>
    </row>
    <row r="263" spans="1:16">
      <c r="A263">
        <v>495</v>
      </c>
      <c r="B263" t="s">
        <v>15</v>
      </c>
      <c r="C263" s="2">
        <v>44890.654861111114</v>
      </c>
      <c r="D263">
        <v>55</v>
      </c>
      <c r="E263" t="s">
        <v>77</v>
      </c>
      <c r="F263" t="s">
        <v>232</v>
      </c>
      <c r="G263" s="2">
        <v>44405.441666666666</v>
      </c>
      <c r="H263" s="1">
        <v>44411</v>
      </c>
      <c r="I263" t="s">
        <v>596</v>
      </c>
      <c r="J263" t="s">
        <v>19</v>
      </c>
      <c r="K263" t="s">
        <v>597</v>
      </c>
      <c r="L263" t="s">
        <v>21</v>
      </c>
      <c r="M263" t="s">
        <v>19</v>
      </c>
      <c r="N263" t="s">
        <v>21</v>
      </c>
      <c r="O263" t="s">
        <v>86</v>
      </c>
      <c r="P263" t="s">
        <v>598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12A9E-BA44-FD42-B995-1E0792D7D7CD}">
  <dimension ref="B3:G13"/>
  <sheetViews>
    <sheetView zoomScale="85" zoomScaleNormal="85" workbookViewId="0">
      <selection activeCell="B7" sqref="B7"/>
    </sheetView>
  </sheetViews>
  <sheetFormatPr defaultColWidth="11.42578125" defaultRowHeight="15"/>
  <sheetData>
    <row r="3" spans="2:7">
      <c r="B3" s="3" t="s">
        <v>600</v>
      </c>
      <c r="C3" s="3"/>
      <c r="D3" s="3"/>
      <c r="E3" s="3"/>
      <c r="F3" s="3"/>
      <c r="G3" s="3"/>
    </row>
    <row r="4" spans="2:7">
      <c r="B4" s="3"/>
      <c r="C4" s="3"/>
      <c r="D4" s="3"/>
      <c r="E4" s="3"/>
      <c r="F4" s="3"/>
      <c r="G4" s="3"/>
    </row>
    <row r="5" spans="2:7">
      <c r="B5" s="3" t="s">
        <v>601</v>
      </c>
      <c r="C5" s="3"/>
      <c r="D5" s="3"/>
      <c r="E5" s="3"/>
      <c r="F5" s="3"/>
      <c r="G5" s="3"/>
    </row>
    <row r="6" spans="2:7">
      <c r="B6" s="3" t="s">
        <v>602</v>
      </c>
      <c r="C6" s="3"/>
      <c r="D6" s="3"/>
      <c r="E6" s="3"/>
      <c r="F6" s="3"/>
      <c r="G6" s="3"/>
    </row>
    <row r="7" spans="2:7">
      <c r="B7" s="3" t="s">
        <v>603</v>
      </c>
      <c r="C7" s="3"/>
      <c r="D7" s="3"/>
      <c r="E7" s="3"/>
      <c r="F7" s="3"/>
      <c r="G7" s="3"/>
    </row>
    <row r="8" spans="2:7">
      <c r="B8" s="3" t="s">
        <v>604</v>
      </c>
      <c r="C8" s="3"/>
      <c r="D8" s="3"/>
      <c r="E8" s="3"/>
      <c r="F8" s="3"/>
      <c r="G8" s="3"/>
    </row>
    <row r="9" spans="2:7">
      <c r="B9" s="3"/>
      <c r="C9" s="3"/>
      <c r="D9" s="3"/>
      <c r="E9" s="3"/>
      <c r="F9" s="3"/>
      <c r="G9" s="3"/>
    </row>
    <row r="10" spans="2:7">
      <c r="B10" s="3" t="s">
        <v>605</v>
      </c>
      <c r="C10" s="3"/>
      <c r="D10" s="3"/>
      <c r="E10" s="3"/>
      <c r="F10" s="3"/>
      <c r="G10" s="3"/>
    </row>
    <row r="11" spans="2:7">
      <c r="B11" s="3"/>
      <c r="C11" s="3"/>
      <c r="D11" s="3"/>
      <c r="E11" s="3"/>
      <c r="F11" s="3"/>
      <c r="G11" s="3"/>
    </row>
    <row r="12" spans="2:7">
      <c r="B12" s="3" t="s">
        <v>606</v>
      </c>
      <c r="C12" s="3"/>
      <c r="D12" s="3"/>
      <c r="E12" s="3"/>
      <c r="F12" s="3"/>
      <c r="G12" s="3"/>
    </row>
    <row r="13" spans="2:7">
      <c r="B13" s="3"/>
      <c r="C13" s="3"/>
      <c r="D13" s="3"/>
      <c r="E13" s="3"/>
      <c r="F13" s="3"/>
      <c r="G1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4BC78-3080-4554-B657-BCF2126B9101}">
  <dimension ref="A3:O383"/>
  <sheetViews>
    <sheetView topLeftCell="A13" workbookViewId="0">
      <selection activeCell="E62" sqref="E62"/>
    </sheetView>
  </sheetViews>
  <sheetFormatPr defaultRowHeight="15"/>
  <cols>
    <col min="1" max="1" width="21.7109375" bestFit="1" customWidth="1"/>
    <col min="2" max="2" width="16.28515625" bestFit="1" customWidth="1"/>
    <col min="3" max="3" width="11" bestFit="1" customWidth="1"/>
    <col min="4" max="4" width="10.28515625" bestFit="1" customWidth="1"/>
    <col min="5" max="5" width="22.7109375" bestFit="1" customWidth="1"/>
    <col min="6" max="6" width="9" bestFit="1" customWidth="1"/>
    <col min="7" max="7" width="10.85546875" bestFit="1" customWidth="1"/>
    <col min="8" max="8" width="11.28515625" bestFit="1" customWidth="1"/>
    <col min="9" max="9" width="14" bestFit="1" customWidth="1"/>
    <col min="10" max="10" width="7.85546875" bestFit="1" customWidth="1"/>
    <col min="11" max="11" width="11" bestFit="1" customWidth="1"/>
    <col min="12" max="12" width="10.5703125" bestFit="1" customWidth="1"/>
    <col min="13" max="13" width="10.28515625" bestFit="1" customWidth="1"/>
    <col min="14" max="14" width="22.7109375" bestFit="1" customWidth="1"/>
    <col min="15" max="15" width="13.28515625" bestFit="1" customWidth="1"/>
    <col min="16" max="16" width="35.28515625" bestFit="1" customWidth="1"/>
    <col min="17" max="17" width="9" bestFit="1" customWidth="1"/>
    <col min="18" max="18" width="10.85546875" bestFit="1" customWidth="1"/>
    <col min="19" max="19" width="6.140625" bestFit="1" customWidth="1"/>
    <col min="20" max="20" width="8.5703125" bestFit="1" customWidth="1"/>
    <col min="21" max="21" width="14.140625" bestFit="1" customWidth="1"/>
    <col min="22" max="23" width="11.28515625" bestFit="1" customWidth="1"/>
  </cols>
  <sheetData>
    <row r="3" spans="1:2">
      <c r="A3" s="5" t="s">
        <v>612</v>
      </c>
      <c r="B3" t="s">
        <v>625</v>
      </c>
    </row>
    <row r="4" spans="1:2">
      <c r="A4" s="6" t="s">
        <v>86</v>
      </c>
      <c r="B4" s="32">
        <v>0.25392127329147135</v>
      </c>
    </row>
    <row r="5" spans="1:2">
      <c r="A5" s="6" t="s">
        <v>24</v>
      </c>
      <c r="B5" s="32">
        <v>0.22555810328237558</v>
      </c>
    </row>
    <row r="6" spans="1:2">
      <c r="A6" s="6" t="s">
        <v>63</v>
      </c>
      <c r="B6" s="32">
        <v>0.15290260501817693</v>
      </c>
    </row>
    <row r="7" spans="1:2">
      <c r="A7" s="6" t="s">
        <v>56</v>
      </c>
      <c r="B7" s="32">
        <v>0.10154101726442384</v>
      </c>
    </row>
    <row r="8" spans="1:2">
      <c r="A8" s="6" t="s">
        <v>43</v>
      </c>
      <c r="B8" s="32">
        <v>7.8176867485383883E-2</v>
      </c>
    </row>
    <row r="9" spans="1:2">
      <c r="A9" s="6" t="s">
        <v>51</v>
      </c>
      <c r="B9" s="32">
        <v>4.6675070265590778E-2</v>
      </c>
    </row>
    <row r="10" spans="1:2">
      <c r="A10" s="6" t="s">
        <v>158</v>
      </c>
      <c r="B10" s="32">
        <v>4.2451823103267755E-2</v>
      </c>
    </row>
    <row r="11" spans="1:2">
      <c r="A11" s="6" t="s">
        <v>92</v>
      </c>
      <c r="B11" s="32">
        <v>3.6938789238323923E-2</v>
      </c>
    </row>
    <row r="12" spans="1:2">
      <c r="A12" s="6" t="s">
        <v>112</v>
      </c>
      <c r="B12" s="32">
        <v>3.1645106853417648E-2</v>
      </c>
    </row>
    <row r="13" spans="1:2">
      <c r="A13" s="6" t="s">
        <v>344</v>
      </c>
      <c r="B13" s="32">
        <v>3.0189344197568416E-2</v>
      </c>
    </row>
    <row r="14" spans="1:2">
      <c r="A14" s="6" t="s">
        <v>613</v>
      </c>
      <c r="B14" s="32">
        <v>1</v>
      </c>
    </row>
    <row r="23" spans="1:2">
      <c r="A23" s="5" t="s">
        <v>612</v>
      </c>
      <c r="B23" t="s">
        <v>682</v>
      </c>
    </row>
    <row r="24" spans="1:2">
      <c r="A24" s="6" t="s">
        <v>24</v>
      </c>
      <c r="B24">
        <v>66</v>
      </c>
    </row>
    <row r="25" spans="1:2">
      <c r="A25" s="6" t="s">
        <v>86</v>
      </c>
      <c r="B25">
        <v>43</v>
      </c>
    </row>
    <row r="26" spans="1:2">
      <c r="A26" s="6" t="s">
        <v>63</v>
      </c>
      <c r="B26">
        <v>42</v>
      </c>
    </row>
    <row r="27" spans="1:2">
      <c r="A27" s="6" t="s">
        <v>43</v>
      </c>
      <c r="B27">
        <v>22</v>
      </c>
    </row>
    <row r="28" spans="1:2">
      <c r="A28" s="6" t="s">
        <v>56</v>
      </c>
      <c r="B28">
        <v>19</v>
      </c>
    </row>
    <row r="29" spans="1:2">
      <c r="A29" s="6" t="s">
        <v>51</v>
      </c>
      <c r="B29">
        <v>13</v>
      </c>
    </row>
    <row r="30" spans="1:2">
      <c r="A30" s="6" t="s">
        <v>112</v>
      </c>
      <c r="B30">
        <v>8</v>
      </c>
    </row>
    <row r="31" spans="1:2">
      <c r="A31" s="6" t="s">
        <v>129</v>
      </c>
      <c r="B31">
        <v>8</v>
      </c>
    </row>
    <row r="32" spans="1:2">
      <c r="A32" s="6" t="s">
        <v>92</v>
      </c>
      <c r="B32">
        <v>7</v>
      </c>
    </row>
    <row r="33" spans="1:9">
      <c r="A33" s="6" t="s">
        <v>158</v>
      </c>
      <c r="B33">
        <v>7</v>
      </c>
    </row>
    <row r="34" spans="1:9">
      <c r="A34" s="6" t="s">
        <v>613</v>
      </c>
      <c r="B34">
        <v>235</v>
      </c>
    </row>
    <row r="37" spans="1:9">
      <c r="A37" s="5" t="s">
        <v>768</v>
      </c>
      <c r="B37" t="s">
        <v>771</v>
      </c>
      <c r="F37" s="5" t="s">
        <v>768</v>
      </c>
      <c r="G37" t="s">
        <v>771</v>
      </c>
    </row>
    <row r="39" spans="1:9">
      <c r="A39" s="5" t="s">
        <v>612</v>
      </c>
      <c r="B39" t="s">
        <v>720</v>
      </c>
      <c r="C39" t="s">
        <v>625</v>
      </c>
      <c r="F39" s="5" t="s">
        <v>612</v>
      </c>
      <c r="G39" t="s">
        <v>682</v>
      </c>
      <c r="H39" t="s">
        <v>625</v>
      </c>
    </row>
    <row r="40" spans="1:9">
      <c r="A40" s="6" t="s">
        <v>629</v>
      </c>
      <c r="B40">
        <v>16</v>
      </c>
      <c r="C40">
        <v>3891.05</v>
      </c>
      <c r="D40" s="96"/>
      <c r="F40" s="6" t="s">
        <v>629</v>
      </c>
      <c r="G40">
        <v>10</v>
      </c>
      <c r="H40">
        <v>2003</v>
      </c>
      <c r="I40" s="96"/>
    </row>
    <row r="41" spans="1:9">
      <c r="A41" s="6" t="s">
        <v>630</v>
      </c>
      <c r="B41">
        <v>19</v>
      </c>
      <c r="C41">
        <v>4971.3</v>
      </c>
      <c r="D41" s="96" t="s">
        <v>645</v>
      </c>
      <c r="F41" s="6" t="s">
        <v>630</v>
      </c>
      <c r="G41">
        <v>11</v>
      </c>
      <c r="H41">
        <v>2575.8500000000004</v>
      </c>
      <c r="I41" s="96"/>
    </row>
    <row r="42" spans="1:9">
      <c r="A42" s="6" t="s">
        <v>631</v>
      </c>
      <c r="B42">
        <v>17</v>
      </c>
      <c r="C42">
        <v>7218.6</v>
      </c>
      <c r="D42" s="96"/>
      <c r="F42" s="6" t="s">
        <v>631</v>
      </c>
      <c r="G42">
        <v>18</v>
      </c>
      <c r="H42">
        <v>5461.6</v>
      </c>
      <c r="I42" s="96"/>
    </row>
    <row r="43" spans="1:9">
      <c r="A43" s="6" t="s">
        <v>632</v>
      </c>
      <c r="B43">
        <v>25</v>
      </c>
      <c r="C43">
        <v>9843.0499999999993</v>
      </c>
      <c r="D43" s="42"/>
      <c r="F43" s="6" t="s">
        <v>632</v>
      </c>
      <c r="G43">
        <v>14</v>
      </c>
      <c r="H43">
        <v>3332</v>
      </c>
      <c r="I43" s="42"/>
    </row>
    <row r="44" spans="1:9">
      <c r="A44" s="6" t="s">
        <v>633</v>
      </c>
      <c r="B44">
        <v>15</v>
      </c>
      <c r="C44">
        <v>2972.4</v>
      </c>
      <c r="D44" s="42" t="s">
        <v>646</v>
      </c>
      <c r="F44" s="6" t="s">
        <v>633</v>
      </c>
      <c r="G44">
        <v>22</v>
      </c>
      <c r="H44">
        <v>4799.3500000000004</v>
      </c>
      <c r="I44" s="42"/>
    </row>
    <row r="45" spans="1:9">
      <c r="A45" s="78" t="s">
        <v>634</v>
      </c>
      <c r="B45" s="149">
        <v>20</v>
      </c>
      <c r="C45" s="149">
        <v>4480.95</v>
      </c>
      <c r="D45" s="150"/>
      <c r="E45" s="149"/>
      <c r="F45" s="151" t="s">
        <v>634</v>
      </c>
      <c r="G45" s="149">
        <v>8</v>
      </c>
      <c r="H45" s="149">
        <v>2682.85</v>
      </c>
      <c r="I45" s="152"/>
    </row>
    <row r="46" spans="1:9">
      <c r="A46" s="6" t="s">
        <v>635</v>
      </c>
      <c r="B46">
        <v>20</v>
      </c>
      <c r="C46">
        <v>4907</v>
      </c>
      <c r="D46" s="148"/>
      <c r="F46" s="6" t="s">
        <v>635</v>
      </c>
      <c r="G46">
        <v>23</v>
      </c>
      <c r="H46">
        <v>9678.5</v>
      </c>
      <c r="I46" s="148"/>
    </row>
    <row r="47" spans="1:9">
      <c r="A47" s="6" t="s">
        <v>636</v>
      </c>
      <c r="B47">
        <v>20</v>
      </c>
      <c r="C47">
        <v>5403</v>
      </c>
      <c r="D47" s="148" t="s">
        <v>647</v>
      </c>
      <c r="F47" s="6" t="s">
        <v>636</v>
      </c>
      <c r="G47">
        <v>23</v>
      </c>
      <c r="H47">
        <v>5102</v>
      </c>
      <c r="I47" s="148"/>
    </row>
    <row r="48" spans="1:9">
      <c r="A48" s="6" t="s">
        <v>637</v>
      </c>
      <c r="B48">
        <v>22</v>
      </c>
      <c r="C48">
        <v>6616</v>
      </c>
      <c r="D48" s="148"/>
      <c r="F48" s="6" t="s">
        <v>637</v>
      </c>
      <c r="G48">
        <v>18</v>
      </c>
      <c r="H48">
        <v>5039</v>
      </c>
      <c r="I48" s="148"/>
    </row>
    <row r="49" spans="1:9">
      <c r="A49" s="6" t="s">
        <v>638</v>
      </c>
      <c r="B49">
        <v>19</v>
      </c>
      <c r="C49">
        <v>6039</v>
      </c>
      <c r="D49" s="205" t="s">
        <v>648</v>
      </c>
      <c r="F49" s="6" t="s">
        <v>638</v>
      </c>
      <c r="G49">
        <v>27</v>
      </c>
      <c r="H49">
        <v>6997.2</v>
      </c>
      <c r="I49" s="205"/>
    </row>
    <row r="50" spans="1:9">
      <c r="A50" s="6" t="s">
        <v>639</v>
      </c>
      <c r="B50">
        <v>34</v>
      </c>
      <c r="C50">
        <v>9786.2999999999993</v>
      </c>
      <c r="D50" s="205"/>
      <c r="F50" s="6" t="s">
        <v>639</v>
      </c>
      <c r="G50">
        <v>31</v>
      </c>
      <c r="H50">
        <v>9640.67</v>
      </c>
      <c r="I50" s="205"/>
    </row>
    <row r="51" spans="1:9">
      <c r="A51" s="6" t="s">
        <v>640</v>
      </c>
      <c r="B51">
        <v>24</v>
      </c>
      <c r="C51">
        <v>3858.5</v>
      </c>
      <c r="D51" s="205"/>
      <c r="F51" s="6" t="s">
        <v>640</v>
      </c>
      <c r="G51">
        <v>46</v>
      </c>
      <c r="H51">
        <v>12675.130000000001</v>
      </c>
      <c r="I51" s="205"/>
    </row>
    <row r="52" spans="1:9">
      <c r="A52" s="6" t="s">
        <v>613</v>
      </c>
      <c r="B52">
        <v>251</v>
      </c>
      <c r="C52">
        <v>69987.149999999994</v>
      </c>
      <c r="F52" s="6" t="s">
        <v>613</v>
      </c>
      <c r="G52">
        <v>251</v>
      </c>
      <c r="H52">
        <v>69987.149999999994</v>
      </c>
    </row>
    <row r="60" spans="1:9">
      <c r="A60" s="5" t="s">
        <v>612</v>
      </c>
      <c r="B60" t="s">
        <v>654</v>
      </c>
      <c r="C60" t="s">
        <v>656</v>
      </c>
    </row>
    <row r="61" spans="1:9">
      <c r="A61" s="6" t="s">
        <v>629</v>
      </c>
      <c r="B61">
        <v>27.8125</v>
      </c>
      <c r="C61">
        <v>16</v>
      </c>
      <c r="D61" s="96"/>
    </row>
    <row r="62" spans="1:9">
      <c r="A62" s="6" t="s">
        <v>630</v>
      </c>
      <c r="B62">
        <v>28.894736842105264</v>
      </c>
      <c r="C62">
        <v>19</v>
      </c>
      <c r="D62" s="96" t="s">
        <v>645</v>
      </c>
    </row>
    <row r="63" spans="1:9">
      <c r="A63" s="6" t="s">
        <v>631</v>
      </c>
      <c r="B63">
        <v>49.764705882352942</v>
      </c>
      <c r="C63">
        <v>17</v>
      </c>
      <c r="D63" s="96"/>
    </row>
    <row r="64" spans="1:9">
      <c r="A64" s="6" t="s">
        <v>632</v>
      </c>
      <c r="B64">
        <v>44.64</v>
      </c>
      <c r="C64">
        <v>25</v>
      </c>
      <c r="D64" s="42"/>
    </row>
    <row r="65" spans="1:4">
      <c r="A65" s="6" t="s">
        <v>633</v>
      </c>
      <c r="B65">
        <v>21.8</v>
      </c>
      <c r="C65">
        <v>15</v>
      </c>
      <c r="D65" s="42" t="s">
        <v>646</v>
      </c>
    </row>
    <row r="66" spans="1:4">
      <c r="A66" s="78" t="s">
        <v>634</v>
      </c>
      <c r="B66" s="149">
        <v>27.55</v>
      </c>
      <c r="C66" s="149">
        <v>20</v>
      </c>
      <c r="D66" s="152"/>
    </row>
    <row r="67" spans="1:4">
      <c r="A67" s="6" t="s">
        <v>635</v>
      </c>
      <c r="B67">
        <v>27.095238095238095</v>
      </c>
      <c r="C67">
        <v>21</v>
      </c>
      <c r="D67" s="148"/>
    </row>
    <row r="68" spans="1:4">
      <c r="A68" s="6" t="s">
        <v>636</v>
      </c>
      <c r="B68">
        <v>24.952380952380953</v>
      </c>
      <c r="C68">
        <v>21</v>
      </c>
      <c r="D68" s="148" t="s">
        <v>647</v>
      </c>
    </row>
    <row r="69" spans="1:4">
      <c r="A69" s="6" t="s">
        <v>637</v>
      </c>
      <c r="B69">
        <v>26.956521739130434</v>
      </c>
      <c r="C69">
        <v>23</v>
      </c>
      <c r="D69" s="148"/>
    </row>
    <row r="70" spans="1:4">
      <c r="A70" s="6" t="s">
        <v>638</v>
      </c>
      <c r="B70">
        <v>33.9</v>
      </c>
      <c r="C70">
        <v>20</v>
      </c>
      <c r="D70" s="205" t="s">
        <v>648</v>
      </c>
    </row>
    <row r="71" spans="1:4">
      <c r="A71" s="6" t="s">
        <v>639</v>
      </c>
      <c r="B71">
        <v>28.8</v>
      </c>
      <c r="C71">
        <v>35</v>
      </c>
      <c r="D71" s="205"/>
    </row>
    <row r="72" spans="1:4">
      <c r="A72" s="6" t="s">
        <v>640</v>
      </c>
      <c r="B72">
        <v>21.266666666666666</v>
      </c>
      <c r="C72">
        <v>30</v>
      </c>
      <c r="D72" s="205"/>
    </row>
    <row r="73" spans="1:4">
      <c r="A73" s="6" t="s">
        <v>613</v>
      </c>
      <c r="B73">
        <v>30.041984732824428</v>
      </c>
      <c r="C73">
        <v>262</v>
      </c>
    </row>
    <row r="83" spans="1:13">
      <c r="J83" t="s">
        <v>784</v>
      </c>
      <c r="K83" t="s">
        <v>778</v>
      </c>
      <c r="L83" t="s">
        <v>776</v>
      </c>
      <c r="M83" t="s">
        <v>777</v>
      </c>
    </row>
    <row r="84" spans="1:13">
      <c r="A84" s="5" t="s">
        <v>768</v>
      </c>
      <c r="B84" t="s">
        <v>771</v>
      </c>
      <c r="J84" s="204" t="s">
        <v>645</v>
      </c>
      <c r="K84" s="6" t="s">
        <v>629</v>
      </c>
      <c r="L84">
        <v>3891.05</v>
      </c>
      <c r="M84">
        <v>3828</v>
      </c>
    </row>
    <row r="85" spans="1:13">
      <c r="J85" s="204"/>
      <c r="K85" s="6" t="s">
        <v>630</v>
      </c>
      <c r="L85">
        <v>4971.3</v>
      </c>
      <c r="M85">
        <v>2868.8500000000004</v>
      </c>
    </row>
    <row r="86" spans="1:13">
      <c r="A86" s="5" t="s">
        <v>612</v>
      </c>
      <c r="B86" t="s">
        <v>625</v>
      </c>
      <c r="J86" s="204"/>
      <c r="K86" s="6" t="s">
        <v>631</v>
      </c>
      <c r="L86">
        <v>7218.6</v>
      </c>
      <c r="M86">
        <v>5461.6</v>
      </c>
    </row>
    <row r="87" spans="1:13">
      <c r="A87" s="6" t="s">
        <v>629</v>
      </c>
      <c r="B87" s="173">
        <v>3891.05</v>
      </c>
      <c r="J87" s="204" t="s">
        <v>646</v>
      </c>
      <c r="K87" s="6" t="s">
        <v>632</v>
      </c>
      <c r="L87">
        <v>9843.0499999999993</v>
      </c>
      <c r="M87">
        <v>3481</v>
      </c>
    </row>
    <row r="88" spans="1:13">
      <c r="A88" s="6" t="s">
        <v>630</v>
      </c>
      <c r="B88" s="173">
        <v>4971.3</v>
      </c>
      <c r="J88" s="204"/>
      <c r="K88" s="6" t="s">
        <v>633</v>
      </c>
      <c r="L88">
        <v>2972.4</v>
      </c>
      <c r="M88">
        <v>4799.3500000000004</v>
      </c>
    </row>
    <row r="89" spans="1:13">
      <c r="A89" s="6" t="s">
        <v>631</v>
      </c>
      <c r="B89" s="173">
        <v>7218.6</v>
      </c>
      <c r="J89" s="204"/>
      <c r="K89" s="6" t="s">
        <v>634</v>
      </c>
      <c r="L89">
        <v>4480.95</v>
      </c>
      <c r="M89">
        <v>2682.85</v>
      </c>
    </row>
    <row r="90" spans="1:13">
      <c r="A90" s="6" t="s">
        <v>632</v>
      </c>
      <c r="B90" s="174">
        <v>9843.0499999999993</v>
      </c>
      <c r="J90" s="204" t="s">
        <v>647</v>
      </c>
      <c r="K90" s="6" t="s">
        <v>635</v>
      </c>
      <c r="L90">
        <v>4907</v>
      </c>
      <c r="M90">
        <v>10878.5</v>
      </c>
    </row>
    <row r="91" spans="1:13">
      <c r="A91" s="6" t="s">
        <v>633</v>
      </c>
      <c r="B91" s="174">
        <v>2972.4</v>
      </c>
      <c r="C91" t="s">
        <v>774</v>
      </c>
      <c r="J91" s="204"/>
      <c r="K91" s="6" t="s">
        <v>636</v>
      </c>
      <c r="L91">
        <v>5403</v>
      </c>
      <c r="M91">
        <v>5327</v>
      </c>
    </row>
    <row r="92" spans="1:13">
      <c r="A92" s="6" t="s">
        <v>634</v>
      </c>
      <c r="B92" s="174">
        <v>4480.95</v>
      </c>
      <c r="J92" s="204"/>
      <c r="K92" s="6" t="s">
        <v>637</v>
      </c>
      <c r="L92">
        <v>6616</v>
      </c>
      <c r="M92">
        <v>5039</v>
      </c>
    </row>
    <row r="93" spans="1:13">
      <c r="A93" s="6" t="s">
        <v>635</v>
      </c>
      <c r="B93" s="42">
        <v>4907</v>
      </c>
      <c r="J93" s="204" t="s">
        <v>648</v>
      </c>
      <c r="K93" s="6" t="s">
        <v>638</v>
      </c>
      <c r="L93">
        <v>6039</v>
      </c>
      <c r="M93">
        <v>7266.2</v>
      </c>
    </row>
    <row r="94" spans="1:13">
      <c r="A94" s="6" t="s">
        <v>636</v>
      </c>
      <c r="B94" s="42">
        <v>5403</v>
      </c>
      <c r="J94" s="204"/>
      <c r="K94" s="6" t="s">
        <v>639</v>
      </c>
      <c r="L94">
        <v>9786.2999999999993</v>
      </c>
      <c r="M94">
        <v>10135.67</v>
      </c>
    </row>
    <row r="95" spans="1:13">
      <c r="A95" s="6" t="s">
        <v>637</v>
      </c>
      <c r="B95" s="42">
        <v>6616</v>
      </c>
      <c r="J95" s="204"/>
      <c r="K95" s="6" t="s">
        <v>640</v>
      </c>
      <c r="L95">
        <v>3858.5</v>
      </c>
      <c r="M95">
        <v>12675.130000000001</v>
      </c>
    </row>
    <row r="96" spans="1:13">
      <c r="A96" s="6" t="s">
        <v>638</v>
      </c>
      <c r="B96" s="96">
        <v>6039</v>
      </c>
    </row>
    <row r="97" spans="1:3">
      <c r="A97" s="6" t="s">
        <v>639</v>
      </c>
      <c r="B97" s="96">
        <v>9786.2999999999993</v>
      </c>
    </row>
    <row r="98" spans="1:3">
      <c r="A98" s="6" t="s">
        <v>640</v>
      </c>
      <c r="B98" s="96">
        <v>3858.5</v>
      </c>
    </row>
    <row r="99" spans="1:3">
      <c r="A99" s="6" t="s">
        <v>613</v>
      </c>
      <c r="B99">
        <v>69987.149999999994</v>
      </c>
    </row>
    <row r="102" spans="1:3">
      <c r="A102" s="5" t="s">
        <v>768</v>
      </c>
      <c r="B102" t="s">
        <v>771</v>
      </c>
    </row>
    <row r="104" spans="1:3">
      <c r="A104" s="5" t="s">
        <v>612</v>
      </c>
      <c r="B104" t="s">
        <v>625</v>
      </c>
    </row>
    <row r="105" spans="1:3">
      <c r="A105" s="6" t="s">
        <v>629</v>
      </c>
      <c r="B105">
        <v>3828</v>
      </c>
    </row>
    <row r="106" spans="1:3">
      <c r="A106" s="6" t="s">
        <v>630</v>
      </c>
      <c r="B106">
        <v>2868.8500000000004</v>
      </c>
    </row>
    <row r="107" spans="1:3">
      <c r="A107" s="6" t="s">
        <v>631</v>
      </c>
      <c r="B107">
        <v>5461.6</v>
      </c>
      <c r="C107" t="s">
        <v>775</v>
      </c>
    </row>
    <row r="108" spans="1:3">
      <c r="A108" s="6" t="s">
        <v>632</v>
      </c>
      <c r="B108">
        <v>3481</v>
      </c>
    </row>
    <row r="109" spans="1:3">
      <c r="A109" s="6" t="s">
        <v>633</v>
      </c>
      <c r="B109">
        <v>4799.3500000000004</v>
      </c>
    </row>
    <row r="110" spans="1:3">
      <c r="A110" s="6" t="s">
        <v>634</v>
      </c>
      <c r="B110">
        <v>2682.85</v>
      </c>
    </row>
    <row r="111" spans="1:3">
      <c r="A111" s="6" t="s">
        <v>635</v>
      </c>
      <c r="B111">
        <v>10878.5</v>
      </c>
    </row>
    <row r="112" spans="1:3">
      <c r="A112" s="6" t="s">
        <v>636</v>
      </c>
      <c r="B112">
        <v>5327</v>
      </c>
    </row>
    <row r="113" spans="1:5">
      <c r="A113" s="6" t="s">
        <v>637</v>
      </c>
      <c r="B113">
        <v>5039</v>
      </c>
    </row>
    <row r="114" spans="1:5">
      <c r="A114" s="6" t="s">
        <v>638</v>
      </c>
      <c r="B114">
        <v>7266.2</v>
      </c>
    </row>
    <row r="115" spans="1:5">
      <c r="A115" s="6" t="s">
        <v>639</v>
      </c>
      <c r="B115">
        <v>10135.67</v>
      </c>
    </row>
    <row r="116" spans="1:5">
      <c r="A116" s="6" t="s">
        <v>640</v>
      </c>
      <c r="B116">
        <v>12675.130000000001</v>
      </c>
    </row>
    <row r="117" spans="1:5">
      <c r="A117" s="6" t="s">
        <v>613</v>
      </c>
      <c r="B117">
        <v>74443.149999999994</v>
      </c>
    </row>
    <row r="123" spans="1:5">
      <c r="A123" s="5" t="s">
        <v>612</v>
      </c>
      <c r="B123" t="s">
        <v>680</v>
      </c>
    </row>
    <row r="124" spans="1:5">
      <c r="A124" s="6" t="s">
        <v>158</v>
      </c>
      <c r="B124">
        <v>414.71428571428572</v>
      </c>
      <c r="D124" s="5" t="s">
        <v>612</v>
      </c>
      <c r="E124" t="s">
        <v>625</v>
      </c>
    </row>
    <row r="125" spans="1:5">
      <c r="A125" s="6" t="s">
        <v>27</v>
      </c>
      <c r="B125">
        <v>412.5</v>
      </c>
      <c r="D125" s="6" t="s">
        <v>16</v>
      </c>
      <c r="E125" s="32">
        <v>0.4338138566140739</v>
      </c>
    </row>
    <row r="126" spans="1:5">
      <c r="A126" s="6" t="s">
        <v>86</v>
      </c>
      <c r="B126">
        <v>403.81395348837208</v>
      </c>
      <c r="D126" s="6" t="s">
        <v>36</v>
      </c>
      <c r="E126" s="32">
        <v>0.33033166919991969</v>
      </c>
    </row>
    <row r="127" spans="1:5">
      <c r="A127" s="6" t="s">
        <v>56</v>
      </c>
      <c r="B127">
        <v>365.45894736842109</v>
      </c>
      <c r="D127" s="6" t="s">
        <v>77</v>
      </c>
      <c r="E127" s="32">
        <v>0.21408282696258821</v>
      </c>
    </row>
    <row r="128" spans="1:5">
      <c r="A128" s="6" t="s">
        <v>92</v>
      </c>
      <c r="B128">
        <v>360.85714285714283</v>
      </c>
      <c r="D128" s="6" t="s">
        <v>132</v>
      </c>
      <c r="E128" s="32">
        <v>2.1771647223418136E-2</v>
      </c>
    </row>
    <row r="129" spans="1:5">
      <c r="A129" s="6" t="s">
        <v>344</v>
      </c>
      <c r="B129">
        <v>344.07499999999999</v>
      </c>
      <c r="D129" s="6" t="s">
        <v>619</v>
      </c>
      <c r="E129" s="32">
        <v>0</v>
      </c>
    </row>
    <row r="130" spans="1:5">
      <c r="A130" s="6" t="s">
        <v>188</v>
      </c>
      <c r="B130">
        <v>337.5</v>
      </c>
      <c r="D130" s="6" t="s">
        <v>613</v>
      </c>
      <c r="E130" s="32">
        <v>1</v>
      </c>
    </row>
    <row r="131" spans="1:5">
      <c r="A131" s="6" t="s">
        <v>112</v>
      </c>
      <c r="B131">
        <v>270.5</v>
      </c>
    </row>
    <row r="132" spans="1:5">
      <c r="A132" s="6" t="s">
        <v>63</v>
      </c>
      <c r="B132">
        <v>248.95238095238096</v>
      </c>
    </row>
    <row r="133" spans="1:5">
      <c r="A133" s="6" t="s">
        <v>51</v>
      </c>
      <c r="B133">
        <v>245.52307692307693</v>
      </c>
    </row>
    <row r="134" spans="1:5">
      <c r="A134" s="6" t="s">
        <v>613</v>
      </c>
      <c r="B134">
        <v>329.05722972972973</v>
      </c>
    </row>
    <row r="139" spans="1:5">
      <c r="A139" s="5" t="s">
        <v>612</v>
      </c>
      <c r="B139" t="s">
        <v>625</v>
      </c>
      <c r="C139" t="s">
        <v>779</v>
      </c>
    </row>
    <row r="140" spans="1:5">
      <c r="A140" s="6" t="s">
        <v>16</v>
      </c>
      <c r="B140" s="32">
        <v>0.43381385661407401</v>
      </c>
      <c r="C140" s="32">
        <v>0.44656488549618323</v>
      </c>
    </row>
    <row r="141" spans="1:5">
      <c r="A141" s="6" t="s">
        <v>77</v>
      </c>
      <c r="B141" s="32">
        <v>0.21408282696258824</v>
      </c>
      <c r="C141" s="32">
        <v>0.13740458015267176</v>
      </c>
    </row>
    <row r="142" spans="1:5">
      <c r="A142" s="6" t="s">
        <v>36</v>
      </c>
      <c r="B142" s="32">
        <v>0.33033166919991974</v>
      </c>
      <c r="C142" s="32">
        <v>0.35496183206106868</v>
      </c>
    </row>
    <row r="143" spans="1:5">
      <c r="A143" s="6" t="s">
        <v>132</v>
      </c>
      <c r="B143" s="32">
        <v>2.177164722341814E-2</v>
      </c>
      <c r="C143" s="32">
        <v>6.1068702290076333E-2</v>
      </c>
    </row>
    <row r="144" spans="1:5">
      <c r="A144" s="6" t="s">
        <v>619</v>
      </c>
      <c r="B144" s="32">
        <v>0</v>
      </c>
      <c r="C144" s="32">
        <v>0</v>
      </c>
    </row>
    <row r="145" spans="1:4">
      <c r="A145" s="6" t="s">
        <v>613</v>
      </c>
      <c r="B145" s="32">
        <v>1</v>
      </c>
      <c r="C145" s="32">
        <v>1</v>
      </c>
    </row>
    <row r="149" spans="1:4">
      <c r="A149" s="5" t="s">
        <v>3</v>
      </c>
      <c r="B149" t="s">
        <v>767</v>
      </c>
    </row>
    <row r="151" spans="1:4">
      <c r="A151" s="5" t="s">
        <v>793</v>
      </c>
      <c r="B151" t="s">
        <v>654</v>
      </c>
      <c r="C151" t="s">
        <v>649</v>
      </c>
      <c r="D151" t="s">
        <v>625</v>
      </c>
    </row>
    <row r="152" spans="1:4">
      <c r="A152" s="6" t="s">
        <v>158</v>
      </c>
      <c r="B152">
        <v>39.857142857142854</v>
      </c>
      <c r="C152">
        <v>7</v>
      </c>
      <c r="D152" s="32">
        <v>4.2546050640499065E-2</v>
      </c>
    </row>
    <row r="153" spans="1:4">
      <c r="A153" s="6" t="s">
        <v>86</v>
      </c>
      <c r="B153">
        <v>38.97674418604651</v>
      </c>
      <c r="C153">
        <v>43</v>
      </c>
      <c r="D153" s="32">
        <v>0.25448488574634026</v>
      </c>
    </row>
    <row r="154" spans="1:4">
      <c r="A154" s="6" t="s">
        <v>56</v>
      </c>
      <c r="B154">
        <v>37.94736842105263</v>
      </c>
      <c r="C154">
        <v>19</v>
      </c>
      <c r="D154" s="32">
        <v>0.10176640122406</v>
      </c>
    </row>
    <row r="155" spans="1:4">
      <c r="A155" s="6" t="s">
        <v>92</v>
      </c>
      <c r="B155">
        <v>32.857142857142854</v>
      </c>
      <c r="C155">
        <v>7</v>
      </c>
      <c r="D155" s="32">
        <v>3.7020779854598909E-2</v>
      </c>
    </row>
    <row r="156" spans="1:4">
      <c r="A156" s="6" t="s">
        <v>24</v>
      </c>
      <c r="B156">
        <v>29.575757575757574</v>
      </c>
      <c r="C156">
        <v>66</v>
      </c>
      <c r="D156" s="32">
        <v>0.22605875986249846</v>
      </c>
    </row>
    <row r="157" spans="1:4">
      <c r="A157" s="6" t="s">
        <v>51</v>
      </c>
      <c r="B157">
        <v>27.153846153846153</v>
      </c>
      <c r="C157">
        <v>13</v>
      </c>
      <c r="D157" s="32">
        <v>4.6778671868530804E-2</v>
      </c>
    </row>
    <row r="158" spans="1:4">
      <c r="A158" s="6" t="s">
        <v>112</v>
      </c>
      <c r="B158">
        <v>27</v>
      </c>
      <c r="C158">
        <v>8</v>
      </c>
      <c r="D158" s="32">
        <v>3.1715347428880457E-2</v>
      </c>
    </row>
    <row r="159" spans="1:4">
      <c r="A159" s="6" t="s">
        <v>63</v>
      </c>
      <c r="B159">
        <v>23.833333333333332</v>
      </c>
      <c r="C159">
        <v>42</v>
      </c>
      <c r="D159" s="32">
        <v>0.15324199293732629</v>
      </c>
    </row>
    <row r="160" spans="1:4">
      <c r="A160" s="6" t="s">
        <v>129</v>
      </c>
      <c r="B160">
        <v>23.5</v>
      </c>
      <c r="C160">
        <v>8</v>
      </c>
      <c r="D160" s="32">
        <v>2.8036718868506616E-2</v>
      </c>
    </row>
    <row r="161" spans="1:4">
      <c r="A161" s="6" t="s">
        <v>43</v>
      </c>
      <c r="B161">
        <v>22.045454545454547</v>
      </c>
      <c r="C161">
        <v>22</v>
      </c>
      <c r="D161" s="32">
        <v>7.8350391568759212E-2</v>
      </c>
    </row>
    <row r="162" spans="1:4">
      <c r="A162" s="6" t="s">
        <v>613</v>
      </c>
      <c r="B162">
        <v>30.217021276595744</v>
      </c>
      <c r="C162">
        <v>235</v>
      </c>
      <c r="D162" s="32">
        <v>1</v>
      </c>
    </row>
    <row r="168" spans="1:4">
      <c r="A168" s="5" t="s">
        <v>612</v>
      </c>
      <c r="B168" t="s">
        <v>625</v>
      </c>
    </row>
    <row r="169" spans="1:4">
      <c r="A169" s="6" t="s">
        <v>86</v>
      </c>
      <c r="B169" s="32">
        <v>0.23325181699054914</v>
      </c>
    </row>
    <row r="170" spans="1:4">
      <c r="A170" s="6" t="s">
        <v>24</v>
      </c>
      <c r="B170" s="32">
        <v>0.20719743858232756</v>
      </c>
    </row>
    <row r="171" spans="1:4">
      <c r="A171" s="6" t="s">
        <v>63</v>
      </c>
      <c r="B171" s="32">
        <v>0.14045617360361562</v>
      </c>
    </row>
    <row r="172" spans="1:4">
      <c r="A172" s="6" t="s">
        <v>56</v>
      </c>
      <c r="B172" s="32">
        <v>9.3275472625755348E-2</v>
      </c>
    </row>
    <row r="173" spans="1:4">
      <c r="A173" s="6" t="s">
        <v>43</v>
      </c>
      <c r="B173" s="32">
        <v>7.1813188990524982E-2</v>
      </c>
    </row>
    <row r="174" spans="1:4">
      <c r="A174" s="6" t="s">
        <v>51</v>
      </c>
      <c r="B174" s="32">
        <v>4.2875670897859638E-2</v>
      </c>
    </row>
    <row r="175" spans="1:4">
      <c r="A175" s="6" t="s">
        <v>158</v>
      </c>
      <c r="B175" s="32">
        <v>3.8996200456321364E-2</v>
      </c>
    </row>
    <row r="176" spans="1:4">
      <c r="A176" s="6" t="s">
        <v>92</v>
      </c>
      <c r="B176" s="32">
        <v>3.3931933294063993E-2</v>
      </c>
    </row>
    <row r="177" spans="1:2">
      <c r="A177" s="6" t="s">
        <v>112</v>
      </c>
      <c r="B177" s="32">
        <v>2.9069162172745241E-2</v>
      </c>
    </row>
    <row r="178" spans="1:2">
      <c r="A178" s="6" t="s">
        <v>344</v>
      </c>
      <c r="B178" s="32">
        <v>2.773190011438258E-2</v>
      </c>
    </row>
    <row r="179" spans="1:2">
      <c r="A179" s="6" t="s">
        <v>129</v>
      </c>
      <c r="B179" s="32">
        <v>2.5697461754372292E-2</v>
      </c>
    </row>
    <row r="180" spans="1:2">
      <c r="A180" s="6" t="s">
        <v>97</v>
      </c>
      <c r="B180" s="32">
        <v>1.7216493391265682E-2</v>
      </c>
    </row>
    <row r="181" spans="1:2">
      <c r="A181" s="6" t="s">
        <v>65</v>
      </c>
      <c r="B181" s="32">
        <v>9.3359832301561658E-3</v>
      </c>
    </row>
    <row r="182" spans="1:2">
      <c r="A182" s="6" t="s">
        <v>188</v>
      </c>
      <c r="B182" s="32">
        <v>9.0673218422380013E-3</v>
      </c>
    </row>
    <row r="183" spans="1:2">
      <c r="A183" s="6" t="s">
        <v>31</v>
      </c>
      <c r="B183" s="32">
        <v>6.6493693509745346E-3</v>
      </c>
    </row>
    <row r="184" spans="1:2">
      <c r="A184" s="6" t="s">
        <v>27</v>
      </c>
      <c r="B184" s="32">
        <v>5.5411411258121128E-3</v>
      </c>
    </row>
    <row r="185" spans="1:2">
      <c r="A185" s="6" t="s">
        <v>474</v>
      </c>
      <c r="B185" s="32">
        <v>3.9842483828263575E-3</v>
      </c>
    </row>
    <row r="186" spans="1:2">
      <c r="A186" s="6" t="s">
        <v>53</v>
      </c>
      <c r="B186" s="32">
        <v>1.4507714947580804E-3</v>
      </c>
    </row>
    <row r="187" spans="1:2">
      <c r="A187" s="6" t="s">
        <v>402</v>
      </c>
      <c r="B187" s="32">
        <v>1.2492754538194581E-3</v>
      </c>
    </row>
    <row r="188" spans="1:2">
      <c r="A188" s="6" t="s">
        <v>47</v>
      </c>
      <c r="B188" s="32">
        <v>1.2089762456317335E-3</v>
      </c>
    </row>
    <row r="189" spans="1:2">
      <c r="A189" s="6" t="s">
        <v>619</v>
      </c>
      <c r="B189" s="32">
        <v>0</v>
      </c>
    </row>
    <row r="190" spans="1:2">
      <c r="A190" s="6" t="s">
        <v>613</v>
      </c>
      <c r="B190" s="32">
        <v>1</v>
      </c>
    </row>
    <row r="195" spans="1:13">
      <c r="A195" s="5" t="s">
        <v>612</v>
      </c>
      <c r="B195" t="s">
        <v>720</v>
      </c>
    </row>
    <row r="196" spans="1:13">
      <c r="A196" s="6" t="s">
        <v>24</v>
      </c>
      <c r="B196">
        <v>66</v>
      </c>
    </row>
    <row r="197" spans="1:13">
      <c r="A197" s="6" t="s">
        <v>86</v>
      </c>
      <c r="B197">
        <v>43</v>
      </c>
    </row>
    <row r="198" spans="1:13">
      <c r="A198" s="6" t="s">
        <v>63</v>
      </c>
      <c r="B198">
        <v>42</v>
      </c>
    </row>
    <row r="199" spans="1:13">
      <c r="A199" s="6" t="s">
        <v>43</v>
      </c>
      <c r="B199">
        <v>22</v>
      </c>
    </row>
    <row r="200" spans="1:13">
      <c r="A200" s="6" t="s">
        <v>56</v>
      </c>
      <c r="B200">
        <v>19</v>
      </c>
    </row>
    <row r="201" spans="1:13">
      <c r="A201" s="6" t="s">
        <v>51</v>
      </c>
      <c r="B201">
        <v>13</v>
      </c>
      <c r="M201">
        <f>192/262</f>
        <v>0.73282442748091603</v>
      </c>
    </row>
    <row r="202" spans="1:13">
      <c r="A202" s="6" t="s">
        <v>129</v>
      </c>
      <c r="B202">
        <v>8</v>
      </c>
    </row>
    <row r="203" spans="1:13">
      <c r="A203" s="6" t="s">
        <v>112</v>
      </c>
      <c r="B203">
        <v>8</v>
      </c>
    </row>
    <row r="204" spans="1:13">
      <c r="A204" s="6" t="s">
        <v>158</v>
      </c>
      <c r="B204">
        <v>7</v>
      </c>
    </row>
    <row r="205" spans="1:13">
      <c r="A205" s="6" t="s">
        <v>92</v>
      </c>
      <c r="B205">
        <v>7</v>
      </c>
    </row>
    <row r="206" spans="1:13">
      <c r="A206" s="6" t="s">
        <v>344</v>
      </c>
      <c r="B206">
        <v>6</v>
      </c>
    </row>
    <row r="207" spans="1:13">
      <c r="A207" s="6" t="s">
        <v>97</v>
      </c>
      <c r="B207">
        <v>6</v>
      </c>
    </row>
    <row r="208" spans="1:13">
      <c r="A208" s="6" t="s">
        <v>65</v>
      </c>
      <c r="B208">
        <v>4</v>
      </c>
    </row>
    <row r="209" spans="1:4">
      <c r="A209" s="6" t="s">
        <v>31</v>
      </c>
      <c r="B209">
        <v>3</v>
      </c>
    </row>
    <row r="210" spans="1:4">
      <c r="A210" s="6" t="s">
        <v>188</v>
      </c>
      <c r="B210">
        <v>2</v>
      </c>
    </row>
    <row r="211" spans="1:4">
      <c r="A211" s="6" t="s">
        <v>474</v>
      </c>
      <c r="B211">
        <v>2</v>
      </c>
    </row>
    <row r="212" spans="1:4">
      <c r="A212" s="6" t="s">
        <v>53</v>
      </c>
      <c r="B212">
        <v>1</v>
      </c>
    </row>
    <row r="213" spans="1:4">
      <c r="A213" s="6" t="s">
        <v>47</v>
      </c>
      <c r="B213">
        <v>1</v>
      </c>
    </row>
    <row r="214" spans="1:4">
      <c r="A214" s="6" t="s">
        <v>402</v>
      </c>
      <c r="B214">
        <v>1</v>
      </c>
    </row>
    <row r="215" spans="1:4">
      <c r="A215" s="6" t="s">
        <v>27</v>
      </c>
      <c r="B215">
        <v>1</v>
      </c>
    </row>
    <row r="216" spans="1:4">
      <c r="A216" s="6" t="s">
        <v>619</v>
      </c>
    </row>
    <row r="217" spans="1:4">
      <c r="A217" s="6" t="s">
        <v>613</v>
      </c>
      <c r="B217">
        <v>262</v>
      </c>
    </row>
    <row r="222" spans="1:4">
      <c r="A222" s="5" t="s">
        <v>768</v>
      </c>
      <c r="B222" t="s">
        <v>767</v>
      </c>
    </row>
    <row r="224" spans="1:4">
      <c r="A224" s="5" t="s">
        <v>612</v>
      </c>
      <c r="B224" t="s">
        <v>625</v>
      </c>
      <c r="C224" s="5" t="s">
        <v>612</v>
      </c>
      <c r="D224" t="s">
        <v>625</v>
      </c>
    </row>
    <row r="225" spans="1:12">
      <c r="A225" s="6" t="s">
        <v>641</v>
      </c>
      <c r="C225" s="6" t="s">
        <v>628</v>
      </c>
      <c r="J225" t="s">
        <v>778</v>
      </c>
      <c r="K225" t="s">
        <v>800</v>
      </c>
      <c r="L225" t="s">
        <v>801</v>
      </c>
    </row>
    <row r="226" spans="1:12">
      <c r="A226" s="6" t="s">
        <v>629</v>
      </c>
      <c r="B226">
        <v>3891.05</v>
      </c>
      <c r="C226" s="6" t="s">
        <v>629</v>
      </c>
      <c r="D226">
        <v>3828</v>
      </c>
      <c r="J226" s="6" t="s">
        <v>629</v>
      </c>
      <c r="K226">
        <v>3891.05</v>
      </c>
      <c r="L226">
        <v>3828</v>
      </c>
    </row>
    <row r="227" spans="1:12">
      <c r="A227" s="6" t="s">
        <v>630</v>
      </c>
      <c r="B227">
        <v>4971.3</v>
      </c>
      <c r="C227" s="6" t="s">
        <v>630</v>
      </c>
      <c r="D227">
        <v>2868.8500000000004</v>
      </c>
      <c r="J227" s="6" t="s">
        <v>630</v>
      </c>
      <c r="K227">
        <v>4971.3</v>
      </c>
      <c r="L227">
        <v>2868.8500000000004</v>
      </c>
    </row>
    <row r="228" spans="1:12">
      <c r="A228" s="6" t="s">
        <v>631</v>
      </c>
      <c r="B228">
        <v>7218.6</v>
      </c>
      <c r="C228" s="6" t="s">
        <v>631</v>
      </c>
      <c r="D228">
        <v>5461.6</v>
      </c>
      <c r="J228" s="6" t="s">
        <v>631</v>
      </c>
      <c r="K228">
        <v>7218.6</v>
      </c>
      <c r="L228">
        <v>5461.6</v>
      </c>
    </row>
    <row r="229" spans="1:12">
      <c r="A229" s="6" t="s">
        <v>632</v>
      </c>
      <c r="B229">
        <v>9843.0499999999993</v>
      </c>
      <c r="C229" s="6" t="s">
        <v>632</v>
      </c>
      <c r="D229">
        <v>3481</v>
      </c>
      <c r="J229" s="6" t="s">
        <v>632</v>
      </c>
      <c r="K229">
        <v>9843.0499999999993</v>
      </c>
      <c r="L229">
        <v>3481</v>
      </c>
    </row>
    <row r="230" spans="1:12">
      <c r="A230" s="6" t="s">
        <v>633</v>
      </c>
      <c r="B230">
        <v>2972.4</v>
      </c>
      <c r="C230" s="6" t="s">
        <v>633</v>
      </c>
      <c r="D230">
        <v>4799.3500000000004</v>
      </c>
      <c r="J230" s="6" t="s">
        <v>633</v>
      </c>
      <c r="K230">
        <v>2972.4</v>
      </c>
      <c r="L230">
        <v>4799.3500000000004</v>
      </c>
    </row>
    <row r="231" spans="1:12">
      <c r="A231" s="6" t="s">
        <v>634</v>
      </c>
      <c r="B231">
        <v>4480.95</v>
      </c>
      <c r="C231" s="6" t="s">
        <v>634</v>
      </c>
      <c r="D231">
        <v>2682.85</v>
      </c>
      <c r="J231" s="6" t="s">
        <v>634</v>
      </c>
      <c r="K231">
        <v>4480.95</v>
      </c>
      <c r="L231">
        <v>2682.85</v>
      </c>
    </row>
    <row r="232" spans="1:12">
      <c r="A232" s="6" t="s">
        <v>635</v>
      </c>
      <c r="B232">
        <v>5402</v>
      </c>
      <c r="C232" s="6" t="s">
        <v>635</v>
      </c>
      <c r="D232">
        <v>10878.5</v>
      </c>
      <c r="J232" s="6" t="s">
        <v>635</v>
      </c>
      <c r="K232">
        <v>5402</v>
      </c>
      <c r="L232">
        <v>10878.5</v>
      </c>
    </row>
    <row r="233" spans="1:12">
      <c r="A233" s="6" t="s">
        <v>636</v>
      </c>
      <c r="B233">
        <v>5672</v>
      </c>
      <c r="C233" s="6" t="s">
        <v>636</v>
      </c>
      <c r="D233">
        <v>5327</v>
      </c>
      <c r="J233" s="6" t="s">
        <v>636</v>
      </c>
      <c r="K233">
        <v>5672</v>
      </c>
      <c r="L233">
        <v>5327</v>
      </c>
    </row>
    <row r="234" spans="1:12">
      <c r="A234" s="6" t="s">
        <v>637</v>
      </c>
      <c r="B234">
        <v>6760</v>
      </c>
      <c r="C234" s="6" t="s">
        <v>637</v>
      </c>
      <c r="D234">
        <v>5039</v>
      </c>
      <c r="J234" s="6" t="s">
        <v>637</v>
      </c>
      <c r="K234">
        <v>6760</v>
      </c>
      <c r="L234">
        <v>5039</v>
      </c>
    </row>
    <row r="235" spans="1:12">
      <c r="A235" s="6" t="s">
        <v>638</v>
      </c>
      <c r="B235">
        <v>7239</v>
      </c>
      <c r="C235" s="6" t="s">
        <v>638</v>
      </c>
      <c r="D235">
        <v>7266.2</v>
      </c>
      <c r="J235" s="6" t="s">
        <v>638</v>
      </c>
      <c r="K235">
        <v>7239</v>
      </c>
      <c r="L235">
        <v>7266.2</v>
      </c>
    </row>
    <row r="236" spans="1:12">
      <c r="A236" s="6" t="s">
        <v>639</v>
      </c>
      <c r="B236">
        <v>9935.2999999999993</v>
      </c>
      <c r="C236" s="6" t="s">
        <v>639</v>
      </c>
      <c r="D236">
        <v>10135.67</v>
      </c>
      <c r="J236" s="6" t="s">
        <v>639</v>
      </c>
      <c r="K236">
        <v>9935.2999999999993</v>
      </c>
      <c r="L236">
        <v>10135.67</v>
      </c>
    </row>
    <row r="237" spans="1:12">
      <c r="A237" s="6" t="s">
        <v>640</v>
      </c>
      <c r="B237">
        <v>6057.5</v>
      </c>
      <c r="C237" s="6" t="s">
        <v>640</v>
      </c>
      <c r="D237">
        <v>12675.130000000001</v>
      </c>
      <c r="J237" s="6" t="s">
        <v>640</v>
      </c>
      <c r="K237">
        <v>6057.5</v>
      </c>
      <c r="L237">
        <v>12675.130000000001</v>
      </c>
    </row>
    <row r="238" spans="1:12">
      <c r="A238" s="6" t="s">
        <v>613</v>
      </c>
      <c r="B238">
        <v>74443.149999999994</v>
      </c>
      <c r="C238" s="6" t="s">
        <v>613</v>
      </c>
      <c r="D238">
        <v>74443.149999999994</v>
      </c>
    </row>
    <row r="268" spans="2:13">
      <c r="B268" s="5" t="s">
        <v>3</v>
      </c>
      <c r="C268" t="s">
        <v>77</v>
      </c>
    </row>
    <row r="270" spans="2:13">
      <c r="B270" s="5" t="s">
        <v>612</v>
      </c>
      <c r="C270" t="s">
        <v>625</v>
      </c>
    </row>
    <row r="271" spans="2:13" ht="15.75" thickBot="1">
      <c r="B271" s="6" t="s">
        <v>232</v>
      </c>
      <c r="C271" s="32">
        <v>0.41433143000564721</v>
      </c>
    </row>
    <row r="272" spans="2:13">
      <c r="B272" s="6" t="s">
        <v>171</v>
      </c>
      <c r="C272" s="32">
        <v>0.22654828386772918</v>
      </c>
      <c r="F272" s="183" t="s">
        <v>802</v>
      </c>
      <c r="G272" s="184" t="s">
        <v>690</v>
      </c>
      <c r="I272" s="183" t="s">
        <v>16</v>
      </c>
      <c r="J272" s="184" t="s">
        <v>690</v>
      </c>
      <c r="L272" s="183" t="s">
        <v>803</v>
      </c>
      <c r="M272" s="184" t="s">
        <v>690</v>
      </c>
    </row>
    <row r="273" spans="1:13">
      <c r="B273" s="6" t="s">
        <v>78</v>
      </c>
      <c r="C273" s="32">
        <v>0.1455731944531593</v>
      </c>
      <c r="F273" s="195" t="s">
        <v>45</v>
      </c>
      <c r="G273" s="196">
        <v>0.33948361937935195</v>
      </c>
      <c r="I273" s="195" t="s">
        <v>17</v>
      </c>
      <c r="J273" s="196">
        <v>0.37534042205987589</v>
      </c>
      <c r="L273" s="195" t="s">
        <v>232</v>
      </c>
      <c r="M273" s="196">
        <v>0.41433143000564721</v>
      </c>
    </row>
    <row r="274" spans="1:13">
      <c r="B274" s="6" t="s">
        <v>309</v>
      </c>
      <c r="C274" s="32">
        <v>9.9316056974336445E-2</v>
      </c>
      <c r="F274" s="195" t="s">
        <v>17</v>
      </c>
      <c r="G274" s="196">
        <v>0.24801368561110054</v>
      </c>
      <c r="I274" s="195" t="s">
        <v>45</v>
      </c>
      <c r="J274" s="196">
        <v>0.30345133392806883</v>
      </c>
      <c r="L274" s="195" t="s">
        <v>171</v>
      </c>
      <c r="M274" s="196">
        <v>0.22654828386772918</v>
      </c>
    </row>
    <row r="275" spans="1:13">
      <c r="B275" s="6"/>
      <c r="C275" s="32">
        <v>7.6112191755035447E-2</v>
      </c>
      <c r="F275" s="195" t="s">
        <v>232</v>
      </c>
      <c r="G275" s="196">
        <v>9.7553636566964197E-2</v>
      </c>
      <c r="I275" s="195" t="s">
        <v>67</v>
      </c>
      <c r="J275" s="196">
        <v>8.2521868295098194E-2</v>
      </c>
      <c r="L275" s="195" t="s">
        <v>78</v>
      </c>
      <c r="M275" s="196">
        <v>0.1455731944531593</v>
      </c>
    </row>
    <row r="276" spans="1:13" ht="15.75" thickBot="1">
      <c r="B276" s="6" t="s">
        <v>45</v>
      </c>
      <c r="C276" s="32">
        <v>2.258894396686955E-2</v>
      </c>
      <c r="F276" s="195" t="s">
        <v>49</v>
      </c>
      <c r="G276" s="196">
        <v>4.2616412658518621E-2</v>
      </c>
      <c r="I276" s="195" t="s">
        <v>38</v>
      </c>
      <c r="J276" s="196">
        <v>7.4401282944107763E-2</v>
      </c>
      <c r="L276" s="202" t="s">
        <v>309</v>
      </c>
      <c r="M276" s="198">
        <v>9.9316056974336445E-2</v>
      </c>
    </row>
    <row r="277" spans="1:13" ht="15.75" thickBot="1">
      <c r="B277" s="6" t="s">
        <v>17</v>
      </c>
      <c r="C277" s="32">
        <v>8.4708539875760804E-3</v>
      </c>
      <c r="F277" s="197" t="s">
        <v>78</v>
      </c>
      <c r="G277" s="198">
        <v>3.1164720998506916E-2</v>
      </c>
      <c r="I277" s="197" t="s">
        <v>49</v>
      </c>
      <c r="J277" s="198">
        <v>6.6435522861963678E-2</v>
      </c>
      <c r="L277" s="200"/>
      <c r="M277" s="201">
        <f ca="1">SUM(M273:M277)</f>
        <v>0.88576896530087212</v>
      </c>
    </row>
    <row r="278" spans="1:13" ht="15.75" thickBot="1">
      <c r="B278" s="6" t="s">
        <v>67</v>
      </c>
      <c r="C278" s="32">
        <v>7.0590449896467339E-3</v>
      </c>
      <c r="G278" s="199">
        <f>SUM(G273:G277)</f>
        <v>0.75883207521444218</v>
      </c>
      <c r="J278" s="199">
        <f>SUM(J273:J277)</f>
        <v>0.90215043008911433</v>
      </c>
    </row>
    <row r="279" spans="1:13">
      <c r="B279" s="6" t="s">
        <v>613</v>
      </c>
      <c r="C279" s="32">
        <v>1</v>
      </c>
    </row>
    <row r="284" spans="1:13">
      <c r="B284" t="s">
        <v>804</v>
      </c>
    </row>
    <row r="286" spans="1:13">
      <c r="A286" s="5" t="s">
        <v>612</v>
      </c>
      <c r="B286" t="s">
        <v>654</v>
      </c>
      <c r="C286" t="s">
        <v>720</v>
      </c>
    </row>
    <row r="287" spans="1:13">
      <c r="A287" s="6"/>
      <c r="B287">
        <v>44.285714285714285</v>
      </c>
      <c r="C287">
        <v>7</v>
      </c>
      <c r="F287" s="4" t="s">
        <v>808</v>
      </c>
    </row>
    <row r="288" spans="1:13">
      <c r="A288" s="6" t="s">
        <v>152</v>
      </c>
      <c r="B288">
        <v>26</v>
      </c>
      <c r="C288">
        <v>4</v>
      </c>
    </row>
    <row r="289" spans="1:4">
      <c r="A289" s="6" t="s">
        <v>23</v>
      </c>
      <c r="B289">
        <v>22.791666666666668</v>
      </c>
      <c r="C289">
        <v>144</v>
      </c>
    </row>
    <row r="290" spans="1:4">
      <c r="A290" s="6" t="s">
        <v>307</v>
      </c>
      <c r="B290">
        <v>15</v>
      </c>
      <c r="C290">
        <v>1</v>
      </c>
    </row>
    <row r="291" spans="1:4">
      <c r="A291" s="6" t="s">
        <v>21</v>
      </c>
      <c r="B291">
        <v>37.393442622950822</v>
      </c>
      <c r="C291">
        <v>61</v>
      </c>
    </row>
    <row r="292" spans="1:4">
      <c r="A292" s="6" t="s">
        <v>50</v>
      </c>
      <c r="B292">
        <v>39.081081081081081</v>
      </c>
      <c r="C292">
        <v>37</v>
      </c>
    </row>
    <row r="293" spans="1:4">
      <c r="A293" s="6" t="s">
        <v>277</v>
      </c>
      <c r="B293">
        <v>25</v>
      </c>
      <c r="C293">
        <v>3</v>
      </c>
    </row>
    <row r="294" spans="1:4">
      <c r="A294" s="6" t="s">
        <v>306</v>
      </c>
      <c r="B294">
        <v>23</v>
      </c>
      <c r="C294">
        <v>1</v>
      </c>
    </row>
    <row r="295" spans="1:4">
      <c r="A295" s="6" t="s">
        <v>46</v>
      </c>
      <c r="B295">
        <v>83.75</v>
      </c>
      <c r="C295">
        <v>4</v>
      </c>
    </row>
    <row r="296" spans="1:4">
      <c r="A296" s="6" t="s">
        <v>619</v>
      </c>
    </row>
    <row r="297" spans="1:4">
      <c r="A297" s="6" t="s">
        <v>613</v>
      </c>
      <c r="B297">
        <v>30.041984732824428</v>
      </c>
      <c r="C297">
        <v>262</v>
      </c>
    </row>
    <row r="301" spans="1:4">
      <c r="A301" s="203" t="s">
        <v>10</v>
      </c>
      <c r="B301" s="203" t="s">
        <v>805</v>
      </c>
      <c r="C301" s="203" t="s">
        <v>806</v>
      </c>
      <c r="D301" s="203" t="s">
        <v>807</v>
      </c>
    </row>
    <row r="302" spans="1:4">
      <c r="A302" t="s">
        <v>152</v>
      </c>
      <c r="B302">
        <v>20</v>
      </c>
      <c r="C302">
        <v>24.5</v>
      </c>
      <c r="D302">
        <v>26</v>
      </c>
    </row>
    <row r="303" spans="1:4">
      <c r="A303" t="s">
        <v>23</v>
      </c>
      <c r="B303">
        <v>15</v>
      </c>
      <c r="C303">
        <v>15</v>
      </c>
      <c r="D303">
        <v>22.791666666666671</v>
      </c>
    </row>
    <row r="304" spans="1:4">
      <c r="A304" t="s">
        <v>307</v>
      </c>
      <c r="B304">
        <v>15</v>
      </c>
      <c r="C304">
        <v>15</v>
      </c>
      <c r="D304">
        <v>15</v>
      </c>
    </row>
    <row r="305" spans="1:15">
      <c r="A305" t="s">
        <v>21</v>
      </c>
      <c r="B305">
        <v>15</v>
      </c>
      <c r="C305">
        <v>26</v>
      </c>
      <c r="D305">
        <v>37.393442622950822</v>
      </c>
    </row>
    <row r="306" spans="1:15">
      <c r="A306" t="s">
        <v>50</v>
      </c>
      <c r="B306">
        <v>15</v>
      </c>
      <c r="C306">
        <v>26</v>
      </c>
      <c r="D306">
        <v>39.081081081081081</v>
      </c>
    </row>
    <row r="307" spans="1:15">
      <c r="A307" t="s">
        <v>277</v>
      </c>
      <c r="B307">
        <v>15</v>
      </c>
      <c r="C307">
        <v>16</v>
      </c>
      <c r="D307">
        <v>25</v>
      </c>
    </row>
    <row r="308" spans="1:15">
      <c r="A308" t="s">
        <v>306</v>
      </c>
      <c r="B308">
        <v>23</v>
      </c>
      <c r="C308">
        <v>23</v>
      </c>
      <c r="D308">
        <v>23</v>
      </c>
    </row>
    <row r="309" spans="1:15">
      <c r="A309" t="s">
        <v>46</v>
      </c>
      <c r="B309">
        <v>15</v>
      </c>
      <c r="C309">
        <v>35</v>
      </c>
      <c r="D309">
        <v>83.75</v>
      </c>
    </row>
    <row r="314" spans="1:15">
      <c r="A314" s="5" t="s">
        <v>682</v>
      </c>
      <c r="B314" s="5" t="s">
        <v>620</v>
      </c>
    </row>
    <row r="315" spans="1:15">
      <c r="A315" s="5" t="s">
        <v>612</v>
      </c>
      <c r="B315" t="s">
        <v>641</v>
      </c>
      <c r="C315" t="s">
        <v>629</v>
      </c>
      <c r="D315" t="s">
        <v>630</v>
      </c>
      <c r="E315" t="s">
        <v>631</v>
      </c>
      <c r="F315" t="s">
        <v>632</v>
      </c>
      <c r="G315" t="s">
        <v>633</v>
      </c>
      <c r="H315" t="s">
        <v>634</v>
      </c>
      <c r="I315" t="s">
        <v>635</v>
      </c>
      <c r="J315" t="s">
        <v>636</v>
      </c>
      <c r="K315" t="s">
        <v>637</v>
      </c>
      <c r="L315" t="s">
        <v>638</v>
      </c>
      <c r="M315" t="s">
        <v>639</v>
      </c>
      <c r="N315" t="s">
        <v>640</v>
      </c>
      <c r="O315" t="s">
        <v>613</v>
      </c>
    </row>
    <row r="316" spans="1:15">
      <c r="A316" s="6" t="s">
        <v>188</v>
      </c>
      <c r="B316" s="32" t="e">
        <v>#DIV/0!</v>
      </c>
      <c r="C316" s="32">
        <v>0</v>
      </c>
      <c r="D316" s="32">
        <v>0</v>
      </c>
      <c r="E316" s="32">
        <v>0</v>
      </c>
      <c r="F316" s="32">
        <v>0</v>
      </c>
      <c r="G316" s="32">
        <v>0</v>
      </c>
      <c r="H316" s="32">
        <v>0</v>
      </c>
      <c r="I316" s="32">
        <v>0</v>
      </c>
      <c r="J316" s="32">
        <v>0</v>
      </c>
      <c r="K316" s="32">
        <v>4.3478260869565216E-2</v>
      </c>
      <c r="L316" s="32">
        <v>0.05</v>
      </c>
      <c r="M316" s="32">
        <v>0</v>
      </c>
      <c r="N316" s="32">
        <v>0</v>
      </c>
      <c r="O316" s="32">
        <v>7.6335877862595417E-3</v>
      </c>
    </row>
    <row r="317" spans="1:15">
      <c r="A317" s="6" t="s">
        <v>56</v>
      </c>
      <c r="B317" s="32" t="e">
        <v>#DIV/0!</v>
      </c>
      <c r="C317" s="32">
        <v>0</v>
      </c>
      <c r="D317" s="32">
        <v>5.2631578947368418E-2</v>
      </c>
      <c r="E317" s="32">
        <v>5.8823529411764705E-2</v>
      </c>
      <c r="F317" s="32">
        <v>0.08</v>
      </c>
      <c r="G317" s="32">
        <v>0.2</v>
      </c>
      <c r="H317" s="32">
        <v>0</v>
      </c>
      <c r="I317" s="32">
        <v>4.7619047619047616E-2</v>
      </c>
      <c r="J317" s="32">
        <v>4.7619047619047616E-2</v>
      </c>
      <c r="K317" s="32">
        <v>8.6956521739130432E-2</v>
      </c>
      <c r="L317" s="32">
        <v>0.05</v>
      </c>
      <c r="M317" s="32">
        <v>0.11428571428571428</v>
      </c>
      <c r="N317" s="32">
        <v>0.1</v>
      </c>
      <c r="O317" s="32">
        <v>7.2519083969465645E-2</v>
      </c>
    </row>
    <row r="318" spans="1:15">
      <c r="A318" s="6" t="s">
        <v>53</v>
      </c>
      <c r="B318" s="32" t="e">
        <v>#DIV/0!</v>
      </c>
      <c r="C318" s="32">
        <v>0</v>
      </c>
      <c r="D318" s="32">
        <v>0</v>
      </c>
      <c r="E318" s="32">
        <v>0</v>
      </c>
      <c r="F318" s="32">
        <v>0</v>
      </c>
      <c r="G318" s="32">
        <v>0</v>
      </c>
      <c r="H318" s="32">
        <v>0</v>
      </c>
      <c r="I318" s="32">
        <v>0</v>
      </c>
      <c r="J318" s="32">
        <v>0</v>
      </c>
      <c r="K318" s="32">
        <v>0</v>
      </c>
      <c r="L318" s="32">
        <v>0</v>
      </c>
      <c r="M318" s="32">
        <v>0</v>
      </c>
      <c r="N318" s="32">
        <v>3.3333333333333333E-2</v>
      </c>
      <c r="O318" s="32">
        <v>3.8167938931297708E-3</v>
      </c>
    </row>
    <row r="319" spans="1:15">
      <c r="A319" s="6" t="s">
        <v>344</v>
      </c>
      <c r="B319" s="32" t="e">
        <v>#DIV/0!</v>
      </c>
      <c r="C319" s="32">
        <v>0</v>
      </c>
      <c r="D319" s="32">
        <v>0</v>
      </c>
      <c r="E319" s="32">
        <v>0.11764705882352941</v>
      </c>
      <c r="F319" s="32">
        <v>0.08</v>
      </c>
      <c r="G319" s="32">
        <v>0</v>
      </c>
      <c r="H319" s="32">
        <v>0.1</v>
      </c>
      <c r="I319" s="32">
        <v>0</v>
      </c>
      <c r="J319" s="32">
        <v>0</v>
      </c>
      <c r="K319" s="32">
        <v>0</v>
      </c>
      <c r="L319" s="32">
        <v>0</v>
      </c>
      <c r="M319" s="32">
        <v>0</v>
      </c>
      <c r="N319" s="32">
        <v>0</v>
      </c>
      <c r="O319" s="32">
        <v>2.2900763358778626E-2</v>
      </c>
    </row>
    <row r="320" spans="1:15">
      <c r="A320" s="6" t="s">
        <v>31</v>
      </c>
      <c r="B320" s="32" t="e">
        <v>#DIV/0!</v>
      </c>
      <c r="C320" s="32">
        <v>6.25E-2</v>
      </c>
      <c r="D320" s="32">
        <v>0</v>
      </c>
      <c r="E320" s="32">
        <v>0</v>
      </c>
      <c r="F320" s="32">
        <v>0</v>
      </c>
      <c r="G320" s="32">
        <v>0</v>
      </c>
      <c r="H320" s="32">
        <v>0</v>
      </c>
      <c r="I320" s="32">
        <v>0</v>
      </c>
      <c r="J320" s="32">
        <v>0</v>
      </c>
      <c r="K320" s="32">
        <v>4.3478260869565216E-2</v>
      </c>
      <c r="L320" s="32">
        <v>0</v>
      </c>
      <c r="M320" s="32">
        <v>0</v>
      </c>
      <c r="N320" s="32">
        <v>3.3333333333333333E-2</v>
      </c>
      <c r="O320" s="32">
        <v>1.1450381679389313E-2</v>
      </c>
    </row>
    <row r="321" spans="1:15">
      <c r="A321" s="6" t="s">
        <v>47</v>
      </c>
      <c r="B321" s="32" t="e">
        <v>#DIV/0!</v>
      </c>
      <c r="C321" s="32">
        <v>0</v>
      </c>
      <c r="D321" s="32">
        <v>0</v>
      </c>
      <c r="E321" s="32">
        <v>0</v>
      </c>
      <c r="F321" s="32">
        <v>0</v>
      </c>
      <c r="G321" s="32">
        <v>0</v>
      </c>
      <c r="H321" s="32">
        <v>0</v>
      </c>
      <c r="I321" s="32">
        <v>0</v>
      </c>
      <c r="J321" s="32">
        <v>0</v>
      </c>
      <c r="K321" s="32">
        <v>0</v>
      </c>
      <c r="L321" s="32">
        <v>0</v>
      </c>
      <c r="M321" s="32">
        <v>0</v>
      </c>
      <c r="N321" s="32">
        <v>3.3333333333333333E-2</v>
      </c>
      <c r="O321" s="32">
        <v>3.8167938931297708E-3</v>
      </c>
    </row>
    <row r="322" spans="1:15">
      <c r="A322" s="6" t="s">
        <v>92</v>
      </c>
      <c r="B322" s="32" t="e">
        <v>#DIV/0!</v>
      </c>
      <c r="C322" s="32">
        <v>0</v>
      </c>
      <c r="D322" s="32">
        <v>0</v>
      </c>
      <c r="E322" s="32">
        <v>0</v>
      </c>
      <c r="F322" s="32">
        <v>0</v>
      </c>
      <c r="G322" s="32">
        <v>0</v>
      </c>
      <c r="H322" s="32">
        <v>0</v>
      </c>
      <c r="I322" s="32">
        <v>4.7619047619047616E-2</v>
      </c>
      <c r="J322" s="32">
        <v>4.7619047619047616E-2</v>
      </c>
      <c r="K322" s="32">
        <v>4.3478260869565216E-2</v>
      </c>
      <c r="L322" s="32">
        <v>0.1</v>
      </c>
      <c r="M322" s="32">
        <v>5.7142857142857141E-2</v>
      </c>
      <c r="N322" s="32">
        <v>0</v>
      </c>
      <c r="O322" s="32">
        <v>2.6717557251908396E-2</v>
      </c>
    </row>
    <row r="323" spans="1:15">
      <c r="A323" s="6" t="s">
        <v>158</v>
      </c>
      <c r="B323" s="32" t="e">
        <v>#DIV/0!</v>
      </c>
      <c r="C323" s="32">
        <v>0</v>
      </c>
      <c r="D323" s="32">
        <v>0</v>
      </c>
      <c r="E323" s="32">
        <v>0</v>
      </c>
      <c r="F323" s="32">
        <v>0.04</v>
      </c>
      <c r="G323" s="32">
        <v>6.6666666666666666E-2</v>
      </c>
      <c r="H323" s="32">
        <v>0</v>
      </c>
      <c r="I323" s="32">
        <v>4.7619047619047616E-2</v>
      </c>
      <c r="J323" s="32">
        <v>9.5238095238095233E-2</v>
      </c>
      <c r="K323" s="32">
        <v>4.3478260869565216E-2</v>
      </c>
      <c r="L323" s="32">
        <v>0.05</v>
      </c>
      <c r="M323" s="32">
        <v>0</v>
      </c>
      <c r="N323" s="32">
        <v>0</v>
      </c>
      <c r="O323" s="32">
        <v>2.6717557251908396E-2</v>
      </c>
    </row>
    <row r="324" spans="1:15">
      <c r="A324" s="6" t="s">
        <v>112</v>
      </c>
      <c r="B324" s="32" t="e">
        <v>#DIV/0!</v>
      </c>
      <c r="C324" s="32">
        <v>6.25E-2</v>
      </c>
      <c r="D324" s="32">
        <v>5.2631578947368418E-2</v>
      </c>
      <c r="E324" s="32">
        <v>0</v>
      </c>
      <c r="F324" s="32">
        <v>0</v>
      </c>
      <c r="G324" s="32">
        <v>0</v>
      </c>
      <c r="H324" s="32">
        <v>0.05</v>
      </c>
      <c r="I324" s="32">
        <v>4.7619047619047616E-2</v>
      </c>
      <c r="J324" s="32">
        <v>0</v>
      </c>
      <c r="K324" s="32">
        <v>4.3478260869565216E-2</v>
      </c>
      <c r="L324" s="32">
        <v>0</v>
      </c>
      <c r="M324" s="32">
        <v>2.8571428571428571E-2</v>
      </c>
      <c r="N324" s="32">
        <v>6.6666666666666666E-2</v>
      </c>
      <c r="O324" s="32">
        <v>3.0534351145038167E-2</v>
      </c>
    </row>
    <row r="325" spans="1:15">
      <c r="A325" s="6" t="s">
        <v>43</v>
      </c>
      <c r="B325" s="32" t="e">
        <v>#DIV/0!</v>
      </c>
      <c r="C325" s="32">
        <v>0.1875</v>
      </c>
      <c r="D325" s="32">
        <v>5.2631578947368418E-2</v>
      </c>
      <c r="E325" s="32">
        <v>0</v>
      </c>
      <c r="F325" s="32">
        <v>0</v>
      </c>
      <c r="G325" s="32">
        <v>0</v>
      </c>
      <c r="H325" s="32">
        <v>0.05</v>
      </c>
      <c r="I325" s="32">
        <v>0.14285714285714285</v>
      </c>
      <c r="J325" s="32">
        <v>4.7619047619047616E-2</v>
      </c>
      <c r="K325" s="32">
        <v>0.13043478260869565</v>
      </c>
      <c r="L325" s="32">
        <v>0.05</v>
      </c>
      <c r="M325" s="32">
        <v>0.14285714285714285</v>
      </c>
      <c r="N325" s="32">
        <v>0.13333333333333333</v>
      </c>
      <c r="O325" s="32">
        <v>8.3969465648854963E-2</v>
      </c>
    </row>
    <row r="326" spans="1:15">
      <c r="A326" s="6" t="s">
        <v>97</v>
      </c>
      <c r="B326" s="32" t="e">
        <v>#DIV/0!</v>
      </c>
      <c r="C326" s="32">
        <v>6.25E-2</v>
      </c>
      <c r="D326" s="32">
        <v>5.2631578947368418E-2</v>
      </c>
      <c r="E326" s="32">
        <v>0</v>
      </c>
      <c r="F326" s="32">
        <v>0.04</v>
      </c>
      <c r="G326" s="32">
        <v>0</v>
      </c>
      <c r="H326" s="32">
        <v>0</v>
      </c>
      <c r="I326" s="32">
        <v>4.7619047619047616E-2</v>
      </c>
      <c r="J326" s="32">
        <v>0</v>
      </c>
      <c r="K326" s="32">
        <v>4.3478260869565216E-2</v>
      </c>
      <c r="L326" s="32">
        <v>0</v>
      </c>
      <c r="M326" s="32">
        <v>2.8571428571428571E-2</v>
      </c>
      <c r="N326" s="32">
        <v>0</v>
      </c>
      <c r="O326" s="32">
        <v>2.2900763358778626E-2</v>
      </c>
    </row>
    <row r="327" spans="1:15">
      <c r="A327" s="6" t="s">
        <v>86</v>
      </c>
      <c r="B327" s="32" t="e">
        <v>#DIV/0!</v>
      </c>
      <c r="C327" s="32">
        <v>6.25E-2</v>
      </c>
      <c r="D327" s="32">
        <v>5.2631578947368418E-2</v>
      </c>
      <c r="E327" s="32">
        <v>0.11764705882352941</v>
      </c>
      <c r="F327" s="32">
        <v>0.32</v>
      </c>
      <c r="G327" s="32">
        <v>0.33333333333333331</v>
      </c>
      <c r="H327" s="32">
        <v>0.2</v>
      </c>
      <c r="I327" s="32">
        <v>0.14285714285714285</v>
      </c>
      <c r="J327" s="32">
        <v>0.23809523809523808</v>
      </c>
      <c r="K327" s="32">
        <v>0.2608695652173913</v>
      </c>
      <c r="L327" s="32">
        <v>0.25</v>
      </c>
      <c r="M327" s="32">
        <v>5.7142857142857141E-2</v>
      </c>
      <c r="N327" s="32">
        <v>3.3333333333333333E-2</v>
      </c>
      <c r="O327" s="32">
        <v>0.16412213740458015</v>
      </c>
    </row>
    <row r="328" spans="1:15">
      <c r="A328" s="6" t="s">
        <v>63</v>
      </c>
      <c r="B328" s="32" t="e">
        <v>#DIV/0!</v>
      </c>
      <c r="C328" s="32">
        <v>0.1875</v>
      </c>
      <c r="D328" s="32">
        <v>0.21052631578947367</v>
      </c>
      <c r="E328" s="32">
        <v>0.11764705882352941</v>
      </c>
      <c r="F328" s="32">
        <v>0.08</v>
      </c>
      <c r="G328" s="32">
        <v>0</v>
      </c>
      <c r="H328" s="32">
        <v>0.3</v>
      </c>
      <c r="I328" s="32">
        <v>0.19047619047619047</v>
      </c>
      <c r="J328" s="32">
        <v>0.23809523809523808</v>
      </c>
      <c r="K328" s="32">
        <v>0.17391304347826086</v>
      </c>
      <c r="L328" s="32">
        <v>0.15</v>
      </c>
      <c r="M328" s="32">
        <v>0.2</v>
      </c>
      <c r="N328" s="32">
        <v>6.6666666666666666E-2</v>
      </c>
      <c r="O328" s="32">
        <v>0.16030534351145037</v>
      </c>
    </row>
    <row r="329" spans="1:15">
      <c r="A329" s="6" t="s">
        <v>129</v>
      </c>
      <c r="B329" s="32" t="e">
        <v>#DIV/0!</v>
      </c>
      <c r="C329" s="32">
        <v>6.25E-2</v>
      </c>
      <c r="D329" s="32">
        <v>0</v>
      </c>
      <c r="E329" s="32">
        <v>5.8823529411764705E-2</v>
      </c>
      <c r="F329" s="32">
        <v>0.04</v>
      </c>
      <c r="G329" s="32">
        <v>6.6666666666666666E-2</v>
      </c>
      <c r="H329" s="32">
        <v>0</v>
      </c>
      <c r="I329" s="32">
        <v>9.5238095238095233E-2</v>
      </c>
      <c r="J329" s="32">
        <v>4.7619047619047616E-2</v>
      </c>
      <c r="K329" s="32">
        <v>0</v>
      </c>
      <c r="L329" s="32">
        <v>0</v>
      </c>
      <c r="M329" s="32">
        <v>2.8571428571428571E-2</v>
      </c>
      <c r="N329" s="32">
        <v>0</v>
      </c>
      <c r="O329" s="32">
        <v>3.0534351145038167E-2</v>
      </c>
    </row>
    <row r="330" spans="1:15">
      <c r="A330" s="6" t="s">
        <v>402</v>
      </c>
      <c r="B330" s="32" t="e">
        <v>#DIV/0!</v>
      </c>
      <c r="C330" s="32">
        <v>0</v>
      </c>
      <c r="D330" s="32">
        <v>0</v>
      </c>
      <c r="E330" s="32">
        <v>0</v>
      </c>
      <c r="F330" s="32">
        <v>0.04</v>
      </c>
      <c r="G330" s="32">
        <v>0</v>
      </c>
      <c r="H330" s="32">
        <v>0</v>
      </c>
      <c r="I330" s="32">
        <v>0</v>
      </c>
      <c r="J330" s="32">
        <v>0</v>
      </c>
      <c r="K330" s="32">
        <v>0</v>
      </c>
      <c r="L330" s="32">
        <v>0</v>
      </c>
      <c r="M330" s="32">
        <v>0</v>
      </c>
      <c r="N330" s="32">
        <v>0</v>
      </c>
      <c r="O330" s="32">
        <v>3.8167938931297708E-3</v>
      </c>
    </row>
    <row r="331" spans="1:15">
      <c r="A331" s="6" t="s">
        <v>24</v>
      </c>
      <c r="B331" s="32" t="e">
        <v>#DIV/0!</v>
      </c>
      <c r="C331" s="32">
        <v>0.1875</v>
      </c>
      <c r="D331" s="32">
        <v>0.47368421052631576</v>
      </c>
      <c r="E331" s="32">
        <v>0.35294117647058826</v>
      </c>
      <c r="F331" s="32">
        <v>0.2</v>
      </c>
      <c r="G331" s="32">
        <v>0.2</v>
      </c>
      <c r="H331" s="32">
        <v>0.15</v>
      </c>
      <c r="I331" s="32">
        <v>0.14285714285714285</v>
      </c>
      <c r="J331" s="32">
        <v>0.23809523809523808</v>
      </c>
      <c r="K331" s="32">
        <v>4.3478260869565216E-2</v>
      </c>
      <c r="L331" s="32">
        <v>0.25</v>
      </c>
      <c r="M331" s="32">
        <v>0.31428571428571428</v>
      </c>
      <c r="N331" s="32">
        <v>0.4</v>
      </c>
      <c r="O331" s="32">
        <v>0.25190839694656486</v>
      </c>
    </row>
    <row r="332" spans="1:15">
      <c r="A332" s="6" t="s">
        <v>51</v>
      </c>
      <c r="B332" s="32" t="e">
        <v>#DIV/0!</v>
      </c>
      <c r="C332" s="32">
        <v>0.125</v>
      </c>
      <c r="D332" s="32">
        <v>5.2631578947368418E-2</v>
      </c>
      <c r="E332" s="32">
        <v>5.8823529411764705E-2</v>
      </c>
      <c r="F332" s="32">
        <v>0.08</v>
      </c>
      <c r="G332" s="32">
        <v>0.13333333333333333</v>
      </c>
      <c r="H332" s="32">
        <v>0.15</v>
      </c>
      <c r="I332" s="32">
        <v>0</v>
      </c>
      <c r="J332" s="32">
        <v>0</v>
      </c>
      <c r="K332" s="32">
        <v>0</v>
      </c>
      <c r="L332" s="32">
        <v>0</v>
      </c>
      <c r="M332" s="32">
        <v>2.8571428571428571E-2</v>
      </c>
      <c r="N332" s="32">
        <v>3.3333333333333333E-2</v>
      </c>
      <c r="O332" s="32">
        <v>4.9618320610687022E-2</v>
      </c>
    </row>
    <row r="333" spans="1:15">
      <c r="A333" s="6" t="s">
        <v>474</v>
      </c>
      <c r="B333" s="32" t="e">
        <v>#DIV/0!</v>
      </c>
      <c r="C333" s="32">
        <v>0</v>
      </c>
      <c r="D333" s="32">
        <v>0</v>
      </c>
      <c r="E333" s="32">
        <v>0.11764705882352941</v>
      </c>
      <c r="F333" s="32">
        <v>0</v>
      </c>
      <c r="G333" s="32">
        <v>0</v>
      </c>
      <c r="H333" s="32">
        <v>0</v>
      </c>
      <c r="I333" s="32">
        <v>0</v>
      </c>
      <c r="J333" s="32">
        <v>0</v>
      </c>
      <c r="K333" s="32">
        <v>0</v>
      </c>
      <c r="L333" s="32">
        <v>0</v>
      </c>
      <c r="M333" s="32">
        <v>0</v>
      </c>
      <c r="N333" s="32">
        <v>0</v>
      </c>
      <c r="O333" s="32">
        <v>7.6335877862595417E-3</v>
      </c>
    </row>
    <row r="334" spans="1:15">
      <c r="A334" s="6" t="s">
        <v>27</v>
      </c>
      <c r="B334" s="32" t="e">
        <v>#DIV/0!</v>
      </c>
      <c r="C334" s="32">
        <v>0</v>
      </c>
      <c r="D334" s="32">
        <v>0</v>
      </c>
      <c r="E334" s="32">
        <v>0</v>
      </c>
      <c r="F334" s="32">
        <v>0</v>
      </c>
      <c r="G334" s="32">
        <v>0</v>
      </c>
      <c r="H334" s="32">
        <v>0</v>
      </c>
      <c r="I334" s="32">
        <v>0</v>
      </c>
      <c r="J334" s="32">
        <v>0</v>
      </c>
      <c r="K334" s="32">
        <v>0</v>
      </c>
      <c r="L334" s="32">
        <v>0</v>
      </c>
      <c r="M334" s="32">
        <v>0</v>
      </c>
      <c r="N334" s="32">
        <v>3.3333333333333333E-2</v>
      </c>
      <c r="O334" s="32">
        <v>3.8167938931297708E-3</v>
      </c>
    </row>
    <row r="335" spans="1:15">
      <c r="A335" s="6" t="s">
        <v>65</v>
      </c>
      <c r="B335" s="32" t="e">
        <v>#DIV/0!</v>
      </c>
      <c r="C335" s="32">
        <v>0</v>
      </c>
      <c r="D335" s="32">
        <v>0</v>
      </c>
      <c r="E335" s="32">
        <v>0</v>
      </c>
      <c r="F335" s="32">
        <v>0</v>
      </c>
      <c r="G335" s="32">
        <v>0</v>
      </c>
      <c r="H335" s="32">
        <v>0</v>
      </c>
      <c r="I335" s="32">
        <v>4.7619047619047616E-2</v>
      </c>
      <c r="J335" s="32">
        <v>0</v>
      </c>
      <c r="K335" s="32">
        <v>4.3478260869565216E-2</v>
      </c>
      <c r="L335" s="32">
        <v>0.05</v>
      </c>
      <c r="M335" s="32">
        <v>0</v>
      </c>
      <c r="N335" s="32">
        <v>3.3333333333333333E-2</v>
      </c>
      <c r="O335" s="32">
        <v>1.5267175572519083E-2</v>
      </c>
    </row>
    <row r="336" spans="1:15">
      <c r="A336" s="6" t="s">
        <v>619</v>
      </c>
      <c r="B336" s="32" t="e">
        <v>#DIV/0!</v>
      </c>
      <c r="C336" s="32">
        <v>0</v>
      </c>
      <c r="D336" s="32">
        <v>0</v>
      </c>
      <c r="E336" s="32">
        <v>0</v>
      </c>
      <c r="F336" s="32">
        <v>0</v>
      </c>
      <c r="G336" s="32">
        <v>0</v>
      </c>
      <c r="H336" s="32">
        <v>0</v>
      </c>
      <c r="I336" s="32">
        <v>0</v>
      </c>
      <c r="J336" s="32">
        <v>0</v>
      </c>
      <c r="K336" s="32">
        <v>0</v>
      </c>
      <c r="L336" s="32">
        <v>0</v>
      </c>
      <c r="M336" s="32">
        <v>0</v>
      </c>
      <c r="N336" s="32">
        <v>0</v>
      </c>
      <c r="O336" s="32">
        <v>0</v>
      </c>
    </row>
    <row r="337" spans="1:15">
      <c r="A337" s="6" t="s">
        <v>613</v>
      </c>
      <c r="B337" s="32" t="e">
        <v>#DIV/0!</v>
      </c>
      <c r="C337" s="32">
        <v>1</v>
      </c>
      <c r="D337" s="32">
        <v>1</v>
      </c>
      <c r="E337" s="32">
        <v>1</v>
      </c>
      <c r="F337" s="32">
        <v>1</v>
      </c>
      <c r="G337" s="32">
        <v>1</v>
      </c>
      <c r="H337" s="32">
        <v>1</v>
      </c>
      <c r="I337" s="32">
        <v>1</v>
      </c>
      <c r="J337" s="32">
        <v>1</v>
      </c>
      <c r="K337" s="32">
        <v>1</v>
      </c>
      <c r="L337" s="32">
        <v>1</v>
      </c>
      <c r="M337" s="32">
        <v>1</v>
      </c>
      <c r="N337" s="32">
        <v>1</v>
      </c>
      <c r="O337" s="32">
        <v>1</v>
      </c>
    </row>
    <row r="341" spans="1:15">
      <c r="A341" s="5" t="s">
        <v>625</v>
      </c>
      <c r="B341" s="5" t="s">
        <v>620</v>
      </c>
    </row>
    <row r="342" spans="1:15">
      <c r="A342" s="5" t="s">
        <v>612</v>
      </c>
      <c r="B342" t="s">
        <v>56</v>
      </c>
      <c r="C342" t="s">
        <v>43</v>
      </c>
      <c r="D342" t="s">
        <v>86</v>
      </c>
      <c r="E342" t="s">
        <v>63</v>
      </c>
      <c r="F342" t="s">
        <v>24</v>
      </c>
      <c r="G342" t="s">
        <v>51</v>
      </c>
      <c r="H342" t="s">
        <v>613</v>
      </c>
    </row>
    <row r="343" spans="1:15">
      <c r="A343" s="6" t="s">
        <v>698</v>
      </c>
      <c r="B343">
        <v>2610</v>
      </c>
      <c r="C343">
        <v>660</v>
      </c>
      <c r="D343">
        <v>1007</v>
      </c>
      <c r="E343">
        <v>1564</v>
      </c>
      <c r="F343">
        <v>5224.55</v>
      </c>
      <c r="G343">
        <v>1422.8</v>
      </c>
      <c r="H343">
        <v>12488.349999999999</v>
      </c>
    </row>
    <row r="344" spans="1:15">
      <c r="A344" s="6" t="s">
        <v>699</v>
      </c>
      <c r="B344">
        <v>1720.8</v>
      </c>
      <c r="C344">
        <v>189</v>
      </c>
      <c r="D344">
        <v>6115</v>
      </c>
      <c r="E344">
        <v>2759</v>
      </c>
      <c r="F344">
        <v>2519.5</v>
      </c>
      <c r="G344">
        <v>1275</v>
      </c>
      <c r="H344">
        <v>14578.3</v>
      </c>
    </row>
    <row r="345" spans="1:15">
      <c r="A345" s="6" t="s">
        <v>696</v>
      </c>
      <c r="B345">
        <v>981</v>
      </c>
      <c r="C345">
        <v>1252</v>
      </c>
      <c r="D345">
        <v>6298</v>
      </c>
      <c r="E345">
        <v>2968</v>
      </c>
      <c r="F345">
        <v>1247</v>
      </c>
      <c r="H345">
        <v>12746</v>
      </c>
    </row>
    <row r="346" spans="1:15">
      <c r="A346" s="6" t="s">
        <v>697</v>
      </c>
      <c r="B346">
        <v>1631.92</v>
      </c>
      <c r="C346">
        <v>3245</v>
      </c>
      <c r="D346">
        <v>3944</v>
      </c>
      <c r="E346">
        <v>3165</v>
      </c>
      <c r="F346">
        <v>6433.38</v>
      </c>
      <c r="G346">
        <v>494</v>
      </c>
      <c r="H346">
        <v>18913.3</v>
      </c>
    </row>
    <row r="347" spans="1:15">
      <c r="A347" s="6" t="s">
        <v>613</v>
      </c>
      <c r="B347">
        <v>6943.72</v>
      </c>
      <c r="C347">
        <v>5346</v>
      </c>
      <c r="D347">
        <v>17364</v>
      </c>
      <c r="E347">
        <v>10456</v>
      </c>
      <c r="F347">
        <v>15424.43</v>
      </c>
      <c r="G347">
        <v>3191.8</v>
      </c>
      <c r="H347">
        <v>58725.95</v>
      </c>
    </row>
    <row r="350" spans="1:15">
      <c r="A350">
        <v>1</v>
      </c>
    </row>
    <row r="351" spans="1:15">
      <c r="A351">
        <v>2</v>
      </c>
    </row>
    <row r="352" spans="1:15">
      <c r="A352">
        <v>3</v>
      </c>
    </row>
    <row r="353" spans="1:1">
      <c r="A353">
        <v>4</v>
      </c>
    </row>
    <row r="378" spans="1:8">
      <c r="A378" t="s">
        <v>612</v>
      </c>
      <c r="B378" t="s">
        <v>56</v>
      </c>
      <c r="C378" t="s">
        <v>43</v>
      </c>
      <c r="D378" t="s">
        <v>86</v>
      </c>
      <c r="E378" t="s">
        <v>63</v>
      </c>
      <c r="F378" t="s">
        <v>24</v>
      </c>
      <c r="G378" t="s">
        <v>51</v>
      </c>
      <c r="H378" t="s">
        <v>613</v>
      </c>
    </row>
    <row r="379" spans="1:8">
      <c r="A379" t="s">
        <v>698</v>
      </c>
      <c r="B379">
        <v>2610</v>
      </c>
      <c r="C379">
        <v>660</v>
      </c>
      <c r="D379">
        <v>1007</v>
      </c>
      <c r="E379">
        <v>1564</v>
      </c>
      <c r="F379">
        <v>5224.55</v>
      </c>
      <c r="G379">
        <v>1422.8</v>
      </c>
      <c r="H379">
        <v>12488.349999999999</v>
      </c>
    </row>
    <row r="380" spans="1:8">
      <c r="A380" t="s">
        <v>699</v>
      </c>
      <c r="B380">
        <v>1720.8</v>
      </c>
      <c r="C380">
        <v>189</v>
      </c>
      <c r="D380">
        <v>6115</v>
      </c>
      <c r="E380">
        <v>2759</v>
      </c>
      <c r="F380">
        <v>2519.5</v>
      </c>
      <c r="G380">
        <v>1275</v>
      </c>
      <c r="H380">
        <v>14578.3</v>
      </c>
    </row>
    <row r="381" spans="1:8">
      <c r="A381" t="s">
        <v>696</v>
      </c>
      <c r="B381">
        <v>981</v>
      </c>
      <c r="C381">
        <v>1252</v>
      </c>
      <c r="D381">
        <v>6298</v>
      </c>
      <c r="E381">
        <v>2968</v>
      </c>
      <c r="F381">
        <v>1247</v>
      </c>
      <c r="H381">
        <v>12746</v>
      </c>
    </row>
    <row r="382" spans="1:8">
      <c r="A382" t="s">
        <v>697</v>
      </c>
      <c r="B382">
        <v>1631.92</v>
      </c>
      <c r="C382">
        <v>3245</v>
      </c>
      <c r="D382">
        <v>3944</v>
      </c>
      <c r="E382">
        <v>3165</v>
      </c>
      <c r="F382">
        <v>6433.38</v>
      </c>
      <c r="G382">
        <v>494</v>
      </c>
      <c r="H382">
        <v>18913.3</v>
      </c>
    </row>
    <row r="383" spans="1:8">
      <c r="A383" t="s">
        <v>613</v>
      </c>
      <c r="B383">
        <v>6943.72</v>
      </c>
      <c r="C383">
        <v>5346</v>
      </c>
      <c r="D383">
        <v>17364</v>
      </c>
      <c r="E383">
        <v>10456</v>
      </c>
      <c r="F383">
        <v>15424.43</v>
      </c>
      <c r="G383">
        <v>3191.8</v>
      </c>
      <c r="H383">
        <v>58725.95</v>
      </c>
    </row>
  </sheetData>
  <mergeCells count="7">
    <mergeCell ref="J90:J92"/>
    <mergeCell ref="J93:J95"/>
    <mergeCell ref="D49:D51"/>
    <mergeCell ref="I49:I51"/>
    <mergeCell ref="D70:D72"/>
    <mergeCell ref="J84:J86"/>
    <mergeCell ref="J87:J89"/>
  </mergeCells>
  <conditionalFormatting sqref="A41:A52">
    <cfRule type="colorScale" priority="17">
      <colorScale>
        <cfvo type="min"/>
        <cfvo type="max"/>
        <color rgb="FFFFEF9C"/>
        <color rgb="FF63BE7B"/>
      </colorScale>
    </cfRule>
  </conditionalFormatting>
  <conditionalFormatting pivot="1" sqref="B40:B51">
    <cfRule type="colorScale" priority="16">
      <colorScale>
        <cfvo type="min"/>
        <cfvo type="max"/>
        <color rgb="FFFFEF9C"/>
        <color rgb="FF63BE7B"/>
      </colorScale>
    </cfRule>
  </conditionalFormatting>
  <conditionalFormatting pivot="1" sqref="C40:C51">
    <cfRule type="colorScale" priority="15">
      <colorScale>
        <cfvo type="min"/>
        <cfvo type="max"/>
        <color rgb="FFFFEF9C"/>
        <color rgb="FF63BE7B"/>
      </colorScale>
    </cfRule>
  </conditionalFormatting>
  <conditionalFormatting pivot="1" sqref="G40:G51">
    <cfRule type="colorScale" priority="14">
      <colorScale>
        <cfvo type="min"/>
        <cfvo type="max"/>
        <color rgb="FFFFEF9C"/>
        <color rgb="FF63BE7B"/>
      </colorScale>
    </cfRule>
  </conditionalFormatting>
  <conditionalFormatting pivot="1" sqref="H40:H51">
    <cfRule type="colorScale" priority="13">
      <colorScale>
        <cfvo type="min"/>
        <cfvo type="max"/>
        <color rgb="FFFFEF9C"/>
        <color rgb="FF63BE7B"/>
      </colorScale>
    </cfRule>
  </conditionalFormatting>
  <conditionalFormatting pivot="1" sqref="B61:B72">
    <cfRule type="colorScale" priority="12">
      <colorScale>
        <cfvo type="min"/>
        <cfvo type="max"/>
        <color rgb="FFFFEF9C"/>
        <color rgb="FF63BE7B"/>
      </colorScale>
    </cfRule>
  </conditionalFormatting>
  <conditionalFormatting pivot="1" sqref="C61:C72">
    <cfRule type="colorScale" priority="11">
      <colorScale>
        <cfvo type="min"/>
        <cfvo type="max"/>
        <color rgb="FFFFEF9C"/>
        <color rgb="FF63BE7B"/>
      </colorScale>
    </cfRule>
  </conditionalFormatting>
  <conditionalFormatting pivot="1" sqref="B124:B133">
    <cfRule type="colorScale" priority="10">
      <colorScale>
        <cfvo type="min"/>
        <cfvo type="max"/>
        <color rgb="FFFFEF9C"/>
        <color rgb="FF63BE7B"/>
      </colorScale>
    </cfRule>
  </conditionalFormatting>
  <conditionalFormatting pivot="1" sqref="E125:E128">
    <cfRule type="colorScale" priority="9">
      <colorScale>
        <cfvo type="min"/>
        <cfvo type="max"/>
        <color rgb="FFFFEF9C"/>
        <color rgb="FF63BE7B"/>
      </colorScale>
    </cfRule>
  </conditionalFormatting>
  <conditionalFormatting pivot="1" sqref="B140:B144">
    <cfRule type="colorScale" priority="8">
      <colorScale>
        <cfvo type="min"/>
        <cfvo type="max"/>
        <color rgb="FFFFEF9C"/>
        <color rgb="FF63BE7B"/>
      </colorScale>
    </cfRule>
  </conditionalFormatting>
  <conditionalFormatting pivot="1" sqref="C140:C144">
    <cfRule type="colorScale" priority="7">
      <colorScale>
        <cfvo type="min"/>
        <cfvo type="max"/>
        <color rgb="FFFFEF9C"/>
        <color rgb="FF63BE7B"/>
      </colorScale>
    </cfRule>
  </conditionalFormatting>
  <conditionalFormatting sqref="G273:G277">
    <cfRule type="colorScale" priority="4">
      <colorScale>
        <cfvo type="min"/>
        <cfvo type="max"/>
        <color rgb="FFFFEF9C"/>
        <color rgb="FF63BE7B"/>
      </colorScale>
    </cfRule>
  </conditionalFormatting>
  <conditionalFormatting sqref="J273:J277">
    <cfRule type="colorScale" priority="3">
      <colorScale>
        <cfvo type="min"/>
        <cfvo type="max"/>
        <color rgb="FFFFEF9C"/>
        <color rgb="FF63BE7B"/>
      </colorScale>
    </cfRule>
  </conditionalFormatting>
  <conditionalFormatting sqref="M273:M276">
    <cfRule type="colorScale" priority="2">
      <colorScale>
        <cfvo type="min"/>
        <cfvo type="max"/>
        <color rgb="FFFFEF9C"/>
        <color rgb="FF63BE7B"/>
      </colorScale>
    </cfRule>
  </conditionalFormatting>
  <conditionalFormatting pivot="1" sqref="C316:N336">
    <cfRule type="colorScale" priority="1">
      <colorScale>
        <cfvo type="min"/>
        <cfvo type="max"/>
        <color rgb="FFFFEF9C"/>
        <color rgb="FF63BE7B"/>
      </colorScale>
    </cfRule>
  </conditionalFormatting>
  <pageMargins left="0.7" right="0.7" top="0.75" bottom="0.75" header="0.3" footer="0.3"/>
  <drawing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A4D0E-E293-4572-8271-08314374C5F5}">
  <sheetPr>
    <tabColor theme="8" tint="-0.249977111117893"/>
  </sheetPr>
  <dimension ref="B2:AB371"/>
  <sheetViews>
    <sheetView tabSelected="1" topLeftCell="A41" zoomScale="70" zoomScaleNormal="70" workbookViewId="0">
      <selection activeCell="D90" sqref="D90"/>
    </sheetView>
  </sheetViews>
  <sheetFormatPr defaultRowHeight="15"/>
  <cols>
    <col min="1" max="1" width="9.140625" style="96"/>
    <col min="2" max="2" width="21.28515625" style="96" customWidth="1"/>
    <col min="3" max="3" width="23.5703125" style="96" bestFit="1" customWidth="1"/>
    <col min="4" max="4" width="13" style="96" bestFit="1" customWidth="1"/>
    <col min="5" max="5" width="11.85546875" style="96" customWidth="1"/>
    <col min="6" max="6" width="22.7109375" style="96" bestFit="1" customWidth="1"/>
    <col min="7" max="7" width="14" style="96" customWidth="1"/>
    <col min="8" max="17" width="9.140625" style="96"/>
    <col min="18" max="18" width="17.85546875" style="96" bestFit="1" customWidth="1"/>
    <col min="19" max="19" width="27.7109375" style="96" bestFit="1" customWidth="1"/>
    <col min="20" max="20" width="25.85546875" style="96" bestFit="1" customWidth="1"/>
    <col min="21" max="22" width="9.140625" style="96"/>
    <col min="23" max="23" width="16.28515625" style="96" customWidth="1"/>
    <col min="24" max="24" width="28.7109375" style="96" customWidth="1"/>
    <col min="25" max="25" width="24.85546875" style="96" customWidth="1"/>
    <col min="26" max="16384" width="9.140625" style="96"/>
  </cols>
  <sheetData>
    <row r="2" spans="2:19" s="111" customFormat="1" ht="26.25">
      <c r="C2" s="142" t="s">
        <v>602</v>
      </c>
    </row>
    <row r="3" spans="2:19" s="112" customFormat="1" ht="23.25">
      <c r="C3" s="113"/>
    </row>
    <row r="4" spans="2:19" s="112" customFormat="1" ht="23.25">
      <c r="B4" s="143" t="s">
        <v>761</v>
      </c>
      <c r="C4" s="110" t="s">
        <v>762</v>
      </c>
      <c r="D4" s="109"/>
      <c r="E4" s="109"/>
      <c r="F4" s="109"/>
      <c r="G4" s="109"/>
      <c r="H4" s="109"/>
      <c r="I4" s="109"/>
      <c r="J4" s="109"/>
      <c r="K4" s="109"/>
      <c r="L4" s="109"/>
      <c r="M4" s="109"/>
      <c r="N4" s="109"/>
      <c r="O4" s="109"/>
      <c r="P4" s="109"/>
      <c r="Q4" s="109"/>
      <c r="R4" s="109"/>
      <c r="S4" s="109"/>
    </row>
    <row r="5" spans="2:19" s="112" customFormat="1" ht="23.25">
      <c r="C5" s="110" t="s">
        <v>794</v>
      </c>
      <c r="D5" s="111"/>
      <c r="E5" s="111"/>
      <c r="F5" s="111"/>
      <c r="G5" s="111"/>
      <c r="H5" s="111"/>
      <c r="I5" s="111"/>
      <c r="J5" s="111"/>
      <c r="K5" s="111"/>
      <c r="L5" s="111"/>
      <c r="M5" s="111"/>
      <c r="N5" s="111"/>
      <c r="O5" s="111"/>
      <c r="P5" s="111"/>
      <c r="Q5" s="111"/>
      <c r="R5" s="111"/>
      <c r="S5" s="111"/>
    </row>
    <row r="6" spans="2:19" s="112" customFormat="1" ht="23.25">
      <c r="C6" s="113"/>
    </row>
    <row r="7" spans="2:19" ht="21">
      <c r="C7" s="109" t="s">
        <v>756</v>
      </c>
      <c r="D7" s="117"/>
      <c r="E7" s="114"/>
      <c r="F7" s="114"/>
      <c r="G7" s="114"/>
      <c r="H7" s="114"/>
      <c r="I7" s="114"/>
      <c r="J7" s="114"/>
      <c r="K7" s="114"/>
      <c r="L7" s="114"/>
      <c r="M7" s="114"/>
      <c r="N7" s="12"/>
      <c r="O7" s="12"/>
      <c r="P7" s="12"/>
      <c r="Q7" s="12"/>
      <c r="R7" s="12"/>
      <c r="S7" s="12"/>
    </row>
    <row r="8" spans="2:19" ht="21">
      <c r="C8" s="109" t="s">
        <v>757</v>
      </c>
      <c r="D8" s="117"/>
      <c r="E8" s="114"/>
      <c r="F8" s="114"/>
      <c r="G8" s="114"/>
      <c r="H8" s="114"/>
      <c r="I8" s="114"/>
      <c r="J8" s="114"/>
      <c r="K8" s="114"/>
      <c r="L8" s="114"/>
      <c r="M8" s="114"/>
      <c r="N8" s="12"/>
      <c r="O8" s="12"/>
      <c r="P8" s="12"/>
      <c r="Q8" s="12"/>
      <c r="R8" s="12"/>
      <c r="S8" s="12"/>
    </row>
    <row r="9" spans="2:19" ht="15.75" thickBot="1"/>
    <row r="10" spans="2:19" ht="16.5" thickBot="1">
      <c r="C10" s="206" t="s">
        <v>754</v>
      </c>
      <c r="D10" s="207"/>
      <c r="E10" s="208"/>
      <c r="F10" s="208"/>
      <c r="G10" s="209"/>
    </row>
    <row r="11" spans="2:19">
      <c r="C11" s="210" t="s">
        <v>753</v>
      </c>
      <c r="D11" s="212" t="s">
        <v>726</v>
      </c>
      <c r="E11" s="214" t="s">
        <v>16</v>
      </c>
      <c r="F11" s="216" t="s">
        <v>77</v>
      </c>
      <c r="G11" s="218" t="s">
        <v>36</v>
      </c>
    </row>
    <row r="12" spans="2:19">
      <c r="C12" s="211"/>
      <c r="D12" s="213"/>
      <c r="E12" s="215"/>
      <c r="F12" s="217"/>
      <c r="G12" s="219"/>
    </row>
    <row r="13" spans="2:19" ht="31.5">
      <c r="C13" s="118">
        <v>1</v>
      </c>
      <c r="D13" s="119" t="s">
        <v>727</v>
      </c>
      <c r="E13" s="120" t="s">
        <v>732</v>
      </c>
      <c r="F13" s="121" t="s">
        <v>737</v>
      </c>
      <c r="G13" s="122" t="s">
        <v>742</v>
      </c>
    </row>
    <row r="14" spans="2:19" ht="47.25">
      <c r="C14" s="118">
        <v>2</v>
      </c>
      <c r="D14" s="123" t="s">
        <v>728</v>
      </c>
      <c r="E14" s="124" t="s">
        <v>733</v>
      </c>
      <c r="F14" s="125" t="s">
        <v>738</v>
      </c>
      <c r="G14" s="126" t="s">
        <v>743</v>
      </c>
    </row>
    <row r="15" spans="2:19" ht="47.25">
      <c r="C15" s="118">
        <v>3</v>
      </c>
      <c r="D15" s="127" t="s">
        <v>729</v>
      </c>
      <c r="E15" s="128" t="s">
        <v>734</v>
      </c>
      <c r="F15" s="129" t="s">
        <v>739</v>
      </c>
      <c r="G15" s="130" t="s">
        <v>744</v>
      </c>
    </row>
    <row r="16" spans="2:19" ht="31.5">
      <c r="C16" s="118">
        <v>4</v>
      </c>
      <c r="D16" s="131" t="s">
        <v>730</v>
      </c>
      <c r="E16" s="132" t="s">
        <v>735</v>
      </c>
      <c r="F16" s="133" t="s">
        <v>740</v>
      </c>
      <c r="G16" s="134" t="s">
        <v>740</v>
      </c>
    </row>
    <row r="17" spans="3:7" ht="32.25" thickBot="1">
      <c r="C17" s="135">
        <v>5</v>
      </c>
      <c r="D17" s="136" t="s">
        <v>731</v>
      </c>
      <c r="E17" s="137" t="s">
        <v>736</v>
      </c>
      <c r="F17" s="138" t="s">
        <v>741</v>
      </c>
      <c r="G17" s="139" t="s">
        <v>745</v>
      </c>
    </row>
    <row r="18" spans="3:7" ht="15.75" thickBot="1"/>
    <row r="19" spans="3:7" ht="45">
      <c r="C19" s="99" t="s">
        <v>612</v>
      </c>
      <c r="D19" s="100" t="s">
        <v>680</v>
      </c>
      <c r="F19" s="99" t="s">
        <v>612</v>
      </c>
      <c r="G19" s="100" t="s">
        <v>755</v>
      </c>
    </row>
    <row r="20" spans="3:7">
      <c r="C20" s="101" t="s">
        <v>77</v>
      </c>
      <c r="D20" s="102">
        <v>442.69444444444446</v>
      </c>
      <c r="F20" s="101" t="s">
        <v>56</v>
      </c>
      <c r="G20" s="106">
        <v>0.12503513603791541</v>
      </c>
    </row>
    <row r="21" spans="3:7">
      <c r="C21" s="101" t="s">
        <v>16</v>
      </c>
      <c r="D21" s="102">
        <v>276.02111111111111</v>
      </c>
      <c r="F21" s="101" t="s">
        <v>43</v>
      </c>
      <c r="G21" s="106">
        <v>9.6265090939539E-2</v>
      </c>
    </row>
    <row r="22" spans="3:7">
      <c r="C22" s="101" t="s">
        <v>36</v>
      </c>
      <c r="D22" s="102">
        <v>264.41860215053765</v>
      </c>
      <c r="F22" s="101" t="s">
        <v>86</v>
      </c>
      <c r="G22" s="106">
        <v>0.31267247270373272</v>
      </c>
    </row>
    <row r="23" spans="3:7">
      <c r="C23" s="101" t="s">
        <v>132</v>
      </c>
      <c r="D23" s="102">
        <v>101.296875</v>
      </c>
      <c r="F23" s="101" t="s">
        <v>63</v>
      </c>
      <c r="G23" s="106">
        <v>0.18828054449379344</v>
      </c>
    </row>
    <row r="24" spans="3:7">
      <c r="C24" s="101" t="s">
        <v>619</v>
      </c>
      <c r="D24" s="103"/>
      <c r="F24" s="101" t="s">
        <v>24</v>
      </c>
      <c r="G24" s="106">
        <v>0.2777467558250194</v>
      </c>
    </row>
    <row r="25" spans="3:7" ht="15.75" thickBot="1">
      <c r="C25" s="104" t="s">
        <v>613</v>
      </c>
      <c r="D25" s="105">
        <v>284.13416030534347</v>
      </c>
      <c r="F25" s="104" t="s">
        <v>613</v>
      </c>
      <c r="G25" s="107">
        <v>1</v>
      </c>
    </row>
    <row r="27" spans="3:7" ht="15.75" thickBot="1"/>
    <row r="28" spans="3:7" ht="30.75" thickBot="1">
      <c r="C28" s="156" t="s">
        <v>612</v>
      </c>
      <c r="D28" s="161" t="s">
        <v>614</v>
      </c>
    </row>
    <row r="29" spans="3:7">
      <c r="C29" s="157" t="s">
        <v>24</v>
      </c>
      <c r="D29" s="153">
        <v>66</v>
      </c>
    </row>
    <row r="30" spans="3:7">
      <c r="C30" s="158" t="s">
        <v>86</v>
      </c>
      <c r="D30" s="154">
        <v>43</v>
      </c>
    </row>
    <row r="31" spans="3:7">
      <c r="C31" s="158" t="s">
        <v>63</v>
      </c>
      <c r="D31" s="154">
        <v>42</v>
      </c>
    </row>
    <row r="32" spans="3:7">
      <c r="C32" s="158" t="s">
        <v>43</v>
      </c>
      <c r="D32" s="154">
        <v>22</v>
      </c>
    </row>
    <row r="33" spans="3:5">
      <c r="C33" s="158" t="s">
        <v>56</v>
      </c>
      <c r="D33" s="154">
        <v>19</v>
      </c>
    </row>
    <row r="34" spans="3:5">
      <c r="C34" s="158" t="s">
        <v>51</v>
      </c>
      <c r="D34" s="154">
        <v>13</v>
      </c>
    </row>
    <row r="35" spans="3:5">
      <c r="C35" s="158" t="s">
        <v>112</v>
      </c>
      <c r="D35" s="154">
        <v>8</v>
      </c>
    </row>
    <row r="36" spans="3:5">
      <c r="C36" s="158" t="s">
        <v>129</v>
      </c>
      <c r="D36" s="154">
        <v>8</v>
      </c>
      <c r="E36" s="97"/>
    </row>
    <row r="37" spans="3:5">
      <c r="C37" s="158" t="s">
        <v>92</v>
      </c>
      <c r="D37" s="154">
        <v>7</v>
      </c>
    </row>
    <row r="38" spans="3:5" ht="15.75" thickBot="1">
      <c r="C38" s="159" t="s">
        <v>158</v>
      </c>
      <c r="D38" s="154">
        <v>7</v>
      </c>
    </row>
    <row r="39" spans="3:5" ht="15.75" thickBot="1">
      <c r="C39" s="160" t="s">
        <v>613</v>
      </c>
      <c r="D39" s="155">
        <v>235</v>
      </c>
    </row>
    <row r="55" spans="2:22" s="12" customFormat="1" ht="23.25">
      <c r="C55" s="108" t="s">
        <v>603</v>
      </c>
    </row>
    <row r="58" spans="2:22" ht="21">
      <c r="D58" s="140" t="s">
        <v>795</v>
      </c>
      <c r="E58" s="12"/>
      <c r="F58" s="12"/>
      <c r="G58" s="12"/>
      <c r="H58" s="12"/>
      <c r="I58" s="12"/>
      <c r="J58" s="12"/>
      <c r="K58" s="12"/>
      <c r="L58" s="12"/>
      <c r="M58" s="12"/>
      <c r="N58" s="12"/>
      <c r="O58" s="12"/>
      <c r="P58" s="12"/>
      <c r="Q58" s="12"/>
      <c r="R58" s="12"/>
      <c r="S58" s="12"/>
      <c r="T58" s="12"/>
      <c r="U58" s="12"/>
      <c r="V58" s="12"/>
    </row>
    <row r="59" spans="2:22" ht="21">
      <c r="D59" s="140" t="s">
        <v>758</v>
      </c>
      <c r="E59" s="12"/>
      <c r="F59" s="12"/>
      <c r="G59" s="12"/>
      <c r="H59" s="12"/>
      <c r="I59" s="12"/>
      <c r="J59" s="12"/>
      <c r="K59" s="12"/>
      <c r="L59" s="12"/>
      <c r="M59" s="12"/>
      <c r="N59" s="12"/>
      <c r="O59" s="12"/>
      <c r="P59" s="12"/>
      <c r="Q59" s="12"/>
      <c r="R59" s="12"/>
      <c r="S59" s="12"/>
      <c r="T59" s="12"/>
      <c r="U59" s="12"/>
      <c r="V59" s="12"/>
    </row>
    <row r="60" spans="2:22" ht="21">
      <c r="D60" s="140" t="s">
        <v>760</v>
      </c>
      <c r="E60" s="12"/>
      <c r="F60" s="12"/>
      <c r="G60" s="12"/>
      <c r="H60" s="12"/>
      <c r="I60" s="12"/>
      <c r="J60" s="12"/>
      <c r="K60" s="12"/>
      <c r="L60" s="12"/>
      <c r="M60" s="12"/>
      <c r="N60" s="12"/>
      <c r="O60" s="12"/>
      <c r="P60" s="12"/>
      <c r="Q60" s="12"/>
      <c r="R60" s="12"/>
      <c r="S60" s="12"/>
      <c r="T60" s="12"/>
      <c r="U60" s="12"/>
      <c r="V60" s="12"/>
    </row>
    <row r="63" spans="2:22">
      <c r="B63" s="5" t="s">
        <v>612</v>
      </c>
      <c r="C63" t="s">
        <v>614</v>
      </c>
    </row>
    <row r="64" spans="2:22">
      <c r="B64" s="6"/>
      <c r="C64" s="32">
        <v>2.6717557251908396E-2</v>
      </c>
    </row>
    <row r="65" spans="2:25">
      <c r="B65" s="6" t="s">
        <v>152</v>
      </c>
      <c r="C65" s="32">
        <v>1.5267175572519083E-2</v>
      </c>
    </row>
    <row r="66" spans="2:25">
      <c r="B66" s="6" t="s">
        <v>23</v>
      </c>
      <c r="C66" s="32">
        <v>0.54961832061068705</v>
      </c>
    </row>
    <row r="67" spans="2:25">
      <c r="B67" s="6" t="s">
        <v>307</v>
      </c>
      <c r="C67" s="32">
        <v>3.8167938931297708E-3</v>
      </c>
    </row>
    <row r="68" spans="2:25">
      <c r="B68" s="6" t="s">
        <v>21</v>
      </c>
      <c r="C68" s="32">
        <v>0.23282442748091603</v>
      </c>
    </row>
    <row r="69" spans="2:25">
      <c r="B69" s="6" t="s">
        <v>50</v>
      </c>
      <c r="C69" s="32">
        <v>0.14122137404580154</v>
      </c>
    </row>
    <row r="70" spans="2:25">
      <c r="B70" s="6" t="s">
        <v>277</v>
      </c>
      <c r="C70" s="32">
        <v>1.1450381679389313E-2</v>
      </c>
    </row>
    <row r="71" spans="2:25">
      <c r="B71" s="6" t="s">
        <v>306</v>
      </c>
      <c r="C71" s="32">
        <v>3.8167938931297708E-3</v>
      </c>
    </row>
    <row r="72" spans="2:25">
      <c r="B72" s="6" t="s">
        <v>46</v>
      </c>
      <c r="C72" s="32">
        <v>1.5267175572519083E-2</v>
      </c>
    </row>
    <row r="73" spans="2:25">
      <c r="B73" s="6" t="s">
        <v>619</v>
      </c>
      <c r="C73" s="32">
        <v>0</v>
      </c>
    </row>
    <row r="74" spans="2:25">
      <c r="B74" s="6" t="s">
        <v>613</v>
      </c>
      <c r="C74" s="32">
        <v>1</v>
      </c>
    </row>
    <row r="76" spans="2:25">
      <c r="R76"/>
      <c r="S76"/>
    </row>
    <row r="77" spans="2:25" ht="60">
      <c r="B77" s="5" t="s">
        <v>612</v>
      </c>
      <c r="C77" s="141" t="s">
        <v>654</v>
      </c>
      <c r="D77" s="79" t="s">
        <v>720</v>
      </c>
    </row>
    <row r="78" spans="2:25">
      <c r="B78" s="6" t="s">
        <v>641</v>
      </c>
      <c r="C78"/>
      <c r="D78"/>
      <c r="R78" s="5" t="s">
        <v>612</v>
      </c>
      <c r="S78" t="s">
        <v>625</v>
      </c>
      <c r="W78" s="144" t="s">
        <v>612</v>
      </c>
      <c r="X78" s="144" t="s">
        <v>625</v>
      </c>
      <c r="Y78" s="144" t="s">
        <v>614</v>
      </c>
    </row>
    <row r="79" spans="2:25">
      <c r="B79" s="6" t="s">
        <v>698</v>
      </c>
      <c r="C79">
        <v>35.384615384615387</v>
      </c>
      <c r="D79">
        <v>52</v>
      </c>
      <c r="R79" s="6" t="s">
        <v>641</v>
      </c>
      <c r="S79" s="32">
        <v>0</v>
      </c>
      <c r="W79" s="177" t="s">
        <v>641</v>
      </c>
      <c r="X79" s="177">
        <v>0</v>
      </c>
      <c r="Y79" s="177">
        <v>0</v>
      </c>
    </row>
    <row r="80" spans="2:25">
      <c r="B80" s="6" t="s">
        <v>699</v>
      </c>
      <c r="C80">
        <v>33.233333333333334</v>
      </c>
      <c r="D80">
        <v>60</v>
      </c>
      <c r="R80" s="6" t="s">
        <v>629</v>
      </c>
      <c r="S80" s="32">
        <v>5.2268744672948425E-2</v>
      </c>
      <c r="W80" s="177" t="s">
        <v>698</v>
      </c>
      <c r="X80" s="177">
        <v>0.2160165173021292</v>
      </c>
      <c r="Y80" s="177">
        <v>0.19847328244274809</v>
      </c>
    </row>
    <row r="81" spans="2:28">
      <c r="B81" s="6" t="s">
        <v>696</v>
      </c>
      <c r="C81">
        <v>26.353846153846153</v>
      </c>
      <c r="D81">
        <v>65</v>
      </c>
      <c r="R81" s="6" t="s">
        <v>630</v>
      </c>
      <c r="S81" s="32">
        <v>6.6779817887878207E-2</v>
      </c>
      <c r="W81" s="177" t="s">
        <v>699</v>
      </c>
      <c r="X81" s="177">
        <v>0.2323437414993858</v>
      </c>
      <c r="Y81" s="177">
        <v>0.22900763358778625</v>
      </c>
    </row>
    <row r="82" spans="2:28">
      <c r="B82" s="6" t="s">
        <v>697</v>
      </c>
      <c r="C82">
        <v>27.341176470588234</v>
      </c>
      <c r="D82">
        <v>85</v>
      </c>
      <c r="R82" s="6" t="s">
        <v>631</v>
      </c>
      <c r="S82" s="32">
        <v>9.6967954741302598E-2</v>
      </c>
      <c r="W82" s="177" t="s">
        <v>696</v>
      </c>
      <c r="X82" s="177">
        <v>0.239565359606626</v>
      </c>
      <c r="Y82" s="177">
        <v>0.24809160305343511</v>
      </c>
      <c r="AB82" s="98"/>
    </row>
    <row r="83" spans="2:28">
      <c r="B83" s="6" t="s">
        <v>613</v>
      </c>
      <c r="C83">
        <v>30.041984732824428</v>
      </c>
      <c r="D83">
        <v>262</v>
      </c>
      <c r="R83" s="6" t="s">
        <v>632</v>
      </c>
      <c r="S83" s="32">
        <v>0.13222237371739373</v>
      </c>
      <c r="W83" s="177" t="s">
        <v>697</v>
      </c>
      <c r="X83" s="177">
        <v>0.31207438159185902</v>
      </c>
      <c r="Y83" s="177">
        <v>0.32442748091603052</v>
      </c>
    </row>
    <row r="84" spans="2:28">
      <c r="R84" s="6" t="s">
        <v>633</v>
      </c>
      <c r="S84" s="32">
        <v>3.9928455472397401E-2</v>
      </c>
      <c r="W84" s="178" t="s">
        <v>613</v>
      </c>
      <c r="X84" s="178">
        <v>1</v>
      </c>
      <c r="Y84" s="178">
        <v>1</v>
      </c>
    </row>
    <row r="85" spans="2:28">
      <c r="R85" s="6" t="s">
        <v>634</v>
      </c>
      <c r="S85" s="32">
        <v>6.0192912309594636E-2</v>
      </c>
    </row>
    <row r="86" spans="2:28">
      <c r="R86" s="6" t="s">
        <v>635</v>
      </c>
      <c r="S86" s="32">
        <v>7.256544087669585E-2</v>
      </c>
    </row>
    <row r="87" spans="2:28">
      <c r="R87" s="6" t="s">
        <v>636</v>
      </c>
      <c r="S87" s="32">
        <v>7.6192369613591049E-2</v>
      </c>
    </row>
    <row r="88" spans="2:28">
      <c r="R88" s="6" t="s">
        <v>637</v>
      </c>
      <c r="S88" s="32">
        <v>9.080754911633912E-2</v>
      </c>
    </row>
    <row r="89" spans="2:28" ht="30">
      <c r="B89" s="5" t="s">
        <v>612</v>
      </c>
      <c r="C89" s="79" t="s">
        <v>627</v>
      </c>
      <c r="R89" s="6" t="s">
        <v>638</v>
      </c>
      <c r="S89" s="32">
        <v>9.7241989356979128E-2</v>
      </c>
    </row>
    <row r="90" spans="2:28" ht="30">
      <c r="B90" s="115" t="s">
        <v>68</v>
      </c>
      <c r="C90" s="70">
        <v>5.5555555555555552E-2</v>
      </c>
      <c r="R90" s="6" t="s">
        <v>639</v>
      </c>
      <c r="S90" s="32">
        <v>0.13346157436916628</v>
      </c>
    </row>
    <row r="91" spans="2:28">
      <c r="B91" s="115" t="s">
        <v>33</v>
      </c>
      <c r="C91" s="70">
        <v>6.25E-2</v>
      </c>
      <c r="R91" s="6" t="s">
        <v>640</v>
      </c>
      <c r="S91" s="32">
        <v>8.1370817865713638E-2</v>
      </c>
    </row>
    <row r="92" spans="2:28" ht="60">
      <c r="B92" s="115" t="s">
        <v>184</v>
      </c>
      <c r="C92" s="70">
        <v>4.8611111111111112E-2</v>
      </c>
      <c r="R92" s="6" t="s">
        <v>613</v>
      </c>
      <c r="S92" s="32">
        <v>1</v>
      </c>
    </row>
    <row r="93" spans="2:28" ht="75">
      <c r="B93" s="115" t="s">
        <v>380</v>
      </c>
      <c r="C93" s="70">
        <v>4.8611111111111112E-2</v>
      </c>
    </row>
    <row r="94" spans="2:28">
      <c r="B94" s="115" t="s">
        <v>18</v>
      </c>
      <c r="C94" s="70">
        <v>0.5625</v>
      </c>
    </row>
    <row r="95" spans="2:28" ht="30">
      <c r="B95" s="115" t="s">
        <v>58</v>
      </c>
      <c r="C95" s="70">
        <v>0.22222222222222221</v>
      </c>
    </row>
    <row r="96" spans="2:28">
      <c r="B96" s="6" t="s">
        <v>613</v>
      </c>
      <c r="C96" s="32">
        <v>1</v>
      </c>
    </row>
    <row r="103" spans="2:6">
      <c r="B103" s="5" t="s">
        <v>612</v>
      </c>
      <c r="C103" s="5" t="s">
        <v>625</v>
      </c>
      <c r="D103" t="s">
        <v>720</v>
      </c>
    </row>
    <row r="104" spans="2:6">
      <c r="B104" s="6"/>
      <c r="C104">
        <v>61803.65</v>
      </c>
      <c r="D104" s="32">
        <v>0.87786259541984735</v>
      </c>
    </row>
    <row r="105" spans="2:6">
      <c r="B105" s="6" t="s">
        <v>59</v>
      </c>
      <c r="C105">
        <v>90</v>
      </c>
      <c r="D105" s="32">
        <v>3.8167938931297708E-3</v>
      </c>
    </row>
    <row r="106" spans="2:6">
      <c r="B106" s="6" t="s">
        <v>589</v>
      </c>
      <c r="C106">
        <v>1200</v>
      </c>
      <c r="D106" s="32">
        <v>3.8167938931297708E-3</v>
      </c>
    </row>
    <row r="107" spans="2:6">
      <c r="B107" s="6" t="s">
        <v>22</v>
      </c>
      <c r="C107">
        <v>8113.3</v>
      </c>
      <c r="D107" s="32">
        <v>8.0152671755725186E-2</v>
      </c>
      <c r="F107" s="98"/>
    </row>
    <row r="108" spans="2:6">
      <c r="B108" s="6" t="s">
        <v>503</v>
      </c>
      <c r="C108">
        <v>720</v>
      </c>
      <c r="D108" s="32">
        <v>7.6335877862595417E-3</v>
      </c>
      <c r="F108" s="98"/>
    </row>
    <row r="109" spans="2:6">
      <c r="B109" s="6" t="s">
        <v>199</v>
      </c>
      <c r="C109">
        <v>499</v>
      </c>
      <c r="D109" s="32">
        <v>7.6335877862595417E-3</v>
      </c>
    </row>
    <row r="110" spans="2:6">
      <c r="B110" s="6" t="s">
        <v>460</v>
      </c>
      <c r="C110">
        <v>156</v>
      </c>
      <c r="D110" s="32">
        <v>3.8167938931297708E-3</v>
      </c>
    </row>
    <row r="111" spans="2:6">
      <c r="B111" s="6" t="s">
        <v>446</v>
      </c>
      <c r="C111">
        <v>850</v>
      </c>
      <c r="D111" s="32">
        <v>3.8167938931297708E-3</v>
      </c>
    </row>
    <row r="112" spans="2:6">
      <c r="B112" s="6" t="s">
        <v>584</v>
      </c>
      <c r="C112">
        <v>225</v>
      </c>
      <c r="D112" s="32">
        <v>3.8167938931297708E-3</v>
      </c>
    </row>
    <row r="113" spans="2:4">
      <c r="B113" s="6" t="s">
        <v>328</v>
      </c>
      <c r="C113">
        <v>239</v>
      </c>
      <c r="D113" s="32">
        <v>3.8167938931297708E-3</v>
      </c>
    </row>
    <row r="114" spans="2:4">
      <c r="B114" s="6" t="s">
        <v>441</v>
      </c>
      <c r="C114">
        <v>547.20000000000005</v>
      </c>
      <c r="D114" s="32">
        <v>3.8167938931297708E-3</v>
      </c>
    </row>
    <row r="115" spans="2:4">
      <c r="B115" s="6" t="s">
        <v>619</v>
      </c>
      <c r="C115"/>
      <c r="D115" s="32">
        <v>0</v>
      </c>
    </row>
    <row r="116" spans="2:4">
      <c r="B116" s="6" t="s">
        <v>613</v>
      </c>
      <c r="C116">
        <v>74443.149999999994</v>
      </c>
      <c r="D116" s="32">
        <v>1</v>
      </c>
    </row>
    <row r="144" spans="18:19">
      <c r="R144"/>
      <c r="S144"/>
    </row>
    <row r="145" spans="18:19">
      <c r="R145"/>
      <c r="S145"/>
    </row>
    <row r="146" spans="18:19">
      <c r="R146"/>
      <c r="S146"/>
    </row>
    <row r="147" spans="18:19">
      <c r="R147"/>
      <c r="S147"/>
    </row>
    <row r="148" spans="18:19">
      <c r="R148"/>
      <c r="S148"/>
    </row>
    <row r="149" spans="18:19">
      <c r="R149"/>
      <c r="S149"/>
    </row>
    <row r="150" spans="18:19">
      <c r="R150"/>
      <c r="S150"/>
    </row>
    <row r="151" spans="18:19">
      <c r="R151"/>
      <c r="S151"/>
    </row>
    <row r="152" spans="18:19">
      <c r="R152"/>
      <c r="S152"/>
    </row>
    <row r="153" spans="18:19">
      <c r="R153"/>
      <c r="S153"/>
    </row>
    <row r="154" spans="18:19">
      <c r="R154"/>
      <c r="S154"/>
    </row>
    <row r="155" spans="18:19">
      <c r="R155"/>
      <c r="S155"/>
    </row>
    <row r="156" spans="18:19">
      <c r="R156"/>
      <c r="S156"/>
    </row>
    <row r="157" spans="18:19">
      <c r="R157"/>
      <c r="S157"/>
    </row>
    <row r="158" spans="18:19">
      <c r="R158"/>
      <c r="S158"/>
    </row>
    <row r="159" spans="18:19">
      <c r="R159"/>
      <c r="S159"/>
    </row>
    <row r="160" spans="18:19">
      <c r="R160"/>
      <c r="S160"/>
    </row>
    <row r="161" spans="18:19">
      <c r="R161"/>
      <c r="S161"/>
    </row>
    <row r="162" spans="18:19">
      <c r="R162"/>
      <c r="S162"/>
    </row>
    <row r="163" spans="18:19">
      <c r="R163"/>
      <c r="S163"/>
    </row>
    <row r="164" spans="18:19">
      <c r="R164"/>
      <c r="S164"/>
    </row>
    <row r="165" spans="18:19">
      <c r="R165"/>
      <c r="S165"/>
    </row>
    <row r="166" spans="18:19">
      <c r="R166"/>
      <c r="S166"/>
    </row>
    <row r="167" spans="18:19">
      <c r="R167"/>
      <c r="S167"/>
    </row>
    <row r="168" spans="18:19">
      <c r="R168"/>
      <c r="S168"/>
    </row>
    <row r="169" spans="18:19">
      <c r="R169"/>
      <c r="S169"/>
    </row>
    <row r="170" spans="18:19">
      <c r="R170"/>
      <c r="S170"/>
    </row>
    <row r="171" spans="18:19">
      <c r="R171"/>
      <c r="S171"/>
    </row>
    <row r="172" spans="18:19">
      <c r="R172"/>
      <c r="S172"/>
    </row>
    <row r="173" spans="18:19">
      <c r="R173"/>
      <c r="S173"/>
    </row>
    <row r="174" spans="18:19">
      <c r="R174"/>
      <c r="S174"/>
    </row>
    <row r="175" spans="18:19">
      <c r="R175"/>
      <c r="S175"/>
    </row>
    <row r="176" spans="18:19">
      <c r="R176"/>
      <c r="S176"/>
    </row>
    <row r="177" spans="18:19">
      <c r="R177"/>
      <c r="S177"/>
    </row>
    <row r="178" spans="18:19">
      <c r="R178"/>
      <c r="S178"/>
    </row>
    <row r="179" spans="18:19">
      <c r="R179"/>
      <c r="S179"/>
    </row>
    <row r="180" spans="18:19">
      <c r="R180"/>
      <c r="S180"/>
    </row>
    <row r="181" spans="18:19">
      <c r="R181"/>
      <c r="S181"/>
    </row>
    <row r="182" spans="18:19">
      <c r="R182"/>
      <c r="S182"/>
    </row>
    <row r="183" spans="18:19">
      <c r="R183"/>
      <c r="S183"/>
    </row>
    <row r="184" spans="18:19">
      <c r="R184"/>
      <c r="S184"/>
    </row>
    <row r="185" spans="18:19">
      <c r="R185"/>
      <c r="S185"/>
    </row>
    <row r="186" spans="18:19">
      <c r="R186"/>
      <c r="S186"/>
    </row>
    <row r="187" spans="18:19">
      <c r="R187"/>
      <c r="S187"/>
    </row>
    <row r="188" spans="18:19">
      <c r="R188"/>
      <c r="S188"/>
    </row>
    <row r="189" spans="18:19">
      <c r="R189"/>
      <c r="S189"/>
    </row>
    <row r="190" spans="18:19">
      <c r="R190"/>
      <c r="S190"/>
    </row>
    <row r="191" spans="18:19">
      <c r="R191"/>
      <c r="S191"/>
    </row>
    <row r="192" spans="18:19">
      <c r="R192"/>
      <c r="S192"/>
    </row>
    <row r="193" spans="18:19">
      <c r="R193"/>
      <c r="S193"/>
    </row>
    <row r="194" spans="18:19">
      <c r="R194"/>
      <c r="S194"/>
    </row>
    <row r="195" spans="18:19">
      <c r="R195"/>
      <c r="S195"/>
    </row>
    <row r="196" spans="18:19">
      <c r="R196"/>
      <c r="S196"/>
    </row>
    <row r="197" spans="18:19">
      <c r="R197"/>
      <c r="S197"/>
    </row>
    <row r="198" spans="18:19">
      <c r="R198"/>
      <c r="S198"/>
    </row>
    <row r="199" spans="18:19">
      <c r="R199"/>
      <c r="S199"/>
    </row>
    <row r="200" spans="18:19">
      <c r="R200"/>
      <c r="S200"/>
    </row>
    <row r="201" spans="18:19">
      <c r="R201"/>
      <c r="S201"/>
    </row>
    <row r="202" spans="18:19">
      <c r="R202"/>
      <c r="S202"/>
    </row>
    <row r="203" spans="18:19">
      <c r="R203"/>
      <c r="S203"/>
    </row>
    <row r="204" spans="18:19">
      <c r="R204"/>
      <c r="S204"/>
    </row>
    <row r="205" spans="18:19">
      <c r="R205"/>
      <c r="S205"/>
    </row>
    <row r="206" spans="18:19">
      <c r="R206"/>
      <c r="S206"/>
    </row>
    <row r="207" spans="18:19">
      <c r="R207"/>
      <c r="S207"/>
    </row>
    <row r="208" spans="18:19">
      <c r="R208"/>
      <c r="S208"/>
    </row>
    <row r="209" spans="18:19">
      <c r="R209"/>
      <c r="S209"/>
    </row>
    <row r="210" spans="18:19">
      <c r="R210"/>
      <c r="S210"/>
    </row>
    <row r="211" spans="18:19">
      <c r="R211"/>
      <c r="S211"/>
    </row>
    <row r="212" spans="18:19">
      <c r="R212"/>
      <c r="S212"/>
    </row>
    <row r="213" spans="18:19">
      <c r="R213"/>
      <c r="S213"/>
    </row>
    <row r="214" spans="18:19">
      <c r="R214"/>
      <c r="S214"/>
    </row>
    <row r="215" spans="18:19">
      <c r="R215"/>
      <c r="S215"/>
    </row>
    <row r="216" spans="18:19">
      <c r="R216"/>
      <c r="S216"/>
    </row>
    <row r="217" spans="18:19">
      <c r="R217"/>
      <c r="S217"/>
    </row>
    <row r="218" spans="18:19">
      <c r="R218"/>
      <c r="S218"/>
    </row>
    <row r="219" spans="18:19">
      <c r="R219"/>
      <c r="S219"/>
    </row>
    <row r="220" spans="18:19">
      <c r="R220"/>
      <c r="S220"/>
    </row>
    <row r="221" spans="18:19">
      <c r="R221"/>
      <c r="S221"/>
    </row>
    <row r="222" spans="18:19">
      <c r="R222"/>
      <c r="S222"/>
    </row>
    <row r="223" spans="18:19">
      <c r="R223"/>
      <c r="S223"/>
    </row>
    <row r="224" spans="18:19">
      <c r="R224"/>
      <c r="S224"/>
    </row>
    <row r="225" spans="18:19">
      <c r="R225"/>
      <c r="S225"/>
    </row>
    <row r="226" spans="18:19">
      <c r="R226"/>
      <c r="S226"/>
    </row>
    <row r="227" spans="18:19">
      <c r="R227"/>
      <c r="S227"/>
    </row>
    <row r="228" spans="18:19">
      <c r="R228"/>
      <c r="S228"/>
    </row>
    <row r="229" spans="18:19">
      <c r="R229"/>
      <c r="S229"/>
    </row>
    <row r="230" spans="18:19">
      <c r="R230"/>
      <c r="S230"/>
    </row>
    <row r="231" spans="18:19">
      <c r="R231"/>
      <c r="S231"/>
    </row>
    <row r="232" spans="18:19">
      <c r="R232"/>
      <c r="S232"/>
    </row>
    <row r="233" spans="18:19">
      <c r="R233"/>
      <c r="S233"/>
    </row>
    <row r="234" spans="18:19">
      <c r="R234"/>
      <c r="S234"/>
    </row>
    <row r="235" spans="18:19">
      <c r="R235"/>
      <c r="S235"/>
    </row>
    <row r="236" spans="18:19">
      <c r="R236"/>
      <c r="S236"/>
    </row>
    <row r="237" spans="18:19">
      <c r="R237"/>
      <c r="S237"/>
    </row>
    <row r="238" spans="18:19">
      <c r="R238"/>
      <c r="S238"/>
    </row>
    <row r="239" spans="18:19">
      <c r="R239"/>
      <c r="S239"/>
    </row>
    <row r="240" spans="18:19">
      <c r="R240"/>
      <c r="S240"/>
    </row>
    <row r="241" spans="18:19">
      <c r="R241"/>
      <c r="S241"/>
    </row>
    <row r="242" spans="18:19">
      <c r="R242"/>
      <c r="S242"/>
    </row>
    <row r="243" spans="18:19">
      <c r="R243"/>
      <c r="S243"/>
    </row>
    <row r="244" spans="18:19">
      <c r="R244"/>
      <c r="S244"/>
    </row>
    <row r="245" spans="18:19">
      <c r="R245"/>
      <c r="S245"/>
    </row>
    <row r="246" spans="18:19">
      <c r="R246"/>
      <c r="S246"/>
    </row>
    <row r="247" spans="18:19">
      <c r="R247"/>
      <c r="S247"/>
    </row>
    <row r="248" spans="18:19">
      <c r="R248"/>
      <c r="S248"/>
    </row>
    <row r="249" spans="18:19">
      <c r="R249"/>
      <c r="S249"/>
    </row>
    <row r="250" spans="18:19">
      <c r="R250"/>
      <c r="S250"/>
    </row>
    <row r="251" spans="18:19">
      <c r="R251"/>
      <c r="S251"/>
    </row>
    <row r="252" spans="18:19">
      <c r="R252"/>
      <c r="S252"/>
    </row>
    <row r="253" spans="18:19">
      <c r="R253"/>
      <c r="S253"/>
    </row>
    <row r="254" spans="18:19">
      <c r="R254"/>
      <c r="S254"/>
    </row>
    <row r="255" spans="18:19">
      <c r="R255"/>
      <c r="S255"/>
    </row>
    <row r="256" spans="18:19">
      <c r="R256"/>
      <c r="S256"/>
    </row>
    <row r="257" spans="18:19">
      <c r="R257"/>
      <c r="S257"/>
    </row>
    <row r="258" spans="18:19">
      <c r="R258"/>
      <c r="S258"/>
    </row>
    <row r="259" spans="18:19">
      <c r="R259"/>
      <c r="S259"/>
    </row>
    <row r="260" spans="18:19">
      <c r="R260"/>
      <c r="S260"/>
    </row>
    <row r="261" spans="18:19">
      <c r="R261"/>
      <c r="S261"/>
    </row>
    <row r="262" spans="18:19">
      <c r="R262"/>
      <c r="S262"/>
    </row>
    <row r="263" spans="18:19">
      <c r="R263"/>
      <c r="S263"/>
    </row>
    <row r="264" spans="18:19">
      <c r="R264"/>
      <c r="S264"/>
    </row>
    <row r="265" spans="18:19">
      <c r="R265"/>
      <c r="S265"/>
    </row>
    <row r="266" spans="18:19">
      <c r="R266"/>
      <c r="S266"/>
    </row>
    <row r="267" spans="18:19">
      <c r="R267"/>
      <c r="S267"/>
    </row>
    <row r="268" spans="18:19">
      <c r="R268"/>
      <c r="S268"/>
    </row>
    <row r="269" spans="18:19">
      <c r="R269"/>
      <c r="S269"/>
    </row>
    <row r="270" spans="18:19">
      <c r="R270"/>
      <c r="S270"/>
    </row>
    <row r="271" spans="18:19">
      <c r="R271"/>
      <c r="S271"/>
    </row>
    <row r="272" spans="18:19">
      <c r="R272"/>
      <c r="S272"/>
    </row>
    <row r="273" spans="18:19">
      <c r="R273"/>
      <c r="S273"/>
    </row>
    <row r="274" spans="18:19">
      <c r="R274"/>
      <c r="S274"/>
    </row>
    <row r="275" spans="18:19">
      <c r="R275"/>
      <c r="S275"/>
    </row>
    <row r="276" spans="18:19">
      <c r="R276"/>
      <c r="S276"/>
    </row>
    <row r="277" spans="18:19">
      <c r="R277"/>
      <c r="S277"/>
    </row>
    <row r="278" spans="18:19">
      <c r="R278"/>
      <c r="S278"/>
    </row>
    <row r="279" spans="18:19">
      <c r="R279"/>
      <c r="S279"/>
    </row>
    <row r="280" spans="18:19">
      <c r="R280"/>
      <c r="S280"/>
    </row>
    <row r="281" spans="18:19">
      <c r="R281"/>
      <c r="S281"/>
    </row>
    <row r="282" spans="18:19">
      <c r="R282"/>
      <c r="S282"/>
    </row>
    <row r="283" spans="18:19">
      <c r="R283"/>
      <c r="S283"/>
    </row>
    <row r="284" spans="18:19">
      <c r="R284"/>
      <c r="S284"/>
    </row>
    <row r="285" spans="18:19">
      <c r="R285"/>
      <c r="S285"/>
    </row>
    <row r="286" spans="18:19">
      <c r="R286"/>
      <c r="S286"/>
    </row>
    <row r="287" spans="18:19">
      <c r="R287"/>
      <c r="S287"/>
    </row>
    <row r="288" spans="18:19">
      <c r="R288"/>
      <c r="S288"/>
    </row>
    <row r="289" spans="18:19">
      <c r="R289"/>
      <c r="S289"/>
    </row>
    <row r="290" spans="18:19">
      <c r="R290"/>
      <c r="S290"/>
    </row>
    <row r="291" spans="18:19">
      <c r="R291"/>
      <c r="S291"/>
    </row>
    <row r="292" spans="18:19">
      <c r="R292"/>
      <c r="S292"/>
    </row>
    <row r="293" spans="18:19">
      <c r="R293"/>
      <c r="S293"/>
    </row>
    <row r="294" spans="18:19">
      <c r="R294"/>
      <c r="S294"/>
    </row>
    <row r="295" spans="18:19">
      <c r="R295"/>
      <c r="S295"/>
    </row>
    <row r="296" spans="18:19">
      <c r="R296"/>
      <c r="S296"/>
    </row>
    <row r="297" spans="18:19">
      <c r="R297"/>
      <c r="S297"/>
    </row>
    <row r="298" spans="18:19">
      <c r="R298"/>
      <c r="S298"/>
    </row>
    <row r="299" spans="18:19">
      <c r="R299"/>
      <c r="S299"/>
    </row>
    <row r="300" spans="18:19">
      <c r="R300"/>
      <c r="S300"/>
    </row>
    <row r="301" spans="18:19">
      <c r="R301"/>
      <c r="S301"/>
    </row>
    <row r="302" spans="18:19">
      <c r="R302"/>
      <c r="S302"/>
    </row>
    <row r="303" spans="18:19">
      <c r="R303"/>
      <c r="S303"/>
    </row>
    <row r="304" spans="18:19">
      <c r="R304"/>
      <c r="S304"/>
    </row>
    <row r="305" spans="18:19">
      <c r="R305"/>
      <c r="S305"/>
    </row>
    <row r="306" spans="18:19">
      <c r="R306"/>
      <c r="S306"/>
    </row>
    <row r="307" spans="18:19">
      <c r="R307"/>
      <c r="S307"/>
    </row>
    <row r="308" spans="18:19">
      <c r="R308"/>
      <c r="S308"/>
    </row>
    <row r="309" spans="18:19">
      <c r="R309"/>
      <c r="S309"/>
    </row>
    <row r="310" spans="18:19">
      <c r="R310"/>
      <c r="S310"/>
    </row>
    <row r="311" spans="18:19">
      <c r="R311"/>
      <c r="S311"/>
    </row>
    <row r="312" spans="18:19">
      <c r="R312"/>
      <c r="S312"/>
    </row>
    <row r="313" spans="18:19">
      <c r="R313"/>
      <c r="S313"/>
    </row>
    <row r="314" spans="18:19">
      <c r="R314"/>
      <c r="S314"/>
    </row>
    <row r="315" spans="18:19">
      <c r="R315"/>
      <c r="S315"/>
    </row>
    <row r="316" spans="18:19">
      <c r="R316"/>
      <c r="S316"/>
    </row>
    <row r="317" spans="18:19">
      <c r="R317"/>
      <c r="S317"/>
    </row>
    <row r="318" spans="18:19">
      <c r="R318"/>
      <c r="S318"/>
    </row>
    <row r="319" spans="18:19">
      <c r="R319"/>
      <c r="S319"/>
    </row>
    <row r="320" spans="18:19">
      <c r="R320"/>
      <c r="S320"/>
    </row>
    <row r="321" spans="18:19">
      <c r="R321"/>
      <c r="S321"/>
    </row>
    <row r="322" spans="18:19">
      <c r="R322"/>
      <c r="S322"/>
    </row>
    <row r="323" spans="18:19">
      <c r="R323"/>
      <c r="S323"/>
    </row>
    <row r="324" spans="18:19">
      <c r="R324"/>
      <c r="S324"/>
    </row>
    <row r="325" spans="18:19">
      <c r="R325"/>
      <c r="S325"/>
    </row>
    <row r="326" spans="18:19">
      <c r="R326"/>
      <c r="S326"/>
    </row>
    <row r="327" spans="18:19">
      <c r="R327"/>
      <c r="S327"/>
    </row>
    <row r="328" spans="18:19">
      <c r="R328"/>
      <c r="S328"/>
    </row>
    <row r="329" spans="18:19">
      <c r="R329"/>
      <c r="S329"/>
    </row>
    <row r="330" spans="18:19">
      <c r="R330"/>
      <c r="S330"/>
    </row>
    <row r="331" spans="18:19">
      <c r="R331"/>
      <c r="S331"/>
    </row>
    <row r="332" spans="18:19">
      <c r="R332"/>
      <c r="S332"/>
    </row>
    <row r="333" spans="18:19">
      <c r="R333"/>
      <c r="S333"/>
    </row>
    <row r="334" spans="18:19">
      <c r="R334"/>
      <c r="S334"/>
    </row>
    <row r="335" spans="18:19">
      <c r="R335"/>
      <c r="S335"/>
    </row>
    <row r="336" spans="18:19">
      <c r="R336"/>
      <c r="S336"/>
    </row>
    <row r="337" spans="18:19">
      <c r="R337"/>
      <c r="S337"/>
    </row>
    <row r="338" spans="18:19">
      <c r="R338"/>
      <c r="S338"/>
    </row>
    <row r="339" spans="18:19">
      <c r="R339"/>
      <c r="S339"/>
    </row>
    <row r="340" spans="18:19">
      <c r="R340"/>
      <c r="S340"/>
    </row>
    <row r="341" spans="18:19">
      <c r="R341"/>
      <c r="S341"/>
    </row>
    <row r="342" spans="18:19">
      <c r="R342"/>
      <c r="S342"/>
    </row>
    <row r="343" spans="18:19">
      <c r="R343"/>
      <c r="S343"/>
    </row>
    <row r="344" spans="18:19">
      <c r="R344"/>
      <c r="S344"/>
    </row>
    <row r="345" spans="18:19">
      <c r="R345"/>
      <c r="S345"/>
    </row>
    <row r="346" spans="18:19">
      <c r="R346"/>
      <c r="S346"/>
    </row>
    <row r="347" spans="18:19">
      <c r="R347"/>
      <c r="S347"/>
    </row>
    <row r="348" spans="18:19">
      <c r="R348"/>
      <c r="S348"/>
    </row>
    <row r="349" spans="18:19">
      <c r="R349"/>
      <c r="S349"/>
    </row>
    <row r="350" spans="18:19">
      <c r="R350"/>
      <c r="S350"/>
    </row>
    <row r="351" spans="18:19">
      <c r="R351"/>
      <c r="S351"/>
    </row>
    <row r="352" spans="18:19">
      <c r="R352"/>
      <c r="S352"/>
    </row>
    <row r="353" spans="18:19">
      <c r="R353"/>
      <c r="S353"/>
    </row>
    <row r="354" spans="18:19">
      <c r="R354"/>
      <c r="S354"/>
    </row>
    <row r="355" spans="18:19">
      <c r="R355"/>
      <c r="S355"/>
    </row>
    <row r="356" spans="18:19">
      <c r="R356"/>
      <c r="S356"/>
    </row>
    <row r="357" spans="18:19">
      <c r="R357"/>
      <c r="S357"/>
    </row>
    <row r="358" spans="18:19">
      <c r="R358"/>
      <c r="S358"/>
    </row>
    <row r="359" spans="18:19">
      <c r="R359"/>
      <c r="S359"/>
    </row>
    <row r="360" spans="18:19">
      <c r="R360"/>
      <c r="S360"/>
    </row>
    <row r="361" spans="18:19">
      <c r="R361"/>
      <c r="S361"/>
    </row>
    <row r="362" spans="18:19">
      <c r="R362"/>
      <c r="S362"/>
    </row>
    <row r="363" spans="18:19">
      <c r="R363"/>
      <c r="S363"/>
    </row>
    <row r="364" spans="18:19">
      <c r="R364"/>
      <c r="S364"/>
    </row>
    <row r="365" spans="18:19">
      <c r="R365"/>
      <c r="S365"/>
    </row>
    <row r="366" spans="18:19">
      <c r="R366"/>
      <c r="S366"/>
    </row>
    <row r="367" spans="18:19">
      <c r="R367"/>
      <c r="S367"/>
    </row>
    <row r="368" spans="18:19">
      <c r="R368"/>
      <c r="S368"/>
    </row>
    <row r="369" spans="18:19">
      <c r="R369"/>
      <c r="S369"/>
    </row>
    <row r="370" spans="18:19">
      <c r="R370"/>
      <c r="S370"/>
    </row>
    <row r="371" spans="18:19">
      <c r="R371"/>
      <c r="S371"/>
    </row>
  </sheetData>
  <mergeCells count="6">
    <mergeCell ref="C10:G10"/>
    <mergeCell ref="C11:C12"/>
    <mergeCell ref="D11:D12"/>
    <mergeCell ref="E11:E12"/>
    <mergeCell ref="F11:F12"/>
    <mergeCell ref="G11:G12"/>
  </mergeCells>
  <conditionalFormatting sqref="C21:C25">
    <cfRule type="colorScale" priority="8">
      <colorScale>
        <cfvo type="min"/>
        <cfvo type="max"/>
        <color rgb="FFFFEF9C"/>
        <color rgb="FF63BE7B"/>
      </colorScale>
    </cfRule>
  </conditionalFormatting>
  <conditionalFormatting pivot="1" sqref="D20:D24">
    <cfRule type="colorScale" priority="7">
      <colorScale>
        <cfvo type="min"/>
        <cfvo type="max"/>
        <color rgb="FFFFEF9C"/>
        <color rgb="FF63BE7B"/>
      </colorScale>
    </cfRule>
  </conditionalFormatting>
  <conditionalFormatting pivot="1" sqref="G20:G24">
    <cfRule type="colorScale" priority="6">
      <colorScale>
        <cfvo type="min"/>
        <cfvo type="max"/>
        <color rgb="FFFFEF9C"/>
        <color rgb="FF63BE7B"/>
      </colorScale>
    </cfRule>
  </conditionalFormatting>
  <conditionalFormatting pivot="1" sqref="D29:D38">
    <cfRule type="colorScale" priority="5">
      <colorScale>
        <cfvo type="min"/>
        <cfvo type="max"/>
        <color rgb="FFFFEF9C"/>
        <color rgb="FF63BE7B"/>
      </colorScale>
    </cfRule>
  </conditionalFormatting>
  <conditionalFormatting pivot="1" sqref="C64:C73">
    <cfRule type="colorScale" priority="4">
      <colorScale>
        <cfvo type="min"/>
        <cfvo type="max"/>
        <color rgb="FFFFEF9C"/>
        <color rgb="FF63BE7B"/>
      </colorScale>
    </cfRule>
  </conditionalFormatting>
  <conditionalFormatting pivot="1" sqref="C90:C95">
    <cfRule type="colorScale" priority="3">
      <colorScale>
        <cfvo type="min"/>
        <cfvo type="max"/>
        <color rgb="FFFFEF9C"/>
        <color rgb="FF63BE7B"/>
      </colorScale>
    </cfRule>
  </conditionalFormatting>
  <pageMargins left="0.7" right="0.7" top="0.75" bottom="0.75" header="0.3" footer="0.3"/>
  <drawing r:id="rId9"/>
  <tableParts count="1">
    <tablePart r:id="rId1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072BB-614D-4477-9F38-A500FA394C85}">
  <sheetPr>
    <tabColor theme="9" tint="0.39997558519241921"/>
  </sheetPr>
  <dimension ref="B3:AP211"/>
  <sheetViews>
    <sheetView topLeftCell="A38" zoomScale="85" zoomScaleNormal="85" workbookViewId="0">
      <selection activeCell="J53" sqref="J53"/>
    </sheetView>
  </sheetViews>
  <sheetFormatPr defaultRowHeight="15"/>
  <cols>
    <col min="2" max="2" width="23.5703125" bestFit="1" customWidth="1"/>
    <col min="3" max="3" width="16.28515625" bestFit="1" customWidth="1"/>
    <col min="4" max="4" width="7.140625" bestFit="1" customWidth="1"/>
    <col min="5" max="5" width="10" bestFit="1" customWidth="1"/>
    <col min="6" max="6" width="8.42578125" bestFit="1" customWidth="1"/>
    <col min="7" max="7" width="14.7109375" customWidth="1"/>
    <col min="8" max="8" width="11.28515625" bestFit="1" customWidth="1"/>
    <col min="9" max="9" width="8.140625" bestFit="1" customWidth="1"/>
    <col min="10" max="10" width="23.7109375" bestFit="1" customWidth="1"/>
    <col min="11" max="11" width="25.140625" bestFit="1" customWidth="1"/>
    <col min="12" max="12" width="10.28515625" bestFit="1" customWidth="1"/>
    <col min="13" max="13" width="23.5703125" bestFit="1" customWidth="1"/>
    <col min="14" max="14" width="39" bestFit="1" customWidth="1"/>
    <col min="15" max="15" width="13.28515625" bestFit="1" customWidth="1"/>
    <col min="16" max="16" width="21.7109375" bestFit="1" customWidth="1"/>
    <col min="17" max="17" width="30.5703125" bestFit="1" customWidth="1"/>
    <col min="18" max="18" width="25.140625" bestFit="1" customWidth="1"/>
    <col min="19" max="19" width="16.28515625" bestFit="1" customWidth="1"/>
    <col min="20" max="20" width="12.28515625" customWidth="1"/>
    <col min="21" max="21" width="13.42578125" bestFit="1" customWidth="1"/>
    <col min="22" max="22" width="8.42578125" bestFit="1" customWidth="1"/>
    <col min="23" max="23" width="7.28515625" bestFit="1" customWidth="1"/>
    <col min="24" max="24" width="11.28515625" bestFit="1" customWidth="1"/>
    <col min="25" max="25" width="7" bestFit="1" customWidth="1"/>
    <col min="26" max="26" width="14" bestFit="1" customWidth="1"/>
    <col min="27" max="27" width="7.85546875" bestFit="1" customWidth="1"/>
    <col min="28" max="28" width="25.140625" bestFit="1" customWidth="1"/>
    <col min="29" max="29" width="16.28515625" bestFit="1" customWidth="1"/>
    <col min="30" max="30" width="6.28515625" bestFit="1" customWidth="1"/>
    <col min="31" max="31" width="5.28515625" bestFit="1" customWidth="1"/>
    <col min="32" max="32" width="6.140625" bestFit="1" customWidth="1"/>
    <col min="33" max="33" width="6" bestFit="1" customWidth="1"/>
    <col min="34" max="34" width="6.42578125" bestFit="1" customWidth="1"/>
    <col min="35" max="35" width="12.28515625" bestFit="1" customWidth="1"/>
    <col min="36" max="36" width="6.28515625" bestFit="1" customWidth="1"/>
    <col min="37" max="37" width="6.140625" bestFit="1" customWidth="1"/>
    <col min="38" max="38" width="6" bestFit="1" customWidth="1"/>
    <col min="39" max="39" width="6.42578125" bestFit="1" customWidth="1"/>
    <col min="40" max="42" width="11.28515625" bestFit="1" customWidth="1"/>
    <col min="43" max="291" width="15.42578125" bestFit="1" customWidth="1"/>
    <col min="292" max="292" width="11.28515625" bestFit="1" customWidth="1"/>
  </cols>
  <sheetData>
    <row r="3" spans="2:35">
      <c r="B3" s="26" t="s">
        <v>602</v>
      </c>
    </row>
    <row r="4" spans="2:35">
      <c r="AB4" s="5" t="s">
        <v>768</v>
      </c>
      <c r="AC4" t="s">
        <v>767</v>
      </c>
    </row>
    <row r="5" spans="2:35">
      <c r="AB5" s="5" t="s">
        <v>3</v>
      </c>
      <c r="AC5" t="s">
        <v>77</v>
      </c>
    </row>
    <row r="6" spans="2:35">
      <c r="B6" s="204" t="s">
        <v>765</v>
      </c>
      <c r="C6" s="204"/>
      <c r="D6" s="204"/>
      <c r="E6" s="204"/>
      <c r="F6" s="204"/>
      <c r="G6" s="204"/>
      <c r="H6" s="204"/>
      <c r="AB6" s="5" t="s">
        <v>13</v>
      </c>
      <c r="AC6" t="s">
        <v>86</v>
      </c>
    </row>
    <row r="7" spans="2:35">
      <c r="B7" s="5" t="s">
        <v>625</v>
      </c>
      <c r="C7" s="5" t="s">
        <v>620</v>
      </c>
      <c r="J7" s="5" t="s">
        <v>612</v>
      </c>
      <c r="K7" t="s">
        <v>680</v>
      </c>
      <c r="M7" s="5" t="s">
        <v>612</v>
      </c>
      <c r="N7" t="s">
        <v>625</v>
      </c>
      <c r="R7" s="5" t="s">
        <v>680</v>
      </c>
      <c r="S7" s="5" t="s">
        <v>620</v>
      </c>
    </row>
    <row r="8" spans="2:35">
      <c r="B8" s="5" t="s">
        <v>612</v>
      </c>
      <c r="C8" t="s">
        <v>16</v>
      </c>
      <c r="D8" t="s">
        <v>36</v>
      </c>
      <c r="E8" t="s">
        <v>77</v>
      </c>
      <c r="F8" t="s">
        <v>132</v>
      </c>
      <c r="G8" t="s">
        <v>619</v>
      </c>
      <c r="H8" t="s">
        <v>613</v>
      </c>
      <c r="J8" s="6" t="s">
        <v>77</v>
      </c>
      <c r="K8" s="19">
        <v>442.69444444444446</v>
      </c>
      <c r="M8" s="6" t="s">
        <v>56</v>
      </c>
      <c r="N8" s="32">
        <v>0.12503513603791541</v>
      </c>
      <c r="R8" s="5" t="s">
        <v>612</v>
      </c>
      <c r="S8" t="s">
        <v>16</v>
      </c>
      <c r="T8" t="s">
        <v>77</v>
      </c>
      <c r="U8" t="s">
        <v>36</v>
      </c>
      <c r="V8" t="s">
        <v>132</v>
      </c>
      <c r="W8" t="s">
        <v>619</v>
      </c>
      <c r="X8" t="s">
        <v>613</v>
      </c>
      <c r="AB8" s="5" t="s">
        <v>680</v>
      </c>
      <c r="AC8" s="5" t="s">
        <v>620</v>
      </c>
    </row>
    <row r="9" spans="2:35">
      <c r="B9" s="6" t="s">
        <v>56</v>
      </c>
      <c r="C9" s="69">
        <v>8.8668323905200672E-2</v>
      </c>
      <c r="D9" s="33">
        <v>1.8176203291128071E-2</v>
      </c>
      <c r="E9" s="33">
        <v>1.8190608841586665E-2</v>
      </c>
      <c r="F9" s="33">
        <v>0</v>
      </c>
      <c r="G9" s="33">
        <v>0</v>
      </c>
      <c r="H9" s="32">
        <v>0.12503513603791538</v>
      </c>
      <c r="J9" s="6" t="s">
        <v>16</v>
      </c>
      <c r="K9" s="19">
        <v>276.02111111111111</v>
      </c>
      <c r="M9" s="6" t="s">
        <v>43</v>
      </c>
      <c r="N9" s="32">
        <v>9.6265090939539E-2</v>
      </c>
      <c r="R9" s="6" t="s">
        <v>188</v>
      </c>
      <c r="S9" s="19"/>
      <c r="T9" s="19">
        <v>540</v>
      </c>
      <c r="U9" s="19">
        <v>135</v>
      </c>
      <c r="V9" s="19"/>
      <c r="W9" s="19"/>
      <c r="X9" s="19">
        <v>337.5</v>
      </c>
      <c r="AC9" t="s">
        <v>632</v>
      </c>
      <c r="AD9" t="s">
        <v>633</v>
      </c>
      <c r="AE9" t="s">
        <v>635</v>
      </c>
      <c r="AF9" t="s">
        <v>637</v>
      </c>
      <c r="AG9" t="s">
        <v>638</v>
      </c>
      <c r="AH9" t="s">
        <v>639</v>
      </c>
      <c r="AI9" t="s">
        <v>613</v>
      </c>
    </row>
    <row r="10" spans="2:35">
      <c r="B10" s="6" t="s">
        <v>43</v>
      </c>
      <c r="C10" s="75">
        <v>7.1541564964981E-2</v>
      </c>
      <c r="D10" s="33">
        <v>1.3127057855391682E-2</v>
      </c>
      <c r="E10" s="33">
        <v>9.1655314792789665E-3</v>
      </c>
      <c r="F10" s="33">
        <v>2.4309366398873487E-3</v>
      </c>
      <c r="G10" s="33">
        <v>0</v>
      </c>
      <c r="H10" s="32">
        <v>9.6265090939539E-2</v>
      </c>
      <c r="J10" s="6" t="s">
        <v>36</v>
      </c>
      <c r="K10" s="19">
        <v>264.41860215053765</v>
      </c>
      <c r="M10" s="6" t="s">
        <v>86</v>
      </c>
      <c r="N10" s="32">
        <v>0.31267247270373272</v>
      </c>
      <c r="R10" s="6" t="s">
        <v>56</v>
      </c>
      <c r="S10" s="19">
        <v>410.34333333333331</v>
      </c>
      <c r="T10" s="19">
        <v>336.73333333333335</v>
      </c>
      <c r="U10" s="19">
        <v>252.35</v>
      </c>
      <c r="V10" s="19"/>
      <c r="W10" s="19"/>
      <c r="X10" s="19">
        <v>365.45894736842104</v>
      </c>
      <c r="AB10" s="5" t="s">
        <v>612</v>
      </c>
    </row>
    <row r="11" spans="2:35">
      <c r="B11" s="6" t="s">
        <v>86</v>
      </c>
      <c r="C11" s="76">
        <v>6.822828835950491E-2</v>
      </c>
      <c r="D11" s="69">
        <v>0.13764503463184363</v>
      </c>
      <c r="E11" s="72">
        <v>0.10679914971238418</v>
      </c>
      <c r="F11" s="33">
        <v>0</v>
      </c>
      <c r="G11" s="33">
        <v>0</v>
      </c>
      <c r="H11" s="32">
        <v>0.31267247270373272</v>
      </c>
      <c r="J11" s="6" t="s">
        <v>132</v>
      </c>
      <c r="K11" s="19">
        <v>101.296875</v>
      </c>
      <c r="M11" s="6" t="s">
        <v>63</v>
      </c>
      <c r="N11" s="32">
        <v>0.18828054449379344</v>
      </c>
      <c r="R11" s="6" t="s">
        <v>344</v>
      </c>
      <c r="S11" s="19">
        <v>149</v>
      </c>
      <c r="T11" s="19"/>
      <c r="U11" s="19">
        <v>539.15</v>
      </c>
      <c r="V11" s="19"/>
      <c r="W11" s="19"/>
      <c r="X11" s="19">
        <v>344.07499999999999</v>
      </c>
      <c r="AB11" s="6">
        <v>30</v>
      </c>
      <c r="AD11">
        <v>180</v>
      </c>
      <c r="AI11">
        <v>180</v>
      </c>
    </row>
    <row r="12" spans="2:35">
      <c r="B12" s="6" t="s">
        <v>63</v>
      </c>
      <c r="C12" s="74">
        <v>7.4224598737893707E-2</v>
      </c>
      <c r="D12" s="73">
        <v>7.6187354987876821E-2</v>
      </c>
      <c r="E12" s="33">
        <v>3.7868590768022917E-2</v>
      </c>
      <c r="F12" s="33">
        <v>0</v>
      </c>
      <c r="G12" s="33">
        <v>0</v>
      </c>
      <c r="H12" s="32">
        <v>0.18828054449379344</v>
      </c>
      <c r="J12" s="6" t="s">
        <v>619</v>
      </c>
      <c r="K12" s="19"/>
      <c r="M12" s="6" t="s">
        <v>24</v>
      </c>
      <c r="N12" s="32">
        <v>0.2777467558250194</v>
      </c>
      <c r="R12" s="6" t="s">
        <v>92</v>
      </c>
      <c r="S12" s="19">
        <v>555.58333333333337</v>
      </c>
      <c r="T12" s="19">
        <v>249</v>
      </c>
      <c r="U12" s="19">
        <v>187</v>
      </c>
      <c r="V12" s="19">
        <v>236.25</v>
      </c>
      <c r="W12" s="19"/>
      <c r="X12" s="19">
        <v>360.85714285714283</v>
      </c>
      <c r="AB12" s="6">
        <v>40</v>
      </c>
      <c r="AF12">
        <v>400</v>
      </c>
      <c r="AI12">
        <v>400</v>
      </c>
    </row>
    <row r="13" spans="2:35">
      <c r="B13" s="6" t="s">
        <v>24</v>
      </c>
      <c r="C13" s="69">
        <v>0.11694605931665471</v>
      </c>
      <c r="D13" s="72">
        <v>8.8493836675270984E-2</v>
      </c>
      <c r="E13" s="33">
        <v>4.9807190710580783E-2</v>
      </c>
      <c r="F13" s="33">
        <v>2.2499669122512903E-2</v>
      </c>
      <c r="G13" s="33">
        <v>0</v>
      </c>
      <c r="H13" s="32">
        <v>0.2777467558250194</v>
      </c>
      <c r="J13" s="6" t="s">
        <v>613</v>
      </c>
      <c r="K13" s="19">
        <v>284.13416030534347</v>
      </c>
      <c r="M13" s="6" t="s">
        <v>613</v>
      </c>
      <c r="N13" s="32">
        <v>1</v>
      </c>
      <c r="R13" s="6" t="s">
        <v>158</v>
      </c>
      <c r="S13" s="19">
        <v>187</v>
      </c>
      <c r="T13" s="19">
        <v>724.5</v>
      </c>
      <c r="U13" s="19">
        <v>360</v>
      </c>
      <c r="V13" s="19"/>
      <c r="W13" s="19"/>
      <c r="X13" s="19">
        <v>414.71428571428572</v>
      </c>
      <c r="AB13" s="6">
        <v>50</v>
      </c>
      <c r="AH13">
        <v>659</v>
      </c>
      <c r="AI13">
        <v>659</v>
      </c>
    </row>
    <row r="14" spans="2:35">
      <c r="B14" s="146" t="s">
        <v>613</v>
      </c>
      <c r="C14" s="145">
        <v>0.41960883528423498</v>
      </c>
      <c r="D14" s="73">
        <v>0.33362948744151122</v>
      </c>
      <c r="E14" s="73">
        <v>0.22183107151185352</v>
      </c>
      <c r="F14" s="73">
        <v>2.4930605762400252E-2</v>
      </c>
      <c r="G14" s="73">
        <v>0</v>
      </c>
      <c r="H14" s="71">
        <v>1</v>
      </c>
      <c r="R14" s="6" t="s">
        <v>112</v>
      </c>
      <c r="S14" s="19">
        <v>359.6</v>
      </c>
      <c r="T14" s="19"/>
      <c r="U14" s="19">
        <v>122</v>
      </c>
      <c r="V14" s="19"/>
      <c r="W14" s="19"/>
      <c r="X14" s="19">
        <v>270.5</v>
      </c>
      <c r="AB14" s="6">
        <v>55</v>
      </c>
      <c r="AE14">
        <v>495</v>
      </c>
      <c r="AI14">
        <v>495</v>
      </c>
    </row>
    <row r="15" spans="2:35">
      <c r="R15" s="6" t="s">
        <v>43</v>
      </c>
      <c r="S15" s="19">
        <v>283.78571428571428</v>
      </c>
      <c r="T15" s="19">
        <v>254.5</v>
      </c>
      <c r="U15" s="19">
        <v>145.80000000000001</v>
      </c>
      <c r="V15" s="19">
        <v>135</v>
      </c>
      <c r="W15" s="19"/>
      <c r="X15" s="19">
        <v>243</v>
      </c>
      <c r="AB15" s="6">
        <v>60</v>
      </c>
      <c r="AG15">
        <v>779</v>
      </c>
      <c r="AI15">
        <v>779</v>
      </c>
    </row>
    <row r="16" spans="2:35" ht="15.75" thickBot="1">
      <c r="R16" s="6" t="s">
        <v>97</v>
      </c>
      <c r="S16" s="19">
        <v>302.66666666666669</v>
      </c>
      <c r="T16" s="19">
        <v>180</v>
      </c>
      <c r="U16" s="19">
        <v>96.825000000000003</v>
      </c>
      <c r="V16" s="19"/>
      <c r="W16" s="19"/>
      <c r="X16" s="19">
        <v>213.60833333333335</v>
      </c>
      <c r="AB16" s="6">
        <v>75</v>
      </c>
      <c r="AF16">
        <v>959</v>
      </c>
      <c r="AI16">
        <v>959</v>
      </c>
    </row>
    <row r="17" spans="2:35" ht="15.75" thickBot="1">
      <c r="J17" s="5" t="s">
        <v>625</v>
      </c>
      <c r="K17" s="5" t="s">
        <v>620</v>
      </c>
      <c r="R17" s="6" t="s">
        <v>86</v>
      </c>
      <c r="S17" s="19">
        <v>344.45454545454544</v>
      </c>
      <c r="T17" s="116">
        <v>847.28571428571433</v>
      </c>
      <c r="U17" s="19">
        <v>305.76</v>
      </c>
      <c r="V17" s="19"/>
      <c r="W17" s="19"/>
      <c r="X17" s="19">
        <v>403.81395348837208</v>
      </c>
      <c r="AB17" s="6">
        <v>190</v>
      </c>
      <c r="AC17">
        <v>2459</v>
      </c>
      <c r="AI17">
        <v>2459</v>
      </c>
    </row>
    <row r="18" spans="2:35">
      <c r="J18" s="5" t="s">
        <v>612</v>
      </c>
      <c r="K18" t="s">
        <v>344</v>
      </c>
      <c r="L18" t="s">
        <v>86</v>
      </c>
      <c r="M18" t="s">
        <v>63</v>
      </c>
      <c r="N18" t="s">
        <v>24</v>
      </c>
      <c r="O18" t="s">
        <v>51</v>
      </c>
      <c r="P18" t="s">
        <v>613</v>
      </c>
      <c r="R18" s="6" t="s">
        <v>63</v>
      </c>
      <c r="S18" s="19">
        <v>171.75</v>
      </c>
      <c r="T18" s="19">
        <v>420.6</v>
      </c>
      <c r="U18" s="19">
        <v>325.46153846153845</v>
      </c>
      <c r="V18" s="19"/>
      <c r="W18" s="19"/>
      <c r="X18" s="19">
        <v>248.95238095238096</v>
      </c>
      <c r="AB18" s="6" t="s">
        <v>613</v>
      </c>
      <c r="AC18">
        <v>2459</v>
      </c>
      <c r="AD18">
        <v>180</v>
      </c>
      <c r="AE18">
        <v>495</v>
      </c>
      <c r="AF18">
        <v>679.5</v>
      </c>
      <c r="AG18">
        <v>779</v>
      </c>
      <c r="AH18">
        <v>659</v>
      </c>
      <c r="AI18">
        <v>847.28571428571433</v>
      </c>
    </row>
    <row r="19" spans="2:35">
      <c r="B19" s="221" t="s">
        <v>725</v>
      </c>
      <c r="J19" s="6" t="s">
        <v>36</v>
      </c>
      <c r="K19" s="32">
        <v>8.2586668899681789E-2</v>
      </c>
      <c r="L19" s="32">
        <v>0.39030108941183195</v>
      </c>
      <c r="M19" s="32">
        <v>0.21603400174011789</v>
      </c>
      <c r="N19" s="32">
        <v>0.2509297989060949</v>
      </c>
      <c r="O19" s="32">
        <v>6.0148441042273425E-2</v>
      </c>
      <c r="P19" s="32">
        <v>1</v>
      </c>
      <c r="R19" s="6" t="s">
        <v>129</v>
      </c>
      <c r="S19" s="19">
        <v>325.60000000000002</v>
      </c>
      <c r="T19" s="19"/>
      <c r="U19" s="19">
        <v>95</v>
      </c>
      <c r="V19" s="19"/>
      <c r="W19" s="19"/>
      <c r="X19" s="19">
        <v>239.125</v>
      </c>
    </row>
    <row r="20" spans="2:35">
      <c r="B20" s="222"/>
      <c r="C20" s="80" t="s">
        <v>726</v>
      </c>
      <c r="D20" s="80" t="s">
        <v>16</v>
      </c>
      <c r="E20" s="81" t="s">
        <v>77</v>
      </c>
      <c r="F20" s="81" t="s">
        <v>36</v>
      </c>
      <c r="J20" s="6" t="s">
        <v>613</v>
      </c>
      <c r="K20" s="32">
        <v>8.2586668899681789E-2</v>
      </c>
      <c r="L20" s="32">
        <v>0.39030108941183195</v>
      </c>
      <c r="M20" s="32">
        <v>0.21603400174011789</v>
      </c>
      <c r="N20" s="32">
        <v>0.2509297989060949</v>
      </c>
      <c r="O20" s="32">
        <v>6.0148441042273425E-2</v>
      </c>
      <c r="P20" s="32">
        <v>1</v>
      </c>
      <c r="R20" s="6" t="s">
        <v>24</v>
      </c>
      <c r="S20" s="19">
        <v>259.77999999999997</v>
      </c>
      <c r="T20" s="19">
        <v>345.75</v>
      </c>
      <c r="U20" s="19">
        <v>258.65421052631581</v>
      </c>
      <c r="V20" s="19">
        <v>89.25</v>
      </c>
      <c r="W20" s="19"/>
      <c r="X20" s="19">
        <v>233.70348484848483</v>
      </c>
      <c r="AB20" s="204" t="s">
        <v>772</v>
      </c>
      <c r="AC20" s="204"/>
    </row>
    <row r="21" spans="2:35" ht="45">
      <c r="B21" s="82">
        <v>1</v>
      </c>
      <c r="C21" s="83" t="s">
        <v>727</v>
      </c>
      <c r="D21" s="84" t="s">
        <v>732</v>
      </c>
      <c r="E21" s="83" t="s">
        <v>737</v>
      </c>
      <c r="F21" s="83" t="s">
        <v>742</v>
      </c>
      <c r="R21" s="6" t="s">
        <v>51</v>
      </c>
      <c r="S21" s="19">
        <v>275.25</v>
      </c>
      <c r="T21" s="19">
        <v>228.2</v>
      </c>
      <c r="U21" s="19">
        <v>235.6</v>
      </c>
      <c r="V21" s="19"/>
      <c r="W21" s="19"/>
      <c r="X21" s="19">
        <v>245.52307692307693</v>
      </c>
      <c r="AB21" t="s">
        <v>769</v>
      </c>
      <c r="AC21" s="147">
        <v>847.28571428571433</v>
      </c>
      <c r="AE21" s="220" t="s">
        <v>773</v>
      </c>
      <c r="AF21" s="220"/>
      <c r="AG21" s="220"/>
      <c r="AH21" s="220"/>
      <c r="AI21" s="220"/>
    </row>
    <row r="22" spans="2:35" ht="60">
      <c r="B22" s="82">
        <v>2</v>
      </c>
      <c r="C22" s="84" t="s">
        <v>728</v>
      </c>
      <c r="D22" s="85" t="s">
        <v>733</v>
      </c>
      <c r="E22" s="84" t="s">
        <v>738</v>
      </c>
      <c r="F22" s="84" t="s">
        <v>743</v>
      </c>
      <c r="J22" s="5" t="s">
        <v>612</v>
      </c>
      <c r="K22" t="s">
        <v>680</v>
      </c>
      <c r="M22" s="5" t="s">
        <v>612</v>
      </c>
      <c r="N22" t="s">
        <v>654</v>
      </c>
      <c r="O22" t="s">
        <v>614</v>
      </c>
      <c r="R22" s="6" t="s">
        <v>27</v>
      </c>
      <c r="S22" s="19">
        <v>412.5</v>
      </c>
      <c r="T22" s="19"/>
      <c r="U22" s="19"/>
      <c r="V22" s="19"/>
      <c r="W22" s="19"/>
      <c r="X22" s="19">
        <v>412.5</v>
      </c>
      <c r="AB22" t="s">
        <v>770</v>
      </c>
      <c r="AC22" s="147">
        <v>906</v>
      </c>
      <c r="AE22" s="220"/>
      <c r="AF22" s="220"/>
      <c r="AG22" s="220"/>
      <c r="AH22" s="220"/>
      <c r="AI22" s="220"/>
    </row>
    <row r="23" spans="2:35" ht="60">
      <c r="B23" s="82">
        <v>3</v>
      </c>
      <c r="C23" s="86" t="s">
        <v>729</v>
      </c>
      <c r="D23" s="87" t="s">
        <v>734</v>
      </c>
      <c r="E23" s="87" t="s">
        <v>739</v>
      </c>
      <c r="F23" s="87" t="s">
        <v>744</v>
      </c>
      <c r="H23" s="12"/>
      <c r="J23" s="6" t="s">
        <v>188</v>
      </c>
      <c r="K23">
        <v>337.5</v>
      </c>
      <c r="M23" s="6" t="s">
        <v>56</v>
      </c>
      <c r="N23">
        <v>37.94736842105263</v>
      </c>
      <c r="O23">
        <v>19</v>
      </c>
      <c r="R23" s="6" t="s">
        <v>65</v>
      </c>
      <c r="S23" s="19"/>
      <c r="T23" s="19">
        <v>194</v>
      </c>
      <c r="U23" s="19">
        <v>167</v>
      </c>
      <c r="V23" s="19"/>
      <c r="W23" s="19"/>
      <c r="X23" s="19">
        <v>173.75</v>
      </c>
    </row>
    <row r="24" spans="2:35" ht="45">
      <c r="B24" s="82">
        <v>4</v>
      </c>
      <c r="C24" s="85" t="s">
        <v>730</v>
      </c>
      <c r="D24" s="88" t="s">
        <v>735</v>
      </c>
      <c r="E24" s="85" t="s">
        <v>740</v>
      </c>
      <c r="F24" s="85" t="s">
        <v>740</v>
      </c>
      <c r="H24" s="12"/>
      <c r="J24" s="6" t="s">
        <v>56</v>
      </c>
      <c r="K24">
        <v>365.45894736842109</v>
      </c>
      <c r="M24" s="6" t="s">
        <v>92</v>
      </c>
      <c r="N24">
        <v>32.857142857142854</v>
      </c>
      <c r="O24">
        <v>7</v>
      </c>
      <c r="R24" s="6" t="s">
        <v>613</v>
      </c>
      <c r="S24" s="19">
        <v>282.48098214285716</v>
      </c>
      <c r="T24" s="19">
        <v>452.68571428571431</v>
      </c>
      <c r="U24" s="19">
        <v>266.57065934065935</v>
      </c>
      <c r="V24" s="19">
        <v>101.296875</v>
      </c>
      <c r="W24" s="19"/>
      <c r="X24" s="19">
        <v>288.82106299212597</v>
      </c>
    </row>
    <row r="25" spans="2:35" ht="45">
      <c r="B25" s="89">
        <v>5</v>
      </c>
      <c r="C25" s="88" t="s">
        <v>731</v>
      </c>
      <c r="D25" s="83" t="s">
        <v>736</v>
      </c>
      <c r="E25" s="88" t="s">
        <v>741</v>
      </c>
      <c r="F25" s="88" t="s">
        <v>745</v>
      </c>
      <c r="H25" s="12"/>
      <c r="J25" s="6" t="s">
        <v>344</v>
      </c>
      <c r="K25">
        <v>344.07499999999999</v>
      </c>
      <c r="M25" s="6" t="s">
        <v>158</v>
      </c>
      <c r="N25">
        <v>39.857142857142854</v>
      </c>
      <c r="O25">
        <v>7</v>
      </c>
    </row>
    <row r="26" spans="2:35">
      <c r="J26" s="6" t="s">
        <v>92</v>
      </c>
      <c r="K26">
        <v>360.85714285714283</v>
      </c>
      <c r="M26" s="6" t="s">
        <v>112</v>
      </c>
      <c r="N26">
        <v>27</v>
      </c>
      <c r="O26">
        <v>8</v>
      </c>
    </row>
    <row r="27" spans="2:35">
      <c r="J27" s="6" t="s">
        <v>158</v>
      </c>
      <c r="K27">
        <v>414.71428571428572</v>
      </c>
      <c r="M27" s="6" t="s">
        <v>43</v>
      </c>
      <c r="N27">
        <v>22.045454545454547</v>
      </c>
      <c r="O27">
        <v>22</v>
      </c>
    </row>
    <row r="28" spans="2:35">
      <c r="B28" s="5" t="s">
        <v>682</v>
      </c>
      <c r="C28" s="5" t="s">
        <v>620</v>
      </c>
      <c r="G28" s="12"/>
      <c r="J28" s="6" t="s">
        <v>112</v>
      </c>
      <c r="K28">
        <v>270.5</v>
      </c>
      <c r="M28" s="6" t="s">
        <v>86</v>
      </c>
      <c r="N28">
        <v>38.97674418604651</v>
      </c>
      <c r="O28">
        <v>43</v>
      </c>
    </row>
    <row r="29" spans="2:35">
      <c r="B29" s="5" t="s">
        <v>612</v>
      </c>
      <c r="C29" t="s">
        <v>16</v>
      </c>
      <c r="D29" t="s">
        <v>77</v>
      </c>
      <c r="E29" t="s">
        <v>36</v>
      </c>
      <c r="F29" t="s">
        <v>613</v>
      </c>
      <c r="G29" s="12"/>
      <c r="J29" s="6" t="s">
        <v>43</v>
      </c>
      <c r="K29">
        <v>243</v>
      </c>
      <c r="M29" s="6" t="s">
        <v>63</v>
      </c>
      <c r="N29">
        <v>23.833333333333332</v>
      </c>
      <c r="O29">
        <v>42</v>
      </c>
    </row>
    <row r="30" spans="2:35">
      <c r="B30" s="6" t="s">
        <v>158</v>
      </c>
      <c r="C30">
        <v>2</v>
      </c>
      <c r="D30">
        <v>2</v>
      </c>
      <c r="E30">
        <v>3</v>
      </c>
      <c r="F30">
        <v>7</v>
      </c>
      <c r="H30" s="41"/>
      <c r="J30" s="6" t="s">
        <v>86</v>
      </c>
      <c r="K30">
        <v>403.81395348837208</v>
      </c>
      <c r="M30" s="6" t="s">
        <v>129</v>
      </c>
      <c r="N30">
        <v>23.5</v>
      </c>
      <c r="O30">
        <v>8</v>
      </c>
    </row>
    <row r="31" spans="2:35">
      <c r="B31" s="6" t="s">
        <v>613</v>
      </c>
      <c r="C31">
        <v>2</v>
      </c>
      <c r="D31">
        <v>2</v>
      </c>
      <c r="E31">
        <v>3</v>
      </c>
      <c r="F31">
        <v>7</v>
      </c>
      <c r="G31" s="12"/>
      <c r="J31" s="6" t="s">
        <v>63</v>
      </c>
      <c r="K31">
        <v>248.95238095238096</v>
      </c>
      <c r="M31" s="6" t="s">
        <v>24</v>
      </c>
      <c r="N31">
        <v>29.575757575757574</v>
      </c>
      <c r="O31">
        <v>66</v>
      </c>
    </row>
    <row r="32" spans="2:35">
      <c r="B32" s="32"/>
      <c r="J32" s="6" t="s">
        <v>129</v>
      </c>
      <c r="K32">
        <v>239.125</v>
      </c>
      <c r="M32" s="6" t="s">
        <v>51</v>
      </c>
      <c r="N32">
        <v>27.153846153846153</v>
      </c>
      <c r="O32">
        <v>13</v>
      </c>
    </row>
    <row r="33" spans="2:15">
      <c r="B33" s="32"/>
      <c r="J33" s="6" t="s">
        <v>24</v>
      </c>
      <c r="K33">
        <v>233.70348484848486</v>
      </c>
      <c r="M33" s="6" t="s">
        <v>613</v>
      </c>
      <c r="N33">
        <v>30.217021276595744</v>
      </c>
      <c r="O33">
        <v>235</v>
      </c>
    </row>
    <row r="34" spans="2:15">
      <c r="B34" s="32"/>
      <c r="J34" s="6" t="s">
        <v>51</v>
      </c>
      <c r="K34">
        <v>245.52307692307693</v>
      </c>
    </row>
    <row r="35" spans="2:15">
      <c r="J35" s="6" t="s">
        <v>27</v>
      </c>
      <c r="K35">
        <v>412.5</v>
      </c>
    </row>
    <row r="36" spans="2:15">
      <c r="J36" s="6" t="s">
        <v>613</v>
      </c>
      <c r="K36">
        <v>292.55696721311472</v>
      </c>
    </row>
    <row r="56" spans="2:5">
      <c r="B56" s="4" t="s">
        <v>687</v>
      </c>
    </row>
    <row r="59" spans="2:5">
      <c r="B59" t="s">
        <v>612</v>
      </c>
      <c r="C59" t="s">
        <v>746</v>
      </c>
    </row>
    <row r="60" spans="2:5">
      <c r="B60" s="6">
        <v>1</v>
      </c>
      <c r="C60">
        <v>255</v>
      </c>
      <c r="D60" s="90">
        <v>0.94795539033457255</v>
      </c>
      <c r="E60" t="s">
        <v>666</v>
      </c>
    </row>
    <row r="61" spans="2:5">
      <c r="B61" s="6">
        <v>2</v>
      </c>
      <c r="C61">
        <v>14</v>
      </c>
      <c r="D61" s="90">
        <v>5.204460966542751E-2</v>
      </c>
      <c r="E61" t="s">
        <v>667</v>
      </c>
    </row>
    <row r="62" spans="2:5">
      <c r="B62" s="6" t="s">
        <v>619</v>
      </c>
    </row>
    <row r="63" spans="2:5">
      <c r="B63" s="6" t="s">
        <v>613</v>
      </c>
      <c r="C63">
        <v>269</v>
      </c>
    </row>
    <row r="65" spans="2:8">
      <c r="B65" t="s">
        <v>612</v>
      </c>
      <c r="C65" t="s">
        <v>665</v>
      </c>
      <c r="D65" t="s">
        <v>625</v>
      </c>
    </row>
    <row r="66" spans="2:8">
      <c r="B66" s="6">
        <v>1</v>
      </c>
      <c r="C66">
        <v>255</v>
      </c>
      <c r="D66">
        <v>65299.200000000004</v>
      </c>
      <c r="E66" s="90">
        <v>0.87716868509728563</v>
      </c>
      <c r="F66" t="s">
        <v>668</v>
      </c>
    </row>
    <row r="67" spans="2:8">
      <c r="B67" s="6">
        <v>2</v>
      </c>
      <c r="C67">
        <v>14</v>
      </c>
      <c r="D67">
        <v>9143.9500000000007</v>
      </c>
      <c r="E67" s="90">
        <v>0.12283131490271434</v>
      </c>
      <c r="F67" t="s">
        <v>669</v>
      </c>
    </row>
    <row r="68" spans="2:8">
      <c r="B68" s="6" t="s">
        <v>619</v>
      </c>
    </row>
    <row r="69" spans="2:8">
      <c r="B69" s="6" t="s">
        <v>613</v>
      </c>
      <c r="C69">
        <v>269</v>
      </c>
      <c r="D69">
        <v>74443.150000000009</v>
      </c>
    </row>
    <row r="72" spans="2:8">
      <c r="F72" t="s">
        <v>653</v>
      </c>
    </row>
    <row r="73" spans="2:8">
      <c r="F73">
        <v>0.9243253430086279</v>
      </c>
    </row>
    <row r="74" spans="2:8">
      <c r="F74" t="s">
        <v>670</v>
      </c>
    </row>
    <row r="75" spans="2:8">
      <c r="F75">
        <v>30.041984732824428</v>
      </c>
      <c r="G75" t="s">
        <v>671</v>
      </c>
      <c r="H75" t="s">
        <v>672</v>
      </c>
    </row>
    <row r="76" spans="2:8">
      <c r="F76">
        <v>284.13416030534353</v>
      </c>
      <c r="G76" t="s">
        <v>671</v>
      </c>
      <c r="H76" t="s">
        <v>673</v>
      </c>
    </row>
    <row r="77" spans="2:8">
      <c r="F77">
        <v>15</v>
      </c>
      <c r="G77" t="s">
        <v>674</v>
      </c>
      <c r="H77" t="s">
        <v>672</v>
      </c>
    </row>
    <row r="78" spans="2:8">
      <c r="F78">
        <v>135</v>
      </c>
      <c r="G78" t="s">
        <v>674</v>
      </c>
      <c r="H78" t="s">
        <v>673</v>
      </c>
    </row>
    <row r="79" spans="2:8">
      <c r="F79">
        <v>18</v>
      </c>
      <c r="G79" t="s">
        <v>675</v>
      </c>
      <c r="H79" t="s">
        <v>672</v>
      </c>
    </row>
    <row r="80" spans="2:8">
      <c r="F80">
        <v>180</v>
      </c>
      <c r="G80" t="s">
        <v>675</v>
      </c>
      <c r="H80" t="s">
        <v>673</v>
      </c>
    </row>
    <row r="91" spans="2:42" s="91" customFormat="1">
      <c r="M91"/>
      <c r="N91"/>
      <c r="AB91"/>
      <c r="AC91"/>
      <c r="AD91"/>
      <c r="AE91"/>
      <c r="AF91"/>
      <c r="AG91"/>
      <c r="AH91"/>
      <c r="AI91"/>
      <c r="AJ91"/>
      <c r="AK91"/>
      <c r="AL91"/>
      <c r="AM91"/>
      <c r="AN91"/>
      <c r="AO91"/>
      <c r="AP91"/>
    </row>
    <row r="94" spans="2:42">
      <c r="B94" s="5" t="s">
        <v>612</v>
      </c>
      <c r="C94" t="s">
        <v>614</v>
      </c>
      <c r="E94" t="s">
        <v>747</v>
      </c>
    </row>
    <row r="95" spans="2:42">
      <c r="B95" s="6"/>
      <c r="C95" s="32">
        <v>2.6717557251908396E-2</v>
      </c>
      <c r="E95" t="s">
        <v>686</v>
      </c>
    </row>
    <row r="96" spans="2:42">
      <c r="B96" s="6" t="s">
        <v>152</v>
      </c>
      <c r="C96" s="32">
        <v>1.5267175572519083E-2</v>
      </c>
      <c r="E96" t="s">
        <v>748</v>
      </c>
    </row>
    <row r="97" spans="2:11">
      <c r="B97" s="6" t="s">
        <v>23</v>
      </c>
      <c r="C97" s="32">
        <v>0.54961832061068705</v>
      </c>
    </row>
    <row r="98" spans="2:11">
      <c r="B98" s="6" t="s">
        <v>307</v>
      </c>
      <c r="C98" s="32">
        <v>3.8167938931297708E-3</v>
      </c>
      <c r="E98" s="4" t="s">
        <v>10</v>
      </c>
    </row>
    <row r="99" spans="2:11">
      <c r="B99" s="6" t="s">
        <v>21</v>
      </c>
      <c r="C99" s="32">
        <v>0.23282442748091603</v>
      </c>
      <c r="E99">
        <v>118</v>
      </c>
      <c r="F99" t="s">
        <v>657</v>
      </c>
    </row>
    <row r="100" spans="2:11">
      <c r="B100" s="6" t="s">
        <v>50</v>
      </c>
      <c r="C100" s="32">
        <v>0.14122137404580154</v>
      </c>
      <c r="E100" s="20">
        <v>0.45</v>
      </c>
      <c r="F100" t="s">
        <v>684</v>
      </c>
    </row>
    <row r="101" spans="2:11">
      <c r="B101" s="6" t="s">
        <v>277</v>
      </c>
      <c r="C101" s="32">
        <v>1.1450381679389313E-2</v>
      </c>
      <c r="E101" s="4" t="s">
        <v>616</v>
      </c>
    </row>
    <row r="102" spans="2:11">
      <c r="B102" s="6" t="s">
        <v>306</v>
      </c>
      <c r="C102" s="32">
        <v>3.8167938931297708E-3</v>
      </c>
      <c r="E102">
        <v>34</v>
      </c>
      <c r="F102" t="s">
        <v>657</v>
      </c>
    </row>
    <row r="103" spans="2:11">
      <c r="B103" s="6" t="s">
        <v>46</v>
      </c>
      <c r="C103" s="32">
        <v>1.5267175572519083E-2</v>
      </c>
      <c r="E103" s="20">
        <v>0.14000000000000001</v>
      </c>
    </row>
    <row r="104" spans="2:11">
      <c r="B104" s="6" t="s">
        <v>619</v>
      </c>
      <c r="C104" s="32">
        <v>0</v>
      </c>
    </row>
    <row r="105" spans="2:11">
      <c r="B105" s="6" t="s">
        <v>613</v>
      </c>
      <c r="C105" s="32">
        <v>1</v>
      </c>
    </row>
    <row r="107" spans="2:11">
      <c r="B107" s="5" t="s">
        <v>625</v>
      </c>
      <c r="C107" s="5" t="s">
        <v>620</v>
      </c>
    </row>
    <row r="108" spans="2:11">
      <c r="B108" s="5" t="s">
        <v>612</v>
      </c>
      <c r="D108" t="s">
        <v>171</v>
      </c>
      <c r="E108" t="s">
        <v>45</v>
      </c>
      <c r="F108" t="s">
        <v>67</v>
      </c>
      <c r="G108" t="s">
        <v>232</v>
      </c>
      <c r="H108" t="s">
        <v>78</v>
      </c>
      <c r="I108" t="s">
        <v>309</v>
      </c>
      <c r="J108" t="s">
        <v>17</v>
      </c>
      <c r="K108" t="s">
        <v>613</v>
      </c>
    </row>
    <row r="109" spans="2:11">
      <c r="B109" s="6" t="s">
        <v>77</v>
      </c>
      <c r="C109" s="32">
        <v>7.6112191755035447E-2</v>
      </c>
      <c r="D109" s="32">
        <v>0.22654828386772918</v>
      </c>
      <c r="E109" s="32">
        <v>2.258894396686955E-2</v>
      </c>
      <c r="F109" s="32">
        <v>7.0590449896467339E-3</v>
      </c>
      <c r="G109" s="92">
        <v>0.41433143000564721</v>
      </c>
      <c r="H109" s="92">
        <v>0.1455731944531593</v>
      </c>
      <c r="I109" s="32">
        <v>9.9316056974336445E-2</v>
      </c>
      <c r="J109" s="32">
        <v>8.4708539875760804E-3</v>
      </c>
      <c r="K109" s="32">
        <v>1</v>
      </c>
    </row>
    <row r="110" spans="2:11">
      <c r="B110" s="6" t="s">
        <v>613</v>
      </c>
      <c r="C110" s="32">
        <v>7.6112191755035447E-2</v>
      </c>
      <c r="D110" s="32">
        <v>0.22654828386772918</v>
      </c>
      <c r="E110" s="32">
        <v>2.258894396686955E-2</v>
      </c>
      <c r="F110" s="32">
        <v>7.0590449896467339E-3</v>
      </c>
      <c r="G110" s="32">
        <v>0.41433143000564721</v>
      </c>
      <c r="H110" s="32">
        <v>0.1455731944531593</v>
      </c>
      <c r="I110" s="32">
        <v>9.9316056974336445E-2</v>
      </c>
      <c r="J110" s="32">
        <v>8.4708539875760804E-3</v>
      </c>
      <c r="K110" s="32">
        <v>1</v>
      </c>
    </row>
    <row r="114" spans="2:23">
      <c r="B114" s="5" t="s">
        <v>612</v>
      </c>
      <c r="C114" s="5" t="s">
        <v>644</v>
      </c>
      <c r="D114" t="s">
        <v>625</v>
      </c>
    </row>
    <row r="115" spans="2:23">
      <c r="B115" s="6" t="s">
        <v>628</v>
      </c>
      <c r="H115" t="s">
        <v>751</v>
      </c>
    </row>
    <row r="116" spans="2:23">
      <c r="B116" s="11" t="s">
        <v>629</v>
      </c>
      <c r="C116" s="12">
        <v>14</v>
      </c>
      <c r="D116" s="12">
        <v>3828</v>
      </c>
      <c r="E116" s="223" t="s">
        <v>645</v>
      </c>
      <c r="H116" t="s">
        <v>752</v>
      </c>
    </row>
    <row r="117" spans="2:23">
      <c r="B117" s="11" t="s">
        <v>630</v>
      </c>
      <c r="C117" s="12">
        <v>13</v>
      </c>
      <c r="D117" s="12">
        <v>2868.8500000000004</v>
      </c>
      <c r="E117" s="223"/>
    </row>
    <row r="118" spans="2:23">
      <c r="B118" s="13" t="s">
        <v>631</v>
      </c>
      <c r="C118" s="14">
        <v>18</v>
      </c>
      <c r="D118" s="14">
        <v>5461.6</v>
      </c>
      <c r="E118" s="223"/>
      <c r="F118">
        <v>45</v>
      </c>
    </row>
    <row r="119" spans="2:23" ht="15.75" thickBot="1">
      <c r="B119" s="11" t="s">
        <v>632</v>
      </c>
      <c r="C119" s="12">
        <v>15</v>
      </c>
      <c r="D119" s="12">
        <v>3481</v>
      </c>
      <c r="E119" s="204" t="s">
        <v>646</v>
      </c>
      <c r="L119" t="s">
        <v>775</v>
      </c>
    </row>
    <row r="120" spans="2:23" ht="30">
      <c r="B120" s="11" t="s">
        <v>633</v>
      </c>
      <c r="C120" s="12">
        <v>22</v>
      </c>
      <c r="D120" s="12">
        <v>4799.3500000000004</v>
      </c>
      <c r="E120" s="204"/>
      <c r="G120" s="93" t="s">
        <v>688</v>
      </c>
      <c r="H120" s="77" t="s">
        <v>690</v>
      </c>
      <c r="I120" s="28" t="s">
        <v>691</v>
      </c>
      <c r="J120" t="s">
        <v>690</v>
      </c>
      <c r="K120" s="164" t="s">
        <v>784</v>
      </c>
      <c r="L120" s="165" t="s">
        <v>782</v>
      </c>
      <c r="M120" s="166" t="s">
        <v>783</v>
      </c>
    </row>
    <row r="121" spans="2:23" ht="15.75" thickBot="1">
      <c r="B121" s="13" t="s">
        <v>634</v>
      </c>
      <c r="C121" s="14">
        <v>8</v>
      </c>
      <c r="D121" s="14">
        <v>2682.85</v>
      </c>
      <c r="E121" s="204"/>
      <c r="F121">
        <v>45</v>
      </c>
      <c r="G121" s="94">
        <v>23121.65</v>
      </c>
      <c r="H121" s="95">
        <v>0.31059472899789975</v>
      </c>
      <c r="I121">
        <v>90</v>
      </c>
      <c r="J121" s="90">
        <v>0.34351145038167941</v>
      </c>
      <c r="K121" s="167" t="s">
        <v>780</v>
      </c>
      <c r="L121" s="162">
        <v>0.31059472899789975</v>
      </c>
      <c r="M121" s="171">
        <v>0.34351145038167941</v>
      </c>
      <c r="T121" t="s">
        <v>792</v>
      </c>
    </row>
    <row r="122" spans="2:23" ht="15.75" thickBot="1">
      <c r="B122" s="11" t="s">
        <v>635</v>
      </c>
      <c r="C122" s="12">
        <v>24</v>
      </c>
      <c r="D122" s="12">
        <v>10878.5</v>
      </c>
      <c r="E122" s="223" t="s">
        <v>647</v>
      </c>
      <c r="K122" s="168" t="s">
        <v>781</v>
      </c>
      <c r="L122" s="163">
        <v>0.68940527100210014</v>
      </c>
      <c r="M122" s="172">
        <v>0.65648854961832059</v>
      </c>
      <c r="O122" s="5" t="s">
        <v>612</v>
      </c>
      <c r="P122" t="s">
        <v>625</v>
      </c>
      <c r="Q122" t="s">
        <v>720</v>
      </c>
      <c r="S122" s="164" t="s">
        <v>784</v>
      </c>
      <c r="T122" s="165" t="s">
        <v>782</v>
      </c>
      <c r="U122" s="166" t="s">
        <v>783</v>
      </c>
      <c r="V122" s="194" t="s">
        <v>799</v>
      </c>
      <c r="W122" s="191" t="s">
        <v>691</v>
      </c>
    </row>
    <row r="123" spans="2:23" ht="15.75" thickBot="1">
      <c r="B123" s="11" t="s">
        <v>636</v>
      </c>
      <c r="C123" s="12">
        <v>24</v>
      </c>
      <c r="D123" s="12">
        <v>5327</v>
      </c>
      <c r="E123" s="223"/>
      <c r="O123" s="6" t="s">
        <v>641</v>
      </c>
      <c r="P123" s="32">
        <v>0</v>
      </c>
      <c r="Q123" s="32">
        <v>0</v>
      </c>
      <c r="S123" s="167" t="s">
        <v>798</v>
      </c>
      <c r="T123" s="169">
        <v>0.216</v>
      </c>
      <c r="U123" s="179">
        <v>0.19850000000000001</v>
      </c>
      <c r="V123" s="192">
        <v>0.13220000000000001</v>
      </c>
      <c r="W123" s="193">
        <v>9.5399999999999999E-2</v>
      </c>
    </row>
    <row r="124" spans="2:23" ht="15.75" thickBot="1">
      <c r="B124" s="13" t="s">
        <v>637</v>
      </c>
      <c r="C124" s="14">
        <v>18</v>
      </c>
      <c r="D124" s="14">
        <v>5039</v>
      </c>
      <c r="E124" s="223"/>
      <c r="F124">
        <v>66</v>
      </c>
      <c r="O124" s="6" t="s">
        <v>698</v>
      </c>
      <c r="P124" s="32">
        <v>0.2160165173021292</v>
      </c>
      <c r="Q124" s="32">
        <v>0.19847328244274809</v>
      </c>
      <c r="S124" s="168" t="s">
        <v>781</v>
      </c>
      <c r="T124" s="170">
        <v>0.55159999999999998</v>
      </c>
      <c r="U124" s="180">
        <v>0.57250000000000001</v>
      </c>
    </row>
    <row r="125" spans="2:23">
      <c r="B125" s="11" t="s">
        <v>638</v>
      </c>
      <c r="C125" s="12">
        <v>28</v>
      </c>
      <c r="D125" s="12">
        <v>7266.2</v>
      </c>
      <c r="E125" s="204" t="s">
        <v>648</v>
      </c>
      <c r="O125" s="6" t="s">
        <v>699</v>
      </c>
      <c r="P125" s="32">
        <v>0.2323437414993858</v>
      </c>
      <c r="Q125" s="32">
        <v>0.22900763358778625</v>
      </c>
    </row>
    <row r="126" spans="2:23" ht="30">
      <c r="B126" s="11" t="s">
        <v>639</v>
      </c>
      <c r="C126" s="12">
        <v>32</v>
      </c>
      <c r="D126" s="12">
        <v>10135.67</v>
      </c>
      <c r="E126" s="204"/>
      <c r="G126" s="93" t="s">
        <v>689</v>
      </c>
      <c r="H126" s="77" t="s">
        <v>690</v>
      </c>
      <c r="I126" s="28" t="s">
        <v>691</v>
      </c>
      <c r="O126" s="6" t="s">
        <v>696</v>
      </c>
      <c r="P126" s="32">
        <v>0.239565359606626</v>
      </c>
      <c r="Q126" s="32">
        <v>0.24809160305343511</v>
      </c>
    </row>
    <row r="127" spans="2:23">
      <c r="B127" s="11" t="s">
        <v>640</v>
      </c>
      <c r="C127" s="12">
        <v>46</v>
      </c>
      <c r="D127" s="12">
        <v>12675.130000000001</v>
      </c>
      <c r="E127" s="204"/>
      <c r="F127">
        <v>106</v>
      </c>
      <c r="G127" s="94">
        <f>SUM(D122:D127)</f>
        <v>51321.5</v>
      </c>
      <c r="H127" s="95">
        <v>0.68940527100210014</v>
      </c>
      <c r="I127">
        <v>172</v>
      </c>
      <c r="J127" s="90">
        <v>0.65648854961832059</v>
      </c>
      <c r="O127" s="6" t="s">
        <v>697</v>
      </c>
      <c r="P127" s="32">
        <v>0.31207438159185902</v>
      </c>
      <c r="Q127" s="32">
        <v>0.32442748091603052</v>
      </c>
    </row>
    <row r="128" spans="2:23">
      <c r="B128" s="6" t="s">
        <v>613</v>
      </c>
      <c r="C128">
        <v>262</v>
      </c>
      <c r="D128">
        <v>74443.150000000009</v>
      </c>
      <c r="O128" s="6" t="s">
        <v>613</v>
      </c>
      <c r="P128" s="32">
        <v>1</v>
      </c>
      <c r="Q128" s="32">
        <v>1</v>
      </c>
    </row>
    <row r="131" spans="2:21">
      <c r="B131" s="44" t="s">
        <v>693</v>
      </c>
      <c r="C131" s="12"/>
      <c r="D131" s="12"/>
      <c r="E131" s="12"/>
      <c r="O131" s="5" t="s">
        <v>612</v>
      </c>
      <c r="P131" t="s">
        <v>625</v>
      </c>
      <c r="Q131" t="s">
        <v>720</v>
      </c>
      <c r="U131" s="32">
        <f>T123+V123</f>
        <v>0.34820000000000001</v>
      </c>
    </row>
    <row r="132" spans="2:21">
      <c r="B132" s="12"/>
      <c r="C132" s="12" t="s">
        <v>749</v>
      </c>
      <c r="D132" s="12"/>
      <c r="E132" s="12"/>
      <c r="O132" s="6" t="s">
        <v>641</v>
      </c>
      <c r="P132" s="32">
        <v>0</v>
      </c>
      <c r="Q132" s="32">
        <v>0</v>
      </c>
    </row>
    <row r="133" spans="2:21">
      <c r="B133" s="12"/>
      <c r="C133" s="12" t="s">
        <v>763</v>
      </c>
      <c r="D133" s="12"/>
      <c r="E133" s="12"/>
      <c r="O133" s="6" t="s">
        <v>629</v>
      </c>
      <c r="P133" s="32">
        <v>5.2268744672948425E-2</v>
      </c>
      <c r="Q133" s="32">
        <v>6.1068702290076333E-2</v>
      </c>
    </row>
    <row r="134" spans="2:21">
      <c r="E134" s="12"/>
      <c r="O134" s="6" t="s">
        <v>630</v>
      </c>
      <c r="P134" s="32">
        <v>6.6779817887878207E-2</v>
      </c>
      <c r="Q134" s="32">
        <v>7.2519083969465645E-2</v>
      </c>
    </row>
    <row r="135" spans="2:21">
      <c r="B135" t="s">
        <v>612</v>
      </c>
      <c r="C135" t="s">
        <v>714</v>
      </c>
      <c r="D135" t="s">
        <v>644</v>
      </c>
      <c r="E135" t="s">
        <v>716</v>
      </c>
      <c r="O135" s="6" t="s">
        <v>631</v>
      </c>
      <c r="P135" s="32">
        <v>9.6967954741302598E-2</v>
      </c>
      <c r="Q135" s="32">
        <v>6.4885496183206104E-2</v>
      </c>
    </row>
    <row r="136" spans="2:21">
      <c r="B136" t="s">
        <v>629</v>
      </c>
      <c r="C136">
        <v>16</v>
      </c>
      <c r="D136">
        <v>14</v>
      </c>
      <c r="E136" s="19">
        <v>-12.308333333333575</v>
      </c>
      <c r="O136" s="6" t="s">
        <v>632</v>
      </c>
      <c r="P136" s="32">
        <v>0.13222237371739373</v>
      </c>
      <c r="Q136" s="32">
        <v>9.5419847328244281E-2</v>
      </c>
    </row>
    <row r="137" spans="2:21">
      <c r="B137" t="s">
        <v>630</v>
      </c>
      <c r="C137">
        <v>19</v>
      </c>
      <c r="D137">
        <v>13</v>
      </c>
      <c r="E137" s="19">
        <v>-14.441351010100995</v>
      </c>
      <c r="O137" s="6" t="s">
        <v>633</v>
      </c>
      <c r="P137" s="32">
        <v>3.9928455472397401E-2</v>
      </c>
      <c r="Q137" s="32">
        <v>5.7251908396946563E-2</v>
      </c>
    </row>
    <row r="138" spans="2:21">
      <c r="B138" t="s">
        <v>631</v>
      </c>
      <c r="C138">
        <v>17</v>
      </c>
      <c r="D138">
        <v>18</v>
      </c>
      <c r="E138" s="19">
        <v>-14.192399691356615</v>
      </c>
      <c r="O138" s="6" t="s">
        <v>634</v>
      </c>
      <c r="P138" s="32">
        <v>6.0192912309594636E-2</v>
      </c>
      <c r="Q138" s="32">
        <v>7.6335877862595422E-2</v>
      </c>
    </row>
    <row r="139" spans="2:21">
      <c r="B139" t="s">
        <v>632</v>
      </c>
      <c r="C139">
        <v>25</v>
      </c>
      <c r="D139">
        <v>15</v>
      </c>
      <c r="E139" s="19">
        <v>-19.098214285714807</v>
      </c>
      <c r="O139" s="6" t="s">
        <v>635</v>
      </c>
      <c r="P139" s="32">
        <v>7.256544087669585E-2</v>
      </c>
      <c r="Q139" s="32">
        <v>8.0152671755725186E-2</v>
      </c>
    </row>
    <row r="140" spans="2:21">
      <c r="B140" t="s">
        <v>633</v>
      </c>
      <c r="C140">
        <v>15</v>
      </c>
      <c r="D140">
        <v>22</v>
      </c>
      <c r="E140" s="19">
        <v>-27.360984848485135</v>
      </c>
      <c r="O140" s="6" t="s">
        <v>636</v>
      </c>
      <c r="P140" s="32">
        <v>7.6192369613591049E-2</v>
      </c>
      <c r="Q140" s="32">
        <v>8.0152671755725186E-2</v>
      </c>
    </row>
    <row r="141" spans="2:21">
      <c r="B141" t="s">
        <v>634</v>
      </c>
      <c r="C141">
        <v>20</v>
      </c>
      <c r="D141">
        <v>8</v>
      </c>
      <c r="E141" s="19">
        <v>-49.334635416664241</v>
      </c>
      <c r="O141" s="6" t="s">
        <v>637</v>
      </c>
      <c r="P141" s="32">
        <v>9.080754911633912E-2</v>
      </c>
      <c r="Q141" s="32">
        <v>8.7786259541984726E-2</v>
      </c>
    </row>
    <row r="142" spans="2:21">
      <c r="B142" t="s">
        <v>635</v>
      </c>
      <c r="C142">
        <v>21</v>
      </c>
      <c r="D142">
        <v>24</v>
      </c>
      <c r="E142" s="19">
        <v>-31.292089371980577</v>
      </c>
      <c r="O142" s="6" t="s">
        <v>638</v>
      </c>
      <c r="P142" s="32">
        <v>9.7241989356979128E-2</v>
      </c>
      <c r="Q142" s="32">
        <v>7.6335877862595422E-2</v>
      </c>
    </row>
    <row r="143" spans="2:21">
      <c r="B143" t="s">
        <v>636</v>
      </c>
      <c r="C143">
        <v>21</v>
      </c>
      <c r="D143">
        <v>24</v>
      </c>
      <c r="E143" s="19">
        <v>-38.200785024154236</v>
      </c>
      <c r="O143" s="6" t="s">
        <v>639</v>
      </c>
      <c r="P143" s="32">
        <v>0.13346157436916628</v>
      </c>
      <c r="Q143" s="32">
        <v>0.13358778625954199</v>
      </c>
    </row>
    <row r="144" spans="2:21">
      <c r="B144" t="s">
        <v>637</v>
      </c>
      <c r="C144">
        <v>23</v>
      </c>
      <c r="D144">
        <v>18</v>
      </c>
      <c r="E144" s="19">
        <v>-41.072800925925954</v>
      </c>
      <c r="O144" s="6" t="s">
        <v>640</v>
      </c>
      <c r="P144" s="32">
        <v>8.1370817865713638E-2</v>
      </c>
      <c r="Q144" s="32">
        <v>0.11450381679389313</v>
      </c>
    </row>
    <row r="145" spans="2:17">
      <c r="B145" t="s">
        <v>638</v>
      </c>
      <c r="C145">
        <v>20</v>
      </c>
      <c r="D145">
        <v>28</v>
      </c>
      <c r="E145" s="19">
        <v>-45.874819958846878</v>
      </c>
      <c r="O145" s="6" t="s">
        <v>613</v>
      </c>
      <c r="P145" s="32">
        <v>1</v>
      </c>
      <c r="Q145" s="32">
        <v>1</v>
      </c>
    </row>
    <row r="146" spans="2:17">
      <c r="B146" t="s">
        <v>639</v>
      </c>
      <c r="C146">
        <v>35</v>
      </c>
      <c r="D146">
        <v>32</v>
      </c>
      <c r="E146" s="19">
        <v>-46.114023297490704</v>
      </c>
    </row>
    <row r="147" spans="2:17">
      <c r="B147" t="s">
        <v>640</v>
      </c>
      <c r="C147">
        <v>30</v>
      </c>
      <c r="D147">
        <v>46</v>
      </c>
      <c r="E147" s="19">
        <v>-19.431416062801556</v>
      </c>
    </row>
    <row r="148" spans="2:17">
      <c r="B148" t="s">
        <v>613</v>
      </c>
      <c r="C148">
        <v>262</v>
      </c>
      <c r="D148">
        <v>262</v>
      </c>
    </row>
    <row r="152" spans="2:17">
      <c r="D152" s="12"/>
    </row>
    <row r="153" spans="2:17">
      <c r="B153" s="5" t="s">
        <v>612</v>
      </c>
      <c r="C153" s="5" t="s">
        <v>654</v>
      </c>
      <c r="D153" t="s">
        <v>720</v>
      </c>
      <c r="F153" s="5" t="s">
        <v>612</v>
      </c>
      <c r="G153" s="5" t="s">
        <v>654</v>
      </c>
      <c r="H153" t="s">
        <v>720</v>
      </c>
    </row>
    <row r="154" spans="2:17">
      <c r="B154" s="6" t="s">
        <v>152</v>
      </c>
      <c r="C154">
        <v>25</v>
      </c>
      <c r="D154">
        <v>1</v>
      </c>
      <c r="F154" s="6" t="s">
        <v>641</v>
      </c>
      <c r="K154" t="s">
        <v>721</v>
      </c>
    </row>
    <row r="155" spans="2:17">
      <c r="B155" s="6" t="s">
        <v>23</v>
      </c>
      <c r="C155">
        <v>28.934210526315791</v>
      </c>
      <c r="D155">
        <v>228</v>
      </c>
      <c r="F155" s="6" t="s">
        <v>698</v>
      </c>
      <c r="G155">
        <v>35.384615384615387</v>
      </c>
      <c r="H155">
        <v>52</v>
      </c>
      <c r="K155" t="s">
        <v>750</v>
      </c>
    </row>
    <row r="156" spans="2:17">
      <c r="B156" s="6" t="s">
        <v>307</v>
      </c>
      <c r="C156">
        <v>19</v>
      </c>
      <c r="D156">
        <v>2</v>
      </c>
      <c r="F156" s="6" t="s">
        <v>699</v>
      </c>
      <c r="G156">
        <v>33.233333333333334</v>
      </c>
      <c r="H156">
        <v>60</v>
      </c>
    </row>
    <row r="157" spans="2:17">
      <c r="B157" s="6" t="s">
        <v>21</v>
      </c>
      <c r="C157">
        <v>40.166666666666664</v>
      </c>
      <c r="D157">
        <v>24</v>
      </c>
      <c r="F157" s="6" t="s">
        <v>696</v>
      </c>
      <c r="G157">
        <v>26.353846153846153</v>
      </c>
      <c r="H157">
        <v>65</v>
      </c>
    </row>
    <row r="158" spans="2:17">
      <c r="B158" s="6" t="s">
        <v>145</v>
      </c>
      <c r="C158">
        <v>35.285714285714285</v>
      </c>
      <c r="D158">
        <v>7</v>
      </c>
      <c r="F158" s="6" t="s">
        <v>697</v>
      </c>
      <c r="G158">
        <v>27.341176470588234</v>
      </c>
      <c r="H158">
        <v>85</v>
      </c>
    </row>
    <row r="159" spans="2:17">
      <c r="B159" s="6" t="s">
        <v>619</v>
      </c>
      <c r="F159" s="6" t="s">
        <v>613</v>
      </c>
      <c r="G159">
        <v>30.041984732824428</v>
      </c>
      <c r="H159">
        <v>262</v>
      </c>
    </row>
    <row r="160" spans="2:17">
      <c r="B160" s="6" t="s">
        <v>613</v>
      </c>
      <c r="C160">
        <v>30.041984732824428</v>
      </c>
      <c r="D160">
        <v>262</v>
      </c>
    </row>
    <row r="163" spans="8:10" ht="28.5">
      <c r="H163" s="68" t="s">
        <v>723</v>
      </c>
      <c r="I163" s="12"/>
      <c r="J163" s="12"/>
    </row>
    <row r="164" spans="8:10">
      <c r="H164" t="s">
        <v>759</v>
      </c>
      <c r="J164" s="12"/>
    </row>
    <row r="165" spans="8:10">
      <c r="J165" s="12"/>
    </row>
    <row r="166" spans="8:10">
      <c r="J166" s="12"/>
    </row>
    <row r="167" spans="8:10">
      <c r="H167" s="5" t="s">
        <v>612</v>
      </c>
      <c r="I167" t="s">
        <v>627</v>
      </c>
    </row>
    <row r="168" spans="8:10">
      <c r="H168" s="6" t="s">
        <v>68</v>
      </c>
      <c r="I168" s="32">
        <v>5.5555555555555552E-2</v>
      </c>
    </row>
    <row r="169" spans="8:10">
      <c r="H169" s="6" t="s">
        <v>33</v>
      </c>
      <c r="I169" s="32">
        <v>6.25E-2</v>
      </c>
    </row>
    <row r="170" spans="8:10">
      <c r="H170" s="6" t="s">
        <v>184</v>
      </c>
      <c r="I170" s="32">
        <v>4.8611111111111112E-2</v>
      </c>
    </row>
    <row r="171" spans="8:10">
      <c r="H171" s="6" t="s">
        <v>380</v>
      </c>
      <c r="I171" s="32">
        <v>4.8611111111111112E-2</v>
      </c>
    </row>
    <row r="172" spans="8:10">
      <c r="H172" s="6" t="s">
        <v>18</v>
      </c>
      <c r="I172" s="32">
        <v>0.5625</v>
      </c>
    </row>
    <row r="173" spans="8:10">
      <c r="H173" s="6" t="s">
        <v>58</v>
      </c>
      <c r="I173" s="32">
        <v>0.22222222222222221</v>
      </c>
    </row>
    <row r="174" spans="8:10">
      <c r="H174" s="6" t="s">
        <v>613</v>
      </c>
      <c r="I174" s="32">
        <v>1</v>
      </c>
    </row>
    <row r="182" spans="2:7">
      <c r="B182" s="5" t="s">
        <v>612</v>
      </c>
      <c r="C182" s="5" t="s">
        <v>625</v>
      </c>
      <c r="D182" t="s">
        <v>720</v>
      </c>
    </row>
    <row r="183" spans="2:7">
      <c r="B183" s="6"/>
      <c r="C183">
        <v>61803.65</v>
      </c>
      <c r="D183" s="32">
        <v>0.87786259541984735</v>
      </c>
    </row>
    <row r="184" spans="2:7">
      <c r="B184" s="6" t="s">
        <v>59</v>
      </c>
      <c r="C184">
        <v>90</v>
      </c>
      <c r="D184" s="32">
        <v>3.8167938931297708E-3</v>
      </c>
    </row>
    <row r="185" spans="2:7">
      <c r="B185" s="6" t="s">
        <v>589</v>
      </c>
      <c r="C185">
        <v>1200</v>
      </c>
      <c r="D185" s="32">
        <v>3.8167938931297708E-3</v>
      </c>
    </row>
    <row r="186" spans="2:7">
      <c r="B186" s="6" t="s">
        <v>22</v>
      </c>
      <c r="C186">
        <v>8113.3</v>
      </c>
      <c r="D186" s="32">
        <v>8.0152671755725186E-2</v>
      </c>
      <c r="F186" s="32">
        <f>SUM(D184:D194)</f>
        <v>0.12213740458015269</v>
      </c>
      <c r="G186" t="s">
        <v>764</v>
      </c>
    </row>
    <row r="187" spans="2:7">
      <c r="B187" s="6" t="s">
        <v>503</v>
      </c>
      <c r="C187">
        <v>720</v>
      </c>
      <c r="D187" s="32">
        <v>7.6335877862595417E-3</v>
      </c>
      <c r="F187" s="32">
        <f>SUM(D186:D192)</f>
        <v>0.11068702290076338</v>
      </c>
    </row>
    <row r="188" spans="2:7">
      <c r="B188" s="6" t="s">
        <v>199</v>
      </c>
      <c r="C188">
        <v>499</v>
      </c>
      <c r="D188" s="32">
        <v>7.6335877862595417E-3</v>
      </c>
    </row>
    <row r="189" spans="2:7">
      <c r="B189" s="6" t="s">
        <v>460</v>
      </c>
      <c r="C189">
        <v>156</v>
      </c>
      <c r="D189" s="32">
        <v>3.8167938931297708E-3</v>
      </c>
    </row>
    <row r="190" spans="2:7">
      <c r="B190" s="6" t="s">
        <v>446</v>
      </c>
      <c r="C190">
        <v>850</v>
      </c>
      <c r="D190" s="32">
        <v>3.8167938931297708E-3</v>
      </c>
    </row>
    <row r="191" spans="2:7">
      <c r="B191" s="6" t="s">
        <v>584</v>
      </c>
      <c r="C191">
        <v>225</v>
      </c>
      <c r="D191" s="32">
        <v>3.8167938931297708E-3</v>
      </c>
    </row>
    <row r="192" spans="2:7">
      <c r="B192" s="6" t="s">
        <v>328</v>
      </c>
      <c r="C192">
        <v>239</v>
      </c>
      <c r="D192" s="32">
        <v>3.8167938931297708E-3</v>
      </c>
    </row>
    <row r="193" spans="2:4">
      <c r="B193" s="6" t="s">
        <v>441</v>
      </c>
      <c r="C193">
        <v>547.20000000000005</v>
      </c>
      <c r="D193" s="32">
        <v>3.8167938931297708E-3</v>
      </c>
    </row>
    <row r="194" spans="2:4">
      <c r="B194" s="6" t="s">
        <v>619</v>
      </c>
      <c r="D194" s="32">
        <v>0</v>
      </c>
    </row>
    <row r="195" spans="2:4">
      <c r="B195" s="6" t="s">
        <v>613</v>
      </c>
      <c r="C195">
        <v>74443.149999999994</v>
      </c>
      <c r="D195" s="32">
        <v>1</v>
      </c>
    </row>
    <row r="199" spans="2:4">
      <c r="B199" s="5" t="s">
        <v>612</v>
      </c>
      <c r="C199" t="s">
        <v>677</v>
      </c>
    </row>
    <row r="200" spans="2:4">
      <c r="B200" s="6" t="s">
        <v>59</v>
      </c>
      <c r="C200">
        <v>1</v>
      </c>
    </row>
    <row r="201" spans="2:4">
      <c r="B201" s="6" t="s">
        <v>589</v>
      </c>
      <c r="C201">
        <v>1</v>
      </c>
    </row>
    <row r="202" spans="2:4">
      <c r="B202" s="6" t="s">
        <v>22</v>
      </c>
      <c r="C202">
        <v>21</v>
      </c>
    </row>
    <row r="203" spans="2:4">
      <c r="B203" s="6" t="s">
        <v>503</v>
      </c>
      <c r="C203">
        <v>2</v>
      </c>
    </row>
    <row r="204" spans="2:4">
      <c r="B204" s="6" t="s">
        <v>199</v>
      </c>
      <c r="C204">
        <v>2</v>
      </c>
    </row>
    <row r="205" spans="2:4">
      <c r="B205" s="6" t="s">
        <v>460</v>
      </c>
      <c r="C205">
        <v>1</v>
      </c>
    </row>
    <row r="206" spans="2:4">
      <c r="B206" s="6" t="s">
        <v>446</v>
      </c>
      <c r="C206">
        <v>1</v>
      </c>
    </row>
    <row r="207" spans="2:4">
      <c r="B207" s="6" t="s">
        <v>584</v>
      </c>
      <c r="C207">
        <v>1</v>
      </c>
    </row>
    <row r="208" spans="2:4">
      <c r="B208" s="6" t="s">
        <v>328</v>
      </c>
      <c r="C208">
        <v>1</v>
      </c>
    </row>
    <row r="209" spans="2:3">
      <c r="B209" s="6" t="s">
        <v>441</v>
      </c>
      <c r="C209">
        <v>1</v>
      </c>
    </row>
    <row r="210" spans="2:3">
      <c r="B210" s="6" t="s">
        <v>619</v>
      </c>
    </row>
    <row r="211" spans="2:3">
      <c r="B211" s="6" t="s">
        <v>613</v>
      </c>
      <c r="C211">
        <v>32</v>
      </c>
    </row>
  </sheetData>
  <mergeCells count="8">
    <mergeCell ref="AB20:AC20"/>
    <mergeCell ref="AE21:AI22"/>
    <mergeCell ref="E125:E127"/>
    <mergeCell ref="B6:H6"/>
    <mergeCell ref="B19:B20"/>
    <mergeCell ref="E116:E118"/>
    <mergeCell ref="E119:E121"/>
    <mergeCell ref="E122:E124"/>
  </mergeCells>
  <phoneticPr fontId="4" type="noConversion"/>
  <conditionalFormatting pivot="1" sqref="C9:G13">
    <cfRule type="colorScale" priority="21">
      <colorScale>
        <cfvo type="min"/>
        <cfvo type="max"/>
        <color rgb="FFFFEF9C"/>
        <color rgb="FF63BE7B"/>
      </colorScale>
    </cfRule>
  </conditionalFormatting>
  <conditionalFormatting sqref="J9:J13">
    <cfRule type="colorScale" priority="19">
      <colorScale>
        <cfvo type="min"/>
        <cfvo type="max"/>
        <color rgb="FFFFEF9C"/>
        <color rgb="FF63BE7B"/>
      </colorScale>
    </cfRule>
  </conditionalFormatting>
  <conditionalFormatting pivot="1" sqref="K8:K12">
    <cfRule type="colorScale" priority="18">
      <colorScale>
        <cfvo type="min"/>
        <cfvo type="max"/>
        <color rgb="FFFFEF9C"/>
        <color rgb="FF63BE7B"/>
      </colorScale>
    </cfRule>
  </conditionalFormatting>
  <conditionalFormatting pivot="1" sqref="N8:N12">
    <cfRule type="colorScale" priority="17">
      <colorScale>
        <cfvo type="min"/>
        <cfvo type="max"/>
        <color rgb="FFFFEF9C"/>
        <color rgb="FF63BE7B"/>
      </colorScale>
    </cfRule>
  </conditionalFormatting>
  <conditionalFormatting sqref="B29:B31">
    <cfRule type="colorScale" priority="16">
      <colorScale>
        <cfvo type="min"/>
        <cfvo type="max"/>
        <color rgb="FFFFEF9C"/>
        <color rgb="FF63BE7B"/>
      </colorScale>
    </cfRule>
  </conditionalFormatting>
  <conditionalFormatting sqref="B56:B90">
    <cfRule type="colorScale" priority="15">
      <colorScale>
        <cfvo type="min"/>
        <cfvo type="max"/>
        <color rgb="FFFFEF9C"/>
        <color rgb="FF63BE7B"/>
      </colorScale>
    </cfRule>
  </conditionalFormatting>
  <conditionalFormatting pivot="1" sqref="C95:C104">
    <cfRule type="colorScale" priority="14">
      <colorScale>
        <cfvo type="min"/>
        <cfvo type="max"/>
        <color rgb="FFFFEF9C"/>
        <color rgb="FF63BE7B"/>
      </colorScale>
    </cfRule>
  </conditionalFormatting>
  <conditionalFormatting pivot="1" sqref="D116:D127">
    <cfRule type="colorScale" priority="13">
      <colorScale>
        <cfvo type="min"/>
        <cfvo type="max"/>
        <color rgb="FFFFEF9C"/>
        <color rgb="FF63BE7B"/>
      </colorScale>
    </cfRule>
  </conditionalFormatting>
  <conditionalFormatting pivot="1" sqref="C116:C127">
    <cfRule type="colorScale" priority="12">
      <colorScale>
        <cfvo type="min"/>
        <cfvo type="max"/>
        <color rgb="FFFFEF9C"/>
        <color rgb="FF63BE7B"/>
      </colorScale>
    </cfRule>
  </conditionalFormatting>
  <conditionalFormatting pivot="1" sqref="I168:I173">
    <cfRule type="colorScale" priority="11">
      <colorScale>
        <cfvo type="min"/>
        <cfvo type="max"/>
        <color rgb="FFFFEF9C"/>
        <color rgb="FF63BE7B"/>
      </colorScale>
    </cfRule>
  </conditionalFormatting>
  <conditionalFormatting pivot="1" sqref="S10:X13 S17:X17 S22:X22">
    <cfRule type="colorScale" priority="10">
      <colorScale>
        <cfvo type="min"/>
        <cfvo type="max"/>
        <color rgb="FFFFEF9C"/>
        <color rgb="FF63BE7B"/>
      </colorScale>
    </cfRule>
  </conditionalFormatting>
  <conditionalFormatting pivot="1" sqref="S9:X23">
    <cfRule type="colorScale" priority="9">
      <colorScale>
        <cfvo type="min"/>
        <cfvo type="max"/>
        <color rgb="FFFFEF9C"/>
        <color rgb="FF63BE7B"/>
      </colorScale>
    </cfRule>
  </conditionalFormatting>
  <conditionalFormatting sqref="L121:L122">
    <cfRule type="colorScale" priority="8">
      <colorScale>
        <cfvo type="min"/>
        <cfvo type="percentile" val="50"/>
        <cfvo type="max"/>
        <color rgb="FFF8696B"/>
        <color rgb="FFFFEB84"/>
        <color rgb="FF63BE7B"/>
      </colorScale>
    </cfRule>
  </conditionalFormatting>
  <conditionalFormatting sqref="M121:M122">
    <cfRule type="colorScale" priority="6">
      <colorScale>
        <cfvo type="min"/>
        <cfvo type="percentile" val="50"/>
        <cfvo type="max"/>
        <color rgb="FFF8696B"/>
        <color rgb="FFFFEB84"/>
        <color rgb="FF63BE7B"/>
      </colorScale>
    </cfRule>
  </conditionalFormatting>
  <conditionalFormatting pivot="1" sqref="P124:P127">
    <cfRule type="colorScale" priority="5">
      <colorScale>
        <cfvo type="min"/>
        <cfvo type="max"/>
        <color rgb="FFFFEF9C"/>
        <color rgb="FF63BE7B"/>
      </colorScale>
    </cfRule>
  </conditionalFormatting>
  <conditionalFormatting pivot="1" sqref="Q124:Q127">
    <cfRule type="colorScale" priority="4">
      <colorScale>
        <cfvo type="min"/>
        <cfvo type="max"/>
        <color rgb="FFFFEF9C"/>
        <color rgb="FF63BE7B"/>
      </colorScale>
    </cfRule>
  </conditionalFormatting>
  <conditionalFormatting sqref="T123:T124">
    <cfRule type="colorScale" priority="2">
      <colorScale>
        <cfvo type="min"/>
        <cfvo type="percentile" val="50"/>
        <cfvo type="max"/>
        <color rgb="FFF8696B"/>
        <color rgb="FFFFEB84"/>
        <color rgb="FF63BE7B"/>
      </colorScale>
    </cfRule>
  </conditionalFormatting>
  <conditionalFormatting sqref="U123:U124">
    <cfRule type="colorScale" priority="1">
      <colorScale>
        <cfvo type="min"/>
        <cfvo type="percentile" val="50"/>
        <cfvo type="max"/>
        <color rgb="FFF8696B"/>
        <color rgb="FFFFEB84"/>
        <color rgb="FF63BE7B"/>
      </colorScale>
    </cfRule>
  </conditionalFormatting>
  <pageMargins left="0.7" right="0.7" top="0.75" bottom="0.75" header="0.3" footer="0.3"/>
  <drawing r:id="rId22"/>
  <tableParts count="1">
    <tablePart r:id="rId2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08189-A9B6-4DDF-BC9D-0E01963345B3}">
  <sheetPr>
    <tabColor theme="9" tint="-0.249977111117893"/>
  </sheetPr>
  <dimension ref="B3:CJ720"/>
  <sheetViews>
    <sheetView topLeftCell="A71" zoomScale="55" zoomScaleNormal="55" workbookViewId="0">
      <selection activeCell="E411" sqref="E411"/>
    </sheetView>
  </sheetViews>
  <sheetFormatPr defaultRowHeight="15"/>
  <cols>
    <col min="1" max="1" width="9.140625" style="12"/>
    <col min="2" max="2" width="23.5703125" style="12" bestFit="1" customWidth="1"/>
    <col min="3" max="3" width="21.7109375" style="12" bestFit="1" customWidth="1"/>
    <col min="4" max="4" width="18.140625" style="12" bestFit="1" customWidth="1"/>
    <col min="5" max="5" width="10.28515625" style="12" bestFit="1" customWidth="1"/>
    <col min="6" max="6" width="8.85546875" style="12" bestFit="1" customWidth="1"/>
    <col min="7" max="7" width="14.5703125" style="12" bestFit="1" customWidth="1"/>
    <col min="8" max="8" width="11.140625" style="12" bestFit="1" customWidth="1"/>
    <col min="9" max="9" width="13" style="12" customWidth="1"/>
    <col min="10" max="10" width="19.28515625" style="12" bestFit="1" customWidth="1"/>
    <col min="11" max="11" width="20.5703125" style="12" bestFit="1" customWidth="1"/>
    <col min="12" max="12" width="9.5703125" style="12" bestFit="1" customWidth="1"/>
    <col min="13" max="13" width="15" style="12" bestFit="1" customWidth="1"/>
    <col min="14" max="14" width="28.85546875" style="12" bestFit="1" customWidth="1"/>
    <col min="15" max="15" width="10.28515625" style="12" bestFit="1" customWidth="1"/>
    <col min="16" max="16" width="15" style="12" bestFit="1" customWidth="1"/>
    <col min="17" max="17" width="29.5703125" style="12" bestFit="1" customWidth="1"/>
    <col min="18" max="18" width="13.42578125" style="12" bestFit="1" customWidth="1"/>
    <col min="19" max="19" width="28.85546875" style="12" bestFit="1" customWidth="1"/>
    <col min="20" max="20" width="8.5703125" style="12" bestFit="1" customWidth="1"/>
    <col min="21" max="21" width="14.5703125" style="12" bestFit="1" customWidth="1"/>
    <col min="22" max="22" width="13.140625" style="12" bestFit="1" customWidth="1"/>
    <col min="23" max="23" width="19.28515625" style="12" bestFit="1" customWidth="1"/>
    <col min="24" max="24" width="17.7109375" style="12" bestFit="1" customWidth="1"/>
    <col min="25" max="25" width="13.42578125" style="12" bestFit="1" customWidth="1"/>
    <col min="26" max="26" width="28.85546875" style="12" bestFit="1" customWidth="1"/>
    <col min="27" max="27" width="8.85546875" style="12" bestFit="1" customWidth="1"/>
    <col min="28" max="28" width="19.5703125" style="12" bestFit="1" customWidth="1"/>
    <col min="29" max="29" width="12.85546875" style="12" bestFit="1" customWidth="1"/>
    <col min="30" max="30" width="14.85546875" style="12" bestFit="1" customWidth="1"/>
    <col min="31" max="31" width="8.5703125" style="12" bestFit="1" customWidth="1"/>
    <col min="32" max="32" width="17.85546875" style="12" bestFit="1" customWidth="1"/>
    <col min="33" max="33" width="11" style="12" bestFit="1" customWidth="1"/>
    <col min="34" max="34" width="15.85546875" style="12" bestFit="1" customWidth="1"/>
    <col min="35" max="35" width="15" style="12" bestFit="1" customWidth="1"/>
    <col min="36" max="36" width="13.42578125" style="12" bestFit="1" customWidth="1"/>
    <col min="37" max="37" width="28.85546875" style="12" bestFit="1" customWidth="1"/>
    <col min="38" max="38" width="18.28515625" style="12" bestFit="1" customWidth="1"/>
    <col min="39" max="39" width="45" style="12" bestFit="1" customWidth="1"/>
    <col min="40" max="40" width="8.140625" style="12" bestFit="1" customWidth="1"/>
    <col min="41" max="41" width="14.5703125" style="12" bestFit="1" customWidth="1"/>
    <col min="42" max="42" width="8.28515625" style="12" bestFit="1" customWidth="1"/>
    <col min="43" max="43" width="11.140625" style="12" bestFit="1" customWidth="1"/>
    <col min="44" max="44" width="18.5703125" style="12" bestFit="1" customWidth="1"/>
    <col min="45" max="45" width="15" style="12" bestFit="1" customWidth="1"/>
    <col min="46" max="57" width="4.5703125" style="12" bestFit="1" customWidth="1"/>
    <col min="58" max="65" width="6" style="12" bestFit="1" customWidth="1"/>
    <col min="66" max="66" width="17.7109375" style="12" bestFit="1" customWidth="1"/>
    <col min="67" max="67" width="15" style="12" bestFit="1" customWidth="1"/>
    <col min="68" max="16384" width="9.140625" style="12"/>
  </cols>
  <sheetData>
    <row r="3" spans="2:2">
      <c r="B3" s="25" t="s">
        <v>600</v>
      </c>
    </row>
    <row r="4" spans="2:2">
      <c r="B4" s="25"/>
    </row>
    <row r="5" spans="2:2">
      <c r="B5" s="25" t="s">
        <v>601</v>
      </c>
    </row>
    <row r="6" spans="2:2">
      <c r="B6" s="25" t="s">
        <v>602</v>
      </c>
    </row>
    <row r="7" spans="2:2">
      <c r="B7" s="25" t="s">
        <v>603</v>
      </c>
    </row>
    <row r="8" spans="2:2">
      <c r="B8" s="25" t="s">
        <v>604</v>
      </c>
    </row>
    <row r="9" spans="2:2">
      <c r="B9" s="25"/>
    </row>
    <row r="10" spans="2:2">
      <c r="B10" s="25" t="s">
        <v>605</v>
      </c>
    </row>
    <row r="11" spans="2:2">
      <c r="B11" s="25"/>
    </row>
    <row r="12" spans="2:2">
      <c r="B12" s="25" t="s">
        <v>606</v>
      </c>
    </row>
    <row r="17" spans="2:9">
      <c r="B17" s="26" t="s">
        <v>602</v>
      </c>
    </row>
    <row r="19" spans="2:9">
      <c r="B19"/>
      <c r="C19"/>
    </row>
    <row r="20" spans="2:9">
      <c r="B20" s="5" t="s">
        <v>612</v>
      </c>
      <c r="C20" t="s">
        <v>625</v>
      </c>
      <c r="D20" s="30" t="s">
        <v>679</v>
      </c>
    </row>
    <row r="21" spans="2:9">
      <c r="B21" s="6" t="s">
        <v>16</v>
      </c>
      <c r="C21">
        <v>32294.47</v>
      </c>
      <c r="D21" s="30">
        <f>C21/$C$26</f>
        <v>0.4338138566140739</v>
      </c>
    </row>
    <row r="22" spans="2:9">
      <c r="B22" s="6" t="s">
        <v>36</v>
      </c>
      <c r="C22">
        <v>24590.930000000004</v>
      </c>
      <c r="D22" s="30">
        <f t="shared" ref="D22:D24" si="0">C22/$C$26</f>
        <v>0.33033166919991969</v>
      </c>
    </row>
    <row r="23" spans="2:9">
      <c r="B23" s="6" t="s">
        <v>77</v>
      </c>
      <c r="C23">
        <v>15937</v>
      </c>
      <c r="D23" s="30">
        <f t="shared" si="0"/>
        <v>0.21408282696258821</v>
      </c>
    </row>
    <row r="24" spans="2:9">
      <c r="B24" s="6" t="s">
        <v>132</v>
      </c>
      <c r="C24">
        <v>1620.75</v>
      </c>
      <c r="D24" s="30">
        <f t="shared" si="0"/>
        <v>2.1771647223418136E-2</v>
      </c>
    </row>
    <row r="25" spans="2:9">
      <c r="B25" s="6" t="s">
        <v>619</v>
      </c>
      <c r="C25"/>
    </row>
    <row r="26" spans="2:9">
      <c r="B26" s="6" t="s">
        <v>613</v>
      </c>
      <c r="C26">
        <v>74443.150000000009</v>
      </c>
    </row>
    <row r="27" spans="2:9">
      <c r="B27"/>
      <c r="C27"/>
    </row>
    <row r="28" spans="2:9">
      <c r="B28" s="5" t="s">
        <v>612</v>
      </c>
      <c r="C28" t="s">
        <v>680</v>
      </c>
      <c r="D28" s="12" t="s">
        <v>681</v>
      </c>
    </row>
    <row r="29" spans="2:9">
      <c r="B29" s="6" t="s">
        <v>77</v>
      </c>
      <c r="C29">
        <v>442.69444444444446</v>
      </c>
    </row>
    <row r="30" spans="2:9">
      <c r="B30" s="6" t="s">
        <v>16</v>
      </c>
      <c r="C30">
        <v>276.02111111111111</v>
      </c>
      <c r="I30" s="31"/>
    </row>
    <row r="31" spans="2:9">
      <c r="B31" s="6" t="s">
        <v>36</v>
      </c>
      <c r="C31">
        <v>264.41860215053765</v>
      </c>
    </row>
    <row r="32" spans="2:9">
      <c r="B32" s="6" t="s">
        <v>132</v>
      </c>
      <c r="C32">
        <v>101.296875</v>
      </c>
    </row>
    <row r="33" spans="2:35">
      <c r="B33" s="6" t="s">
        <v>619</v>
      </c>
      <c r="C33"/>
    </row>
    <row r="34" spans="2:35">
      <c r="B34" s="6" t="s">
        <v>613</v>
      </c>
      <c r="C34">
        <v>284.13416030534347</v>
      </c>
    </row>
    <row r="35" spans="2:35">
      <c r="B35"/>
      <c r="C35"/>
    </row>
    <row r="36" spans="2:35">
      <c r="B36"/>
      <c r="C36"/>
    </row>
    <row r="37" spans="2:35">
      <c r="B37" s="5" t="s">
        <v>625</v>
      </c>
      <c r="C37" s="5" t="s">
        <v>620</v>
      </c>
      <c r="D37"/>
      <c r="E37"/>
      <c r="F37"/>
      <c r="G37"/>
      <c r="H37"/>
      <c r="I37"/>
      <c r="J37"/>
      <c r="K37"/>
      <c r="L37"/>
      <c r="M37"/>
      <c r="N37"/>
      <c r="O37"/>
      <c r="P37"/>
      <c r="Q37"/>
      <c r="R37"/>
      <c r="S37"/>
      <c r="T37"/>
      <c r="U37"/>
      <c r="V37"/>
      <c r="W37"/>
      <c r="X37"/>
    </row>
    <row r="38" spans="2:35">
      <c r="B38" s="5" t="s">
        <v>612</v>
      </c>
      <c r="C38" t="s">
        <v>56</v>
      </c>
      <c r="D38" t="s">
        <v>43</v>
      </c>
      <c r="E38" t="s">
        <v>86</v>
      </c>
      <c r="F38" t="s">
        <v>63</v>
      </c>
      <c r="G38" t="s">
        <v>24</v>
      </c>
      <c r="H38" t="s">
        <v>613</v>
      </c>
      <c r="I38"/>
      <c r="J38"/>
      <c r="K38"/>
      <c r="L38"/>
      <c r="M38"/>
      <c r="N38"/>
      <c r="O38"/>
      <c r="P38"/>
      <c r="Q38"/>
      <c r="R38"/>
      <c r="S38"/>
      <c r="T38"/>
      <c r="U38"/>
      <c r="V38"/>
      <c r="W38"/>
      <c r="X38"/>
    </row>
    <row r="39" spans="2:35">
      <c r="B39" s="6" t="s">
        <v>16</v>
      </c>
      <c r="C39" s="33">
        <v>0.21131186106969946</v>
      </c>
      <c r="D39" s="33">
        <v>0.17049584982289545</v>
      </c>
      <c r="E39" s="33">
        <v>0.16259974200325972</v>
      </c>
      <c r="F39" s="33">
        <v>0.17688998061162223</v>
      </c>
      <c r="G39" s="33">
        <v>0.27870256649252317</v>
      </c>
      <c r="H39" s="33">
        <v>1</v>
      </c>
      <c r="I39"/>
      <c r="J39"/>
      <c r="K39"/>
      <c r="L39"/>
      <c r="M39"/>
      <c r="N39"/>
      <c r="O39"/>
      <c r="P39"/>
      <c r="Q39"/>
      <c r="R39"/>
      <c r="S39"/>
      <c r="T39"/>
      <c r="U39"/>
      <c r="V39"/>
      <c r="W39"/>
      <c r="X39"/>
    </row>
    <row r="40" spans="2:35">
      <c r="B40" s="6" t="s">
        <v>36</v>
      </c>
      <c r="C40" s="33">
        <v>5.4480206262686987E-2</v>
      </c>
      <c r="D40" s="33">
        <v>3.9346215935703206E-2</v>
      </c>
      <c r="E40" s="33">
        <v>0.41256855228054223</v>
      </c>
      <c r="F40" s="33">
        <v>0.22835917643890297</v>
      </c>
      <c r="G40" s="33">
        <v>0.26524584908216448</v>
      </c>
      <c r="H40" s="33">
        <v>1</v>
      </c>
      <c r="I40"/>
      <c r="J40"/>
      <c r="K40"/>
      <c r="L40"/>
      <c r="M40"/>
      <c r="N40"/>
      <c r="O40"/>
      <c r="P40"/>
      <c r="Q40"/>
      <c r="R40"/>
      <c r="S40"/>
      <c r="T40"/>
      <c r="U40"/>
      <c r="V40"/>
      <c r="W40"/>
      <c r="X40"/>
    </row>
    <row r="41" spans="2:35">
      <c r="B41" s="6" t="s">
        <v>77</v>
      </c>
      <c r="C41" s="33">
        <v>8.2002078057016689E-2</v>
      </c>
      <c r="D41" s="33">
        <v>4.131761802714462E-2</v>
      </c>
      <c r="E41" s="33">
        <v>0.48144360023378141</v>
      </c>
      <c r="F41" s="33">
        <v>0.17070913695694526</v>
      </c>
      <c r="G41" s="33">
        <v>0.22452756672511201</v>
      </c>
      <c r="H41" s="33">
        <v>1</v>
      </c>
      <c r="I41"/>
      <c r="J41"/>
      <c r="K41"/>
      <c r="L41"/>
      <c r="M41"/>
      <c r="N41"/>
      <c r="O41"/>
      <c r="P41"/>
      <c r="Q41"/>
      <c r="R41"/>
      <c r="S41"/>
      <c r="T41"/>
      <c r="U41"/>
      <c r="V41"/>
      <c r="W41"/>
      <c r="X41"/>
    </row>
    <row r="42" spans="2:35">
      <c r="B42" s="6" t="s">
        <v>132</v>
      </c>
      <c r="C42" s="33">
        <v>0</v>
      </c>
      <c r="D42" s="33">
        <v>9.7508125677139762E-2</v>
      </c>
      <c r="E42" s="33">
        <v>0</v>
      </c>
      <c r="F42" s="33">
        <v>0</v>
      </c>
      <c r="G42" s="33">
        <v>0.90249187432286027</v>
      </c>
      <c r="H42" s="33">
        <v>1</v>
      </c>
      <c r="I42"/>
      <c r="J42"/>
      <c r="K42"/>
      <c r="L42"/>
      <c r="M42"/>
      <c r="N42"/>
      <c r="O42"/>
      <c r="P42"/>
      <c r="Q42"/>
      <c r="R42"/>
      <c r="S42"/>
      <c r="T42"/>
      <c r="U42"/>
      <c r="V42"/>
      <c r="W42"/>
      <c r="X42"/>
    </row>
    <row r="43" spans="2:35">
      <c r="B43" s="6" t="s">
        <v>619</v>
      </c>
      <c r="C43" s="33" t="e">
        <v>#DIV/0!</v>
      </c>
      <c r="D43" s="33" t="e">
        <v>#DIV/0!</v>
      </c>
      <c r="E43" s="33" t="e">
        <v>#DIV/0!</v>
      </c>
      <c r="F43" s="33" t="e">
        <v>#DIV/0!</v>
      </c>
      <c r="G43" s="33" t="e">
        <v>#DIV/0!</v>
      </c>
      <c r="H43" s="33" t="e">
        <v>#DIV/0!</v>
      </c>
      <c r="I43"/>
      <c r="J43"/>
      <c r="K43"/>
      <c r="L43"/>
      <c r="M43"/>
      <c r="N43"/>
      <c r="O43"/>
      <c r="P43"/>
      <c r="Q43"/>
      <c r="R43"/>
      <c r="S43"/>
      <c r="T43"/>
      <c r="U43"/>
      <c r="V43"/>
      <c r="W43"/>
      <c r="X43"/>
    </row>
    <row r="44" spans="2:35">
      <c r="B44" s="6" t="s">
        <v>613</v>
      </c>
      <c r="C44" s="32">
        <v>0.12503513603791538</v>
      </c>
      <c r="D44" s="32">
        <v>9.6265090939539E-2</v>
      </c>
      <c r="E44" s="32">
        <v>0.31267247270373272</v>
      </c>
      <c r="F44" s="32">
        <v>0.18828054449379344</v>
      </c>
      <c r="G44" s="32">
        <v>0.2777467558250194</v>
      </c>
      <c r="H44" s="32">
        <v>1</v>
      </c>
      <c r="I44"/>
      <c r="J44"/>
      <c r="K44"/>
      <c r="L44"/>
      <c r="M44"/>
      <c r="N44"/>
      <c r="O44"/>
      <c r="P44"/>
      <c r="Q44"/>
      <c r="R44"/>
      <c r="S44"/>
      <c r="T44"/>
      <c r="U44"/>
      <c r="V44"/>
      <c r="W44"/>
      <c r="X44"/>
    </row>
    <row r="45" spans="2:35">
      <c r="B45" s="6"/>
      <c r="C45" s="32"/>
      <c r="D45" s="32"/>
      <c r="E45" s="32"/>
      <c r="F45" s="32"/>
      <c r="G45" s="32"/>
      <c r="H45" s="32"/>
      <c r="I45"/>
      <c r="J45"/>
      <c r="K45"/>
      <c r="L45"/>
      <c r="M45"/>
      <c r="N45"/>
      <c r="O45"/>
      <c r="P45"/>
      <c r="Q45"/>
      <c r="R45"/>
      <c r="S45"/>
      <c r="T45"/>
      <c r="U45"/>
      <c r="V45"/>
      <c r="W45"/>
      <c r="X45"/>
    </row>
    <row r="46" spans="2:35">
      <c r="B46" s="6"/>
      <c r="C46" s="32"/>
      <c r="D46" s="32"/>
      <c r="E46" s="32"/>
      <c r="F46" s="32"/>
      <c r="G46" s="32"/>
      <c r="H46" s="32"/>
      <c r="I46"/>
      <c r="J46"/>
      <c r="K46"/>
      <c r="L46"/>
      <c r="M46"/>
      <c r="N46"/>
      <c r="O46"/>
      <c r="P46"/>
      <c r="Q46"/>
      <c r="R46"/>
      <c r="S46"/>
      <c r="T46"/>
      <c r="U46"/>
      <c r="V46"/>
      <c r="W46"/>
      <c r="X46"/>
    </row>
    <row r="47" spans="2:35">
      <c r="B47" s="5" t="s">
        <v>625</v>
      </c>
      <c r="C47" s="5" t="s">
        <v>620</v>
      </c>
      <c r="D47"/>
      <c r="E47"/>
      <c r="F47"/>
      <c r="G47"/>
      <c r="H47"/>
      <c r="I47"/>
      <c r="Q47"/>
      <c r="R47"/>
      <c r="S47"/>
      <c r="T47"/>
      <c r="U47"/>
      <c r="V47"/>
      <c r="W47"/>
      <c r="X47"/>
      <c r="Y47"/>
      <c r="Z47"/>
      <c r="AA47"/>
      <c r="AB47"/>
      <c r="AC47"/>
      <c r="AD47"/>
      <c r="AE47"/>
      <c r="AF47"/>
      <c r="AG47"/>
      <c r="AH47"/>
      <c r="AI47"/>
    </row>
    <row r="48" spans="2:35">
      <c r="B48" s="5" t="s">
        <v>612</v>
      </c>
      <c r="C48" t="s">
        <v>56</v>
      </c>
      <c r="D48" t="s">
        <v>43</v>
      </c>
      <c r="E48" t="s">
        <v>86</v>
      </c>
      <c r="F48" t="s">
        <v>63</v>
      </c>
      <c r="G48" t="s">
        <v>24</v>
      </c>
      <c r="H48" t="s">
        <v>613</v>
      </c>
      <c r="I48"/>
      <c r="Q48"/>
      <c r="R48"/>
      <c r="S48"/>
      <c r="T48"/>
      <c r="U48"/>
      <c r="V48"/>
      <c r="W48"/>
      <c r="X48"/>
      <c r="Y48"/>
      <c r="Z48"/>
      <c r="AA48"/>
      <c r="AB48"/>
      <c r="AC48"/>
      <c r="AD48"/>
      <c r="AE48"/>
      <c r="AF48"/>
      <c r="AG48"/>
      <c r="AH48"/>
      <c r="AI48"/>
    </row>
    <row r="49" spans="2:35">
      <c r="B49" s="6" t="s">
        <v>16</v>
      </c>
      <c r="C49" s="69">
        <v>8.8668323905200672E-2</v>
      </c>
      <c r="D49" s="75">
        <v>7.1541564964981E-2</v>
      </c>
      <c r="E49" s="76">
        <v>6.822828835950491E-2</v>
      </c>
      <c r="F49" s="74">
        <v>7.4224598737893707E-2</v>
      </c>
      <c r="G49" s="69">
        <v>0.11694605931665471</v>
      </c>
      <c r="H49" s="33">
        <v>0.41960883528423498</v>
      </c>
      <c r="I49"/>
      <c r="Q49"/>
      <c r="R49"/>
      <c r="S49"/>
      <c r="T49"/>
      <c r="U49"/>
      <c r="V49"/>
      <c r="W49"/>
      <c r="X49"/>
      <c r="Y49"/>
      <c r="Z49"/>
      <c r="AA49"/>
      <c r="AB49"/>
      <c r="AC49"/>
      <c r="AD49"/>
      <c r="AE49"/>
      <c r="AF49"/>
      <c r="AG49"/>
      <c r="AH49"/>
      <c r="AI49"/>
    </row>
    <row r="50" spans="2:35">
      <c r="B50" s="6" t="s">
        <v>36</v>
      </c>
      <c r="C50" s="33">
        <v>1.8176203291128071E-2</v>
      </c>
      <c r="D50" s="33">
        <v>1.3127057855391682E-2</v>
      </c>
      <c r="E50" s="69">
        <v>0.13764503463184363</v>
      </c>
      <c r="F50" s="73">
        <v>7.6187354987876821E-2</v>
      </c>
      <c r="G50" s="72">
        <v>8.8493836675270984E-2</v>
      </c>
      <c r="H50" s="33">
        <v>0.33362948744151122</v>
      </c>
      <c r="I50"/>
      <c r="Q50"/>
      <c r="R50"/>
      <c r="S50"/>
      <c r="T50"/>
      <c r="U50"/>
      <c r="V50"/>
      <c r="W50"/>
      <c r="X50"/>
      <c r="Y50"/>
      <c r="Z50"/>
      <c r="AA50"/>
      <c r="AB50"/>
      <c r="AC50"/>
      <c r="AD50"/>
      <c r="AE50"/>
      <c r="AF50"/>
      <c r="AG50"/>
      <c r="AH50"/>
      <c r="AI50"/>
    </row>
    <row r="51" spans="2:35">
      <c r="B51" s="6" t="s">
        <v>77</v>
      </c>
      <c r="C51" s="33">
        <v>1.8190608841586665E-2</v>
      </c>
      <c r="D51" s="33">
        <v>9.1655314792789665E-3</v>
      </c>
      <c r="E51" s="72">
        <v>0.10679914971238418</v>
      </c>
      <c r="F51" s="33">
        <v>3.7868590768022917E-2</v>
      </c>
      <c r="G51" s="33">
        <v>4.9807190710580783E-2</v>
      </c>
      <c r="H51" s="33">
        <v>0.22183107151185352</v>
      </c>
      <c r="I51"/>
      <c r="Q51"/>
      <c r="R51"/>
      <c r="S51"/>
      <c r="T51"/>
      <c r="U51"/>
      <c r="V51"/>
      <c r="W51"/>
      <c r="X51"/>
    </row>
    <row r="52" spans="2:35">
      <c r="B52" s="6" t="s">
        <v>132</v>
      </c>
      <c r="C52" s="33">
        <v>0</v>
      </c>
      <c r="D52" s="33">
        <v>2.4309366398873487E-3</v>
      </c>
      <c r="E52" s="33">
        <v>0</v>
      </c>
      <c r="F52" s="33">
        <v>0</v>
      </c>
      <c r="G52" s="33">
        <v>2.2499669122512903E-2</v>
      </c>
      <c r="H52" s="33">
        <v>2.4930605762400252E-2</v>
      </c>
      <c r="I52"/>
      <c r="Q52"/>
      <c r="R52"/>
      <c r="S52"/>
      <c r="T52"/>
      <c r="U52"/>
      <c r="V52"/>
      <c r="W52"/>
      <c r="X52"/>
    </row>
    <row r="53" spans="2:35">
      <c r="B53" s="6" t="s">
        <v>619</v>
      </c>
      <c r="C53" s="33">
        <v>0</v>
      </c>
      <c r="D53" s="33">
        <v>0</v>
      </c>
      <c r="E53" s="33">
        <v>0</v>
      </c>
      <c r="F53" s="33">
        <v>0</v>
      </c>
      <c r="G53" s="33">
        <v>0</v>
      </c>
      <c r="H53" s="33">
        <v>0</v>
      </c>
      <c r="I53"/>
      <c r="Q53"/>
      <c r="R53"/>
      <c r="S53"/>
      <c r="T53"/>
      <c r="U53"/>
      <c r="V53"/>
      <c r="W53"/>
      <c r="X53"/>
    </row>
    <row r="54" spans="2:35">
      <c r="B54" s="6" t="s">
        <v>613</v>
      </c>
      <c r="C54" s="32">
        <v>0.12503513603791538</v>
      </c>
      <c r="D54" s="32">
        <v>9.6265090939539E-2</v>
      </c>
      <c r="E54" s="32">
        <v>0.31267247270373272</v>
      </c>
      <c r="F54" s="32">
        <v>0.18828054449379344</v>
      </c>
      <c r="G54" s="32">
        <v>0.2777467558250194</v>
      </c>
      <c r="H54" s="32">
        <v>1</v>
      </c>
      <c r="I54"/>
      <c r="Q54"/>
      <c r="R54"/>
      <c r="S54"/>
      <c r="T54"/>
      <c r="U54"/>
      <c r="V54"/>
      <c r="W54"/>
      <c r="X54"/>
    </row>
    <row r="55" spans="2:35">
      <c r="B55" s="6"/>
      <c r="C55" s="32"/>
      <c r="D55" s="32"/>
      <c r="E55" s="32"/>
      <c r="F55" s="32"/>
      <c r="G55" s="32"/>
      <c r="H55" s="32"/>
      <c r="I55"/>
      <c r="J55"/>
      <c r="K55"/>
      <c r="L55"/>
      <c r="M55"/>
      <c r="N55"/>
      <c r="O55"/>
      <c r="P55"/>
      <c r="Q55"/>
      <c r="R55"/>
      <c r="S55"/>
      <c r="T55"/>
      <c r="U55"/>
      <c r="V55"/>
      <c r="W55"/>
      <c r="X55"/>
    </row>
    <row r="56" spans="2:35">
      <c r="B56" s="6"/>
      <c r="C56" s="32"/>
      <c r="D56" s="32"/>
      <c r="E56" s="32"/>
      <c r="F56" s="32"/>
      <c r="G56" s="32"/>
      <c r="H56" s="32"/>
      <c r="I56"/>
      <c r="J56"/>
      <c r="K56"/>
      <c r="L56"/>
      <c r="M56"/>
      <c r="N56"/>
      <c r="O56"/>
      <c r="P56"/>
      <c r="Q56"/>
      <c r="R56"/>
      <c r="S56"/>
      <c r="T56"/>
      <c r="U56"/>
      <c r="V56"/>
      <c r="W56"/>
      <c r="X56"/>
    </row>
    <row r="57" spans="2:35">
      <c r="B57" s="6"/>
      <c r="C57" s="32"/>
      <c r="D57" s="32"/>
      <c r="E57" s="32"/>
      <c r="F57" s="32"/>
      <c r="G57" s="32"/>
      <c r="H57" s="32"/>
      <c r="I57"/>
      <c r="J57"/>
      <c r="K57"/>
      <c r="L57"/>
      <c r="M57"/>
      <c r="N57"/>
      <c r="O57"/>
      <c r="P57"/>
      <c r="Q57"/>
      <c r="R57"/>
      <c r="S57"/>
      <c r="T57"/>
      <c r="U57"/>
      <c r="V57"/>
      <c r="W57"/>
      <c r="X57"/>
    </row>
    <row r="61" spans="2:35">
      <c r="B61" s="5" t="s">
        <v>680</v>
      </c>
      <c r="C61" s="5" t="s">
        <v>620</v>
      </c>
      <c r="D61"/>
      <c r="E61"/>
      <c r="F61"/>
      <c r="G61"/>
      <c r="H61"/>
    </row>
    <row r="62" spans="2:35">
      <c r="B62" s="5" t="s">
        <v>612</v>
      </c>
      <c r="C62" t="s">
        <v>56</v>
      </c>
      <c r="D62" t="s">
        <v>92</v>
      </c>
      <c r="E62" t="s">
        <v>158</v>
      </c>
      <c r="F62" t="s">
        <v>86</v>
      </c>
      <c r="G62" t="s">
        <v>27</v>
      </c>
      <c r="H62" t="s">
        <v>613</v>
      </c>
    </row>
    <row r="63" spans="2:35">
      <c r="B63" s="6" t="s">
        <v>77</v>
      </c>
      <c r="C63" s="12">
        <v>336.73333333333335</v>
      </c>
      <c r="D63" s="12">
        <v>249</v>
      </c>
      <c r="E63" s="12">
        <v>724.5</v>
      </c>
      <c r="F63" s="12">
        <v>847.28571428571433</v>
      </c>
      <c r="H63" s="12">
        <v>664.55384615384617</v>
      </c>
    </row>
    <row r="64" spans="2:35">
      <c r="B64" s="6" t="s">
        <v>16</v>
      </c>
      <c r="C64" s="12">
        <v>410.34333333333331</v>
      </c>
      <c r="D64" s="12">
        <v>555.58333333333337</v>
      </c>
      <c r="E64" s="12">
        <v>187</v>
      </c>
      <c r="F64" s="12">
        <v>344.45454545454544</v>
      </c>
      <c r="G64" s="12">
        <v>412.5</v>
      </c>
      <c r="H64" s="12">
        <v>385.04724137931032</v>
      </c>
    </row>
    <row r="65" spans="2:8">
      <c r="B65" s="6" t="s">
        <v>36</v>
      </c>
      <c r="C65" s="12">
        <v>252.35</v>
      </c>
      <c r="D65" s="12">
        <v>187</v>
      </c>
      <c r="E65" s="12">
        <v>360</v>
      </c>
      <c r="F65" s="12">
        <v>305.76</v>
      </c>
      <c r="H65" s="12">
        <v>297.27647058823527</v>
      </c>
    </row>
    <row r="66" spans="2:8">
      <c r="B66" s="6" t="s">
        <v>132</v>
      </c>
      <c r="D66" s="12">
        <v>236.25</v>
      </c>
      <c r="H66" s="12">
        <v>236.25</v>
      </c>
    </row>
    <row r="67" spans="2:8">
      <c r="B67" s="6" t="s">
        <v>619</v>
      </c>
    </row>
    <row r="68" spans="2:8">
      <c r="B68" s="6" t="s">
        <v>613</v>
      </c>
      <c r="C68">
        <v>365.45894736842104</v>
      </c>
      <c r="D68">
        <v>360.85714285714283</v>
      </c>
      <c r="E68">
        <v>414.71428571428572</v>
      </c>
      <c r="F68">
        <v>403.81395348837208</v>
      </c>
      <c r="G68">
        <v>412.5</v>
      </c>
      <c r="H68">
        <v>391.54831168831168</v>
      </c>
    </row>
    <row r="72" spans="2:8">
      <c r="B72" s="5" t="s">
        <v>612</v>
      </c>
      <c r="C72" t="s">
        <v>625</v>
      </c>
      <c r="D72" s="12" t="s">
        <v>678</v>
      </c>
      <c r="F72" s="5" t="s">
        <v>612</v>
      </c>
      <c r="G72" t="s">
        <v>680</v>
      </c>
    </row>
    <row r="73" spans="2:8">
      <c r="B73" s="6" t="s">
        <v>86</v>
      </c>
      <c r="C73">
        <v>17364</v>
      </c>
      <c r="D73" s="35">
        <f>C73/$C$78</f>
        <v>0.31267247270373272</v>
      </c>
      <c r="F73" s="6" t="s">
        <v>158</v>
      </c>
      <c r="G73">
        <v>414.71428571428572</v>
      </c>
    </row>
    <row r="74" spans="2:8">
      <c r="B74" s="6" t="s">
        <v>24</v>
      </c>
      <c r="C74">
        <v>15424.43</v>
      </c>
      <c r="D74" s="35">
        <f>C74/$C$78</f>
        <v>0.2777467558250194</v>
      </c>
      <c r="F74" s="6" t="s">
        <v>27</v>
      </c>
      <c r="G74">
        <v>412.5</v>
      </c>
    </row>
    <row r="75" spans="2:8">
      <c r="B75" s="6" t="s">
        <v>63</v>
      </c>
      <c r="C75">
        <v>10456</v>
      </c>
      <c r="D75" s="35">
        <f>C75/$C$78</f>
        <v>0.18828054449379344</v>
      </c>
      <c r="F75" s="6" t="s">
        <v>86</v>
      </c>
      <c r="G75">
        <v>403.81395348837208</v>
      </c>
    </row>
    <row r="76" spans="2:8">
      <c r="B76" s="6" t="s">
        <v>56</v>
      </c>
      <c r="C76">
        <v>6943.72</v>
      </c>
      <c r="D76" s="35">
        <f>C76/$C$78</f>
        <v>0.12503513603791541</v>
      </c>
      <c r="F76" s="6" t="s">
        <v>56</v>
      </c>
      <c r="G76">
        <v>365.45894736842109</v>
      </c>
    </row>
    <row r="77" spans="2:8">
      <c r="B77" s="6" t="s">
        <v>43</v>
      </c>
      <c r="C77">
        <v>5346</v>
      </c>
      <c r="D77" s="35">
        <f>C77/$C$78</f>
        <v>9.6265090939539E-2</v>
      </c>
      <c r="F77" s="6" t="s">
        <v>92</v>
      </c>
      <c r="G77">
        <v>360.85714285714283</v>
      </c>
    </row>
    <row r="78" spans="2:8">
      <c r="B78" s="6" t="s">
        <v>613</v>
      </c>
      <c r="C78">
        <v>55534.15</v>
      </c>
      <c r="F78" s="6" t="s">
        <v>613</v>
      </c>
      <c r="G78">
        <v>391.54831168831168</v>
      </c>
    </row>
    <row r="84" spans="2:7">
      <c r="B84" s="5" t="s">
        <v>682</v>
      </c>
      <c r="C84" s="5" t="s">
        <v>620</v>
      </c>
      <c r="D84"/>
      <c r="E84"/>
      <c r="F84"/>
    </row>
    <row r="85" spans="2:7">
      <c r="B85" s="5" t="s">
        <v>612</v>
      </c>
      <c r="C85" t="s">
        <v>16</v>
      </c>
      <c r="D85" t="s">
        <v>77</v>
      </c>
      <c r="E85" t="s">
        <v>36</v>
      </c>
      <c r="F85" t="s">
        <v>613</v>
      </c>
    </row>
    <row r="86" spans="2:7">
      <c r="B86" s="6" t="s">
        <v>158</v>
      </c>
      <c r="C86">
        <v>2</v>
      </c>
      <c r="D86">
        <v>2</v>
      </c>
      <c r="E86">
        <v>3</v>
      </c>
      <c r="F86">
        <v>7</v>
      </c>
      <c r="G86" s="41" t="s">
        <v>683</v>
      </c>
    </row>
    <row r="87" spans="2:7">
      <c r="B87" s="6" t="s">
        <v>613</v>
      </c>
      <c r="C87">
        <v>2</v>
      </c>
      <c r="D87">
        <v>2</v>
      </c>
      <c r="E87">
        <v>3</v>
      </c>
      <c r="F87">
        <v>7</v>
      </c>
    </row>
    <row r="88" spans="2:7">
      <c r="B88"/>
      <c r="C88"/>
    </row>
    <row r="89" spans="2:7">
      <c r="B89"/>
      <c r="C89"/>
    </row>
    <row r="90" spans="2:7">
      <c r="B90" s="4" t="s">
        <v>687</v>
      </c>
      <c r="C90"/>
    </row>
    <row r="91" spans="2:7">
      <c r="B91"/>
      <c r="C91"/>
    </row>
    <row r="92" spans="2:7">
      <c r="B92"/>
      <c r="C92"/>
    </row>
    <row r="93" spans="2:7">
      <c r="B93" s="5" t="s">
        <v>612</v>
      </c>
      <c r="C93" t="s">
        <v>665</v>
      </c>
      <c r="D93"/>
      <c r="E93"/>
      <c r="F93"/>
    </row>
    <row r="94" spans="2:7">
      <c r="B94" s="6">
        <v>1</v>
      </c>
      <c r="C94">
        <v>255</v>
      </c>
      <c r="D94"/>
      <c r="E94" s="21">
        <v>0.94795539033457255</v>
      </c>
      <c r="F94" t="s">
        <v>666</v>
      </c>
    </row>
    <row r="95" spans="2:7">
      <c r="B95" s="6">
        <v>2</v>
      </c>
      <c r="C95">
        <v>14</v>
      </c>
      <c r="D95"/>
      <c r="E95" s="21">
        <v>5.204460966542751E-2</v>
      </c>
      <c r="F95" t="s">
        <v>667</v>
      </c>
    </row>
    <row r="96" spans="2:7">
      <c r="B96" s="6" t="s">
        <v>619</v>
      </c>
      <c r="C96"/>
      <c r="D96"/>
      <c r="E96"/>
      <c r="F96"/>
    </row>
    <row r="97" spans="2:9">
      <c r="B97" s="6" t="s">
        <v>613</v>
      </c>
      <c r="C97">
        <v>269</v>
      </c>
      <c r="D97"/>
      <c r="E97"/>
      <c r="F97"/>
    </row>
    <row r="98" spans="2:9">
      <c r="B98"/>
      <c r="C98"/>
    </row>
    <row r="99" spans="2:9">
      <c r="B99" s="5" t="s">
        <v>612</v>
      </c>
      <c r="C99" s="5" t="s">
        <v>665</v>
      </c>
      <c r="D99" t="s">
        <v>625</v>
      </c>
      <c r="E99"/>
      <c r="F99"/>
      <c r="G99"/>
    </row>
    <row r="100" spans="2:9">
      <c r="B100" s="6">
        <v>1</v>
      </c>
      <c r="C100">
        <v>255</v>
      </c>
      <c r="D100">
        <v>65299.200000000004</v>
      </c>
      <c r="E100"/>
      <c r="F100" s="21">
        <v>0.87716868509728563</v>
      </c>
      <c r="G100" t="s">
        <v>668</v>
      </c>
    </row>
    <row r="101" spans="2:9">
      <c r="B101" s="6">
        <v>2</v>
      </c>
      <c r="C101">
        <v>14</v>
      </c>
      <c r="D101">
        <v>9143.9500000000007</v>
      </c>
      <c r="E101"/>
      <c r="F101" s="21">
        <v>0.12283131490271434</v>
      </c>
      <c r="G101" t="s">
        <v>669</v>
      </c>
    </row>
    <row r="102" spans="2:9">
      <c r="B102" s="6" t="s">
        <v>619</v>
      </c>
      <c r="C102"/>
      <c r="D102"/>
      <c r="E102"/>
      <c r="F102"/>
      <c r="G102"/>
    </row>
    <row r="103" spans="2:9">
      <c r="B103" s="6" t="s">
        <v>613</v>
      </c>
      <c r="C103">
        <v>269</v>
      </c>
      <c r="D103">
        <v>74443.150000000009</v>
      </c>
      <c r="E103"/>
      <c r="F103"/>
      <c r="G103"/>
    </row>
    <row r="104" spans="2:9">
      <c r="B104"/>
      <c r="C104"/>
      <c r="G104" s="12" t="s">
        <v>653</v>
      </c>
    </row>
    <row r="105" spans="2:9">
      <c r="B105"/>
      <c r="C105"/>
      <c r="G105" s="12">
        <v>0.9243253430086279</v>
      </c>
    </row>
    <row r="106" spans="2:9">
      <c r="B106"/>
      <c r="C106"/>
      <c r="G106" s="12" t="s">
        <v>670</v>
      </c>
    </row>
    <row r="107" spans="2:9">
      <c r="B107"/>
      <c r="C107"/>
      <c r="G107" s="12">
        <v>30.041984732824428</v>
      </c>
      <c r="H107" s="12" t="s">
        <v>671</v>
      </c>
      <c r="I107" s="12" t="s">
        <v>672</v>
      </c>
    </row>
    <row r="108" spans="2:9">
      <c r="B108"/>
      <c r="C108"/>
      <c r="G108" s="12">
        <v>284.13416030534353</v>
      </c>
      <c r="H108" s="12" t="s">
        <v>671</v>
      </c>
      <c r="I108" s="12" t="s">
        <v>673</v>
      </c>
    </row>
    <row r="109" spans="2:9">
      <c r="B109"/>
      <c r="C109"/>
      <c r="G109" s="12">
        <v>15</v>
      </c>
      <c r="H109" s="12" t="s">
        <v>674</v>
      </c>
      <c r="I109" s="12" t="s">
        <v>672</v>
      </c>
    </row>
    <row r="110" spans="2:9">
      <c r="B110"/>
      <c r="C110"/>
      <c r="G110" s="12">
        <v>135</v>
      </c>
      <c r="H110" s="12" t="s">
        <v>674</v>
      </c>
      <c r="I110" s="12" t="s">
        <v>673</v>
      </c>
    </row>
    <row r="111" spans="2:9">
      <c r="B111"/>
      <c r="C111"/>
      <c r="G111" s="12">
        <v>18</v>
      </c>
      <c r="H111" s="12" t="s">
        <v>675</v>
      </c>
      <c r="I111" s="12" t="s">
        <v>672</v>
      </c>
    </row>
    <row r="112" spans="2:9">
      <c r="B112"/>
      <c r="C112"/>
      <c r="G112" s="12">
        <v>180</v>
      </c>
      <c r="H112" s="12" t="s">
        <v>675</v>
      </c>
      <c r="I112" s="12" t="s">
        <v>673</v>
      </c>
    </row>
    <row r="113" spans="2:3">
      <c r="B113"/>
      <c r="C113"/>
    </row>
    <row r="114" spans="2:3">
      <c r="B114"/>
      <c r="C114"/>
    </row>
    <row r="115" spans="2:3">
      <c r="B115"/>
      <c r="C115"/>
    </row>
    <row r="116" spans="2:3">
      <c r="B116"/>
      <c r="C116"/>
    </row>
    <row r="117" spans="2:3">
      <c r="B117"/>
      <c r="C117"/>
    </row>
    <row r="118" spans="2:3">
      <c r="B118"/>
      <c r="C118"/>
    </row>
    <row r="119" spans="2:3">
      <c r="B119"/>
      <c r="C119"/>
    </row>
    <row r="120" spans="2:3">
      <c r="B120"/>
      <c r="C120"/>
    </row>
    <row r="121" spans="2:3">
      <c r="B121"/>
      <c r="C121"/>
    </row>
    <row r="122" spans="2:3">
      <c r="B122"/>
      <c r="C122"/>
    </row>
    <row r="123" spans="2:3">
      <c r="B123"/>
      <c r="C123"/>
    </row>
    <row r="124" spans="2:3">
      <c r="B124"/>
      <c r="C124"/>
    </row>
    <row r="125" spans="2:3">
      <c r="B125"/>
      <c r="C125"/>
    </row>
    <row r="126" spans="2:3">
      <c r="B126"/>
      <c r="C126"/>
    </row>
    <row r="127" spans="2:3">
      <c r="B127"/>
      <c r="C127"/>
    </row>
    <row r="128" spans="2:3">
      <c r="B128"/>
      <c r="C128"/>
    </row>
    <row r="129" spans="2:16">
      <c r="B129"/>
      <c r="C129"/>
    </row>
    <row r="130" spans="2:16">
      <c r="B130"/>
      <c r="C130"/>
    </row>
    <row r="131" spans="2:16" ht="17.25" customHeight="1">
      <c r="B131"/>
      <c r="C131"/>
    </row>
    <row r="132" spans="2:16" s="42" customFormat="1"/>
    <row r="134" spans="2:16">
      <c r="B134" s="26" t="s">
        <v>603</v>
      </c>
    </row>
    <row r="135" spans="2:16">
      <c r="O135" s="12" t="s">
        <v>685</v>
      </c>
    </row>
    <row r="136" spans="2:16">
      <c r="O136" s="12" t="s">
        <v>686</v>
      </c>
    </row>
    <row r="137" spans="2:16">
      <c r="B137"/>
      <c r="C137" s="5" t="s">
        <v>620</v>
      </c>
      <c r="D137"/>
      <c r="E137"/>
      <c r="F137"/>
      <c r="G137"/>
      <c r="H137"/>
      <c r="I137"/>
      <c r="J137"/>
      <c r="K137"/>
      <c r="L137"/>
      <c r="M137"/>
      <c r="O137" s="12" t="s">
        <v>692</v>
      </c>
    </row>
    <row r="138" spans="2:16">
      <c r="B138"/>
      <c r="C138"/>
      <c r="D138" t="s">
        <v>152</v>
      </c>
      <c r="E138" t="s">
        <v>23</v>
      </c>
      <c r="F138" t="s">
        <v>307</v>
      </c>
      <c r="G138" t="s">
        <v>21</v>
      </c>
      <c r="H138" t="s">
        <v>50</v>
      </c>
      <c r="I138" t="s">
        <v>277</v>
      </c>
      <c r="J138" t="s">
        <v>306</v>
      </c>
      <c r="K138" t="s">
        <v>46</v>
      </c>
      <c r="L138" t="s">
        <v>619</v>
      </c>
      <c r="M138" t="s">
        <v>613</v>
      </c>
      <c r="O138" s="44" t="s">
        <v>10</v>
      </c>
    </row>
    <row r="139" spans="2:16">
      <c r="B139" t="s">
        <v>614</v>
      </c>
      <c r="C139" s="32">
        <v>2.6717557251908396E-2</v>
      </c>
      <c r="D139" s="32">
        <v>1.5267175572519083E-2</v>
      </c>
      <c r="E139" s="32">
        <v>0.54961832061068705</v>
      </c>
      <c r="F139" s="32">
        <v>3.8167938931297708E-3</v>
      </c>
      <c r="G139" s="32">
        <v>0.23282442748091603</v>
      </c>
      <c r="H139" s="32">
        <v>0.14122137404580154</v>
      </c>
      <c r="I139" s="32">
        <v>1.1450381679389313E-2</v>
      </c>
      <c r="J139" s="32">
        <v>3.8167938931297708E-3</v>
      </c>
      <c r="K139" s="32">
        <v>1.5267175572519083E-2</v>
      </c>
      <c r="L139" s="32">
        <v>0</v>
      </c>
      <c r="M139" s="32">
        <v>1</v>
      </c>
      <c r="O139" s="12">
        <v>118</v>
      </c>
      <c r="P139" s="12" t="s">
        <v>657</v>
      </c>
    </row>
    <row r="140" spans="2:16">
      <c r="O140" s="43">
        <v>0.45</v>
      </c>
      <c r="P140" s="12" t="s">
        <v>684</v>
      </c>
    </row>
    <row r="141" spans="2:16">
      <c r="O141" s="44" t="s">
        <v>616</v>
      </c>
    </row>
    <row r="142" spans="2:16">
      <c r="B142" s="5"/>
      <c r="C142" s="5" t="s">
        <v>620</v>
      </c>
      <c r="D142"/>
      <c r="E142"/>
      <c r="F142"/>
      <c r="G142"/>
      <c r="H142"/>
      <c r="I142"/>
    </row>
    <row r="143" spans="2:16">
      <c r="B143"/>
      <c r="C143" t="s">
        <v>152</v>
      </c>
      <c r="D143" t="s">
        <v>23</v>
      </c>
      <c r="E143" t="s">
        <v>307</v>
      </c>
      <c r="F143" t="s">
        <v>21</v>
      </c>
      <c r="G143" t="s">
        <v>145</v>
      </c>
      <c r="H143" t="s">
        <v>619</v>
      </c>
      <c r="I143" t="s">
        <v>613</v>
      </c>
    </row>
    <row r="144" spans="2:16">
      <c r="B144" t="s">
        <v>656</v>
      </c>
      <c r="C144">
        <v>1</v>
      </c>
      <c r="D144">
        <v>228</v>
      </c>
      <c r="E144">
        <v>2</v>
      </c>
      <c r="F144">
        <v>24</v>
      </c>
      <c r="G144">
        <v>7</v>
      </c>
      <c r="H144"/>
      <c r="I144">
        <v>262</v>
      </c>
      <c r="O144" s="12">
        <v>34</v>
      </c>
      <c r="P144" s="12" t="s">
        <v>657</v>
      </c>
    </row>
    <row r="145" spans="2:20">
      <c r="O145" s="43">
        <v>0.14000000000000001</v>
      </c>
    </row>
    <row r="146" spans="2:20">
      <c r="B146" s="5" t="s">
        <v>656</v>
      </c>
      <c r="C146" s="5" t="s">
        <v>620</v>
      </c>
      <c r="D146"/>
      <c r="E146"/>
      <c r="F146"/>
      <c r="G146"/>
      <c r="H146"/>
      <c r="I146"/>
      <c r="J146"/>
      <c r="K146"/>
      <c r="L146"/>
      <c r="M146"/>
      <c r="N146"/>
      <c r="O146"/>
      <c r="P146"/>
      <c r="Q146"/>
      <c r="R146"/>
      <c r="S146"/>
      <c r="T146"/>
    </row>
    <row r="147" spans="2:20">
      <c r="B147" s="5" t="s">
        <v>612</v>
      </c>
      <c r="C147"/>
      <c r="D147" t="s">
        <v>29</v>
      </c>
      <c r="E147" t="s">
        <v>171</v>
      </c>
      <c r="F147" t="s">
        <v>147</v>
      </c>
      <c r="G147" t="s">
        <v>55</v>
      </c>
      <c r="H147" t="s">
        <v>38</v>
      </c>
      <c r="I147" t="s">
        <v>45</v>
      </c>
      <c r="J147" t="s">
        <v>569</v>
      </c>
      <c r="K147" t="s">
        <v>67</v>
      </c>
      <c r="L147" t="s">
        <v>591</v>
      </c>
      <c r="M147" t="s">
        <v>232</v>
      </c>
      <c r="N147" t="s">
        <v>260</v>
      </c>
      <c r="O147" t="s">
        <v>78</v>
      </c>
      <c r="P147" t="s">
        <v>309</v>
      </c>
      <c r="Q147" t="s">
        <v>17</v>
      </c>
      <c r="R147" t="s">
        <v>49</v>
      </c>
      <c r="S147" t="s">
        <v>280</v>
      </c>
      <c r="T147" t="s">
        <v>613</v>
      </c>
    </row>
    <row r="148" spans="2:20">
      <c r="B148" s="6" t="s">
        <v>16</v>
      </c>
      <c r="C148" s="32">
        <v>0</v>
      </c>
      <c r="D148" s="32">
        <v>4.0650406504065045E-3</v>
      </c>
      <c r="E148" s="32">
        <v>0</v>
      </c>
      <c r="F148" s="32">
        <v>8.130081300813009E-3</v>
      </c>
      <c r="G148" s="32">
        <v>8.130081300813009E-3</v>
      </c>
      <c r="H148" s="32">
        <v>4.4715447154471545E-2</v>
      </c>
      <c r="I148" s="32">
        <v>0.11788617886178862</v>
      </c>
      <c r="J148" s="32">
        <v>4.0650406504065045E-3</v>
      </c>
      <c r="K148" s="32">
        <v>4.4715447154471545E-2</v>
      </c>
      <c r="L148" s="32">
        <v>4.0650406504065045E-3</v>
      </c>
      <c r="M148" s="32">
        <v>0</v>
      </c>
      <c r="N148" s="32">
        <v>4.0650406504065045E-3</v>
      </c>
      <c r="O148" s="32">
        <v>0</v>
      </c>
      <c r="P148" s="32">
        <v>8.130081300813009E-3</v>
      </c>
      <c r="Q148" s="32">
        <v>0.18699186991869918</v>
      </c>
      <c r="R148" s="32">
        <v>3.6585365853658534E-2</v>
      </c>
      <c r="S148" s="32">
        <v>4.0650406504065045E-3</v>
      </c>
      <c r="T148" s="32">
        <v>0.47560975609756095</v>
      </c>
    </row>
    <row r="149" spans="2:20">
      <c r="B149" s="6" t="s">
        <v>77</v>
      </c>
      <c r="C149" s="32">
        <v>1.2195121951219513E-2</v>
      </c>
      <c r="D149" s="32">
        <v>0</v>
      </c>
      <c r="E149" s="32">
        <v>2.4390243902439025E-2</v>
      </c>
      <c r="F149" s="32">
        <v>0</v>
      </c>
      <c r="G149" s="32">
        <v>0</v>
      </c>
      <c r="H149" s="32">
        <v>0</v>
      </c>
      <c r="I149" s="32">
        <v>4.0650406504065045E-3</v>
      </c>
      <c r="J149" s="32">
        <v>0</v>
      </c>
      <c r="K149" s="32">
        <v>4.0650406504065045E-3</v>
      </c>
      <c r="L149" s="32">
        <v>0</v>
      </c>
      <c r="M149" s="32">
        <v>6.097560975609756E-2</v>
      </c>
      <c r="N149" s="32">
        <v>0</v>
      </c>
      <c r="O149" s="32">
        <v>2.032520325203252E-2</v>
      </c>
      <c r="P149" s="32">
        <v>1.6260162601626018E-2</v>
      </c>
      <c r="Q149" s="32">
        <v>4.0650406504065045E-3</v>
      </c>
      <c r="R149" s="32">
        <v>0</v>
      </c>
      <c r="S149" s="32">
        <v>0</v>
      </c>
      <c r="T149" s="32">
        <v>0.14634146341463414</v>
      </c>
    </row>
    <row r="150" spans="2:20">
      <c r="B150" s="6" t="s">
        <v>36</v>
      </c>
      <c r="C150" s="32">
        <v>0</v>
      </c>
      <c r="D150" s="32">
        <v>0</v>
      </c>
      <c r="E150" s="32">
        <v>0</v>
      </c>
      <c r="F150" s="32">
        <v>0</v>
      </c>
      <c r="G150" s="32">
        <v>0</v>
      </c>
      <c r="H150" s="32">
        <v>1.2195121951219513E-2</v>
      </c>
      <c r="I150" s="32">
        <v>0.24390243902439024</v>
      </c>
      <c r="J150" s="32">
        <v>0</v>
      </c>
      <c r="K150" s="32">
        <v>4.0650406504065045E-3</v>
      </c>
      <c r="L150" s="32">
        <v>0</v>
      </c>
      <c r="M150" s="32">
        <v>4.0650406504065045E-3</v>
      </c>
      <c r="N150" s="32">
        <v>8.130081300813009E-3</v>
      </c>
      <c r="O150" s="32">
        <v>0</v>
      </c>
      <c r="P150" s="32">
        <v>0</v>
      </c>
      <c r="Q150" s="32">
        <v>7.7235772357723581E-2</v>
      </c>
      <c r="R150" s="32">
        <v>2.8455284552845527E-2</v>
      </c>
      <c r="S150" s="32">
        <v>0</v>
      </c>
      <c r="T150" s="32">
        <v>0.37804878048780488</v>
      </c>
    </row>
    <row r="151" spans="2:20">
      <c r="B151" s="6" t="s">
        <v>613</v>
      </c>
      <c r="C151" s="32">
        <v>1.2195121951219513E-2</v>
      </c>
      <c r="D151" s="32">
        <v>4.0650406504065045E-3</v>
      </c>
      <c r="E151" s="32">
        <v>2.4390243902439025E-2</v>
      </c>
      <c r="F151" s="32">
        <v>8.130081300813009E-3</v>
      </c>
      <c r="G151" s="32">
        <v>8.130081300813009E-3</v>
      </c>
      <c r="H151" s="32">
        <v>5.6910569105691054E-2</v>
      </c>
      <c r="I151" s="32">
        <v>0.36585365853658536</v>
      </c>
      <c r="J151" s="32">
        <v>4.0650406504065045E-3</v>
      </c>
      <c r="K151" s="32">
        <v>5.2845528455284556E-2</v>
      </c>
      <c r="L151" s="32">
        <v>4.0650406504065045E-3</v>
      </c>
      <c r="M151" s="32">
        <v>6.5040650406504072E-2</v>
      </c>
      <c r="N151" s="32">
        <v>1.2195121951219513E-2</v>
      </c>
      <c r="O151" s="32">
        <v>2.032520325203252E-2</v>
      </c>
      <c r="P151" s="32">
        <v>2.4390243902439025E-2</v>
      </c>
      <c r="Q151" s="32">
        <v>0.26829268292682928</v>
      </c>
      <c r="R151" s="32">
        <v>6.5040650406504072E-2</v>
      </c>
      <c r="S151" s="32">
        <v>4.0650406504065045E-3</v>
      </c>
      <c r="T151" s="32">
        <v>1</v>
      </c>
    </row>
    <row r="152" spans="2:20">
      <c r="B152"/>
      <c r="C152"/>
      <c r="D152"/>
      <c r="E152"/>
      <c r="F152"/>
      <c r="G152"/>
      <c r="H152"/>
      <c r="I152"/>
      <c r="J152"/>
      <c r="K152"/>
      <c r="L152"/>
      <c r="M152"/>
      <c r="N152"/>
      <c r="O152"/>
      <c r="P152"/>
      <c r="Q152"/>
      <c r="R152"/>
      <c r="S152"/>
      <c r="T152"/>
    </row>
    <row r="154" spans="2:20">
      <c r="B154" s="5" t="s">
        <v>612</v>
      </c>
      <c r="C154" s="5" t="s">
        <v>644</v>
      </c>
      <c r="D154" t="s">
        <v>625</v>
      </c>
      <c r="E154"/>
      <c r="F154"/>
      <c r="G154"/>
    </row>
    <row r="155" spans="2:20">
      <c r="B155" s="6" t="s">
        <v>628</v>
      </c>
      <c r="C155"/>
      <c r="D155"/>
      <c r="E155"/>
      <c r="F155"/>
      <c r="G155"/>
      <c r="H155" s="12" t="s">
        <v>694</v>
      </c>
    </row>
    <row r="156" spans="2:20">
      <c r="B156" s="11" t="s">
        <v>629</v>
      </c>
      <c r="C156" s="12">
        <v>14</v>
      </c>
      <c r="D156" s="12">
        <v>3828</v>
      </c>
      <c r="E156" s="223" t="s">
        <v>645</v>
      </c>
      <c r="F156"/>
      <c r="G156"/>
      <c r="H156" s="12" t="s">
        <v>695</v>
      </c>
    </row>
    <row r="157" spans="2:20">
      <c r="B157" s="11" t="s">
        <v>630</v>
      </c>
      <c r="C157" s="12">
        <v>13</v>
      </c>
      <c r="D157" s="12">
        <v>2868.8500000000004</v>
      </c>
      <c r="E157" s="223"/>
      <c r="F157"/>
    </row>
    <row r="158" spans="2:20">
      <c r="B158" s="13" t="s">
        <v>631</v>
      </c>
      <c r="C158" s="14">
        <v>18</v>
      </c>
      <c r="D158" s="14">
        <v>5461.6</v>
      </c>
      <c r="E158" s="223"/>
      <c r="F158">
        <v>45</v>
      </c>
      <c r="G158"/>
    </row>
    <row r="159" spans="2:20">
      <c r="B159" s="11" t="s">
        <v>632</v>
      </c>
      <c r="C159" s="12">
        <v>15</v>
      </c>
      <c r="D159" s="12">
        <v>3481</v>
      </c>
      <c r="E159" s="204" t="s">
        <v>646</v>
      </c>
      <c r="F159"/>
      <c r="G159"/>
    </row>
    <row r="160" spans="2:20">
      <c r="B160" s="11" t="s">
        <v>633</v>
      </c>
      <c r="C160" s="12">
        <v>22</v>
      </c>
      <c r="D160" s="12">
        <v>4799.3500000000004</v>
      </c>
      <c r="E160" s="204"/>
      <c r="F160"/>
      <c r="G160" s="34" t="s">
        <v>688</v>
      </c>
      <c r="H160" s="46" t="s">
        <v>690</v>
      </c>
      <c r="I160" s="45" t="s">
        <v>691</v>
      </c>
      <c r="J160" s="12" t="s">
        <v>690</v>
      </c>
    </row>
    <row r="161" spans="2:10">
      <c r="B161" s="13" t="s">
        <v>634</v>
      </c>
      <c r="C161" s="14">
        <v>8</v>
      </c>
      <c r="D161" s="14">
        <v>2682.85</v>
      </c>
      <c r="E161" s="204"/>
      <c r="F161">
        <v>45</v>
      </c>
      <c r="G161" s="47">
        <f>SUM(D156:D161)</f>
        <v>23121.65</v>
      </c>
      <c r="H161" s="48">
        <f>G161/GETPIVOTDATA("Sum of Amount in Euro",$B$154)</f>
        <v>0.31059472899789975</v>
      </c>
      <c r="I161" s="12">
        <f>SUM(C156:C161)</f>
        <v>90</v>
      </c>
      <c r="J161" s="29">
        <f>I161/GETPIVOTDATA("Count of Close Date",$B$154)</f>
        <v>0.34351145038167941</v>
      </c>
    </row>
    <row r="162" spans="2:10">
      <c r="B162" s="11" t="s">
        <v>635</v>
      </c>
      <c r="C162" s="12">
        <v>24</v>
      </c>
      <c r="D162" s="12">
        <v>10878.5</v>
      </c>
      <c r="E162" s="223" t="s">
        <v>647</v>
      </c>
      <c r="F162"/>
      <c r="G162"/>
    </row>
    <row r="163" spans="2:10">
      <c r="B163" s="11" t="s">
        <v>636</v>
      </c>
      <c r="C163" s="12">
        <v>24</v>
      </c>
      <c r="D163" s="12">
        <v>5327</v>
      </c>
      <c r="E163" s="223"/>
      <c r="F163"/>
    </row>
    <row r="164" spans="2:10">
      <c r="B164" s="13" t="s">
        <v>637</v>
      </c>
      <c r="C164" s="14">
        <v>18</v>
      </c>
      <c r="D164" s="14">
        <v>5039</v>
      </c>
      <c r="E164" s="223"/>
      <c r="F164">
        <v>66</v>
      </c>
      <c r="G164"/>
    </row>
    <row r="165" spans="2:10">
      <c r="B165" s="11" t="s">
        <v>638</v>
      </c>
      <c r="C165" s="12">
        <v>28</v>
      </c>
      <c r="D165" s="12">
        <v>7266.2</v>
      </c>
      <c r="E165" s="204" t="s">
        <v>648</v>
      </c>
      <c r="F165"/>
      <c r="G165"/>
    </row>
    <row r="166" spans="2:10">
      <c r="B166" s="11" t="s">
        <v>639</v>
      </c>
      <c r="C166" s="12">
        <v>32</v>
      </c>
      <c r="D166" s="12">
        <v>10135.67</v>
      </c>
      <c r="E166" s="204"/>
      <c r="F166"/>
      <c r="G166" s="34" t="s">
        <v>689</v>
      </c>
      <c r="H166" s="46" t="s">
        <v>690</v>
      </c>
      <c r="I166" s="45" t="s">
        <v>691</v>
      </c>
    </row>
    <row r="167" spans="2:10">
      <c r="B167" s="11" t="s">
        <v>640</v>
      </c>
      <c r="C167" s="12">
        <v>46</v>
      </c>
      <c r="D167" s="12">
        <v>12675.130000000001</v>
      </c>
      <c r="E167" s="204"/>
      <c r="F167">
        <v>106</v>
      </c>
      <c r="G167" s="47">
        <f>SUM(D162:D167)</f>
        <v>51321.5</v>
      </c>
      <c r="H167" s="48">
        <f>G167/GETPIVOTDATA("Sum of Amount in Euro",$B$154)</f>
        <v>0.68940527100210014</v>
      </c>
      <c r="I167" s="12">
        <f>SUM(C162:C167)</f>
        <v>172</v>
      </c>
      <c r="J167" s="29">
        <f>I167/GETPIVOTDATA("Count of Close Date",$B$154)</f>
        <v>0.65648854961832059</v>
      </c>
    </row>
    <row r="168" spans="2:10">
      <c r="B168" s="6" t="s">
        <v>613</v>
      </c>
      <c r="C168">
        <v>262</v>
      </c>
      <c r="D168">
        <v>74443.150000000009</v>
      </c>
      <c r="E168"/>
      <c r="F168"/>
      <c r="G168"/>
    </row>
    <row r="172" spans="2:10">
      <c r="B172" s="44" t="s">
        <v>693</v>
      </c>
    </row>
    <row r="175" spans="2:10">
      <c r="B175"/>
      <c r="C175"/>
      <c r="D175"/>
    </row>
    <row r="176" spans="2:10">
      <c r="B176" t="s">
        <v>612</v>
      </c>
      <c r="C176" t="s">
        <v>714</v>
      </c>
      <c r="D176" t="s">
        <v>644</v>
      </c>
      <c r="E176" t="s">
        <v>716</v>
      </c>
    </row>
    <row r="177" spans="2:5">
      <c r="B177" t="s">
        <v>629</v>
      </c>
      <c r="C177">
        <v>16</v>
      </c>
      <c r="D177">
        <v>14</v>
      </c>
      <c r="E177" s="19">
        <v>-12.308333333333575</v>
      </c>
    </row>
    <row r="178" spans="2:5">
      <c r="B178" t="s">
        <v>630</v>
      </c>
      <c r="C178">
        <v>19</v>
      </c>
      <c r="D178">
        <v>13</v>
      </c>
      <c r="E178" s="19">
        <v>-14.441351010100995</v>
      </c>
    </row>
    <row r="179" spans="2:5">
      <c r="B179" t="s">
        <v>631</v>
      </c>
      <c r="C179">
        <v>17</v>
      </c>
      <c r="D179">
        <v>18</v>
      </c>
      <c r="E179" s="19">
        <v>-14.192399691356615</v>
      </c>
    </row>
    <row r="180" spans="2:5">
      <c r="B180" t="s">
        <v>632</v>
      </c>
      <c r="C180">
        <v>25</v>
      </c>
      <c r="D180">
        <v>15</v>
      </c>
      <c r="E180" s="19">
        <v>-19.098214285714807</v>
      </c>
    </row>
    <row r="181" spans="2:5">
      <c r="B181" t="s">
        <v>633</v>
      </c>
      <c r="C181">
        <v>15</v>
      </c>
      <c r="D181">
        <v>22</v>
      </c>
      <c r="E181" s="19">
        <v>-27.360984848485135</v>
      </c>
    </row>
    <row r="182" spans="2:5">
      <c r="B182" t="s">
        <v>634</v>
      </c>
      <c r="C182">
        <v>20</v>
      </c>
      <c r="D182">
        <v>8</v>
      </c>
      <c r="E182" s="19">
        <v>-49.334635416664241</v>
      </c>
    </row>
    <row r="183" spans="2:5">
      <c r="B183" t="s">
        <v>635</v>
      </c>
      <c r="C183">
        <v>21</v>
      </c>
      <c r="D183">
        <v>24</v>
      </c>
      <c r="E183" s="19">
        <v>-31.292089371980577</v>
      </c>
    </row>
    <row r="184" spans="2:5">
      <c r="B184" t="s">
        <v>636</v>
      </c>
      <c r="C184">
        <v>21</v>
      </c>
      <c r="D184">
        <v>24</v>
      </c>
      <c r="E184" s="19">
        <v>-38.200785024154236</v>
      </c>
    </row>
    <row r="185" spans="2:5">
      <c r="B185" t="s">
        <v>637</v>
      </c>
      <c r="C185">
        <v>23</v>
      </c>
      <c r="D185">
        <v>18</v>
      </c>
      <c r="E185" s="19">
        <v>-41.072800925925954</v>
      </c>
    </row>
    <row r="186" spans="2:5">
      <c r="B186" t="s">
        <v>638</v>
      </c>
      <c r="C186">
        <v>20</v>
      </c>
      <c r="D186">
        <v>28</v>
      </c>
      <c r="E186" s="19">
        <v>-45.874819958846878</v>
      </c>
    </row>
    <row r="187" spans="2:5">
      <c r="B187" t="s">
        <v>639</v>
      </c>
      <c r="C187">
        <v>35</v>
      </c>
      <c r="D187">
        <v>32</v>
      </c>
      <c r="E187" s="19">
        <v>-46.114023297490704</v>
      </c>
    </row>
    <row r="188" spans="2:5">
      <c r="B188" t="s">
        <v>640</v>
      </c>
      <c r="C188">
        <v>30</v>
      </c>
      <c r="D188">
        <v>46</v>
      </c>
      <c r="E188" s="19">
        <v>-19.431416062801556</v>
      </c>
    </row>
    <row r="189" spans="2:5">
      <c r="B189" t="s">
        <v>613</v>
      </c>
      <c r="C189">
        <v>262</v>
      </c>
      <c r="D189">
        <v>262</v>
      </c>
      <c r="E189"/>
    </row>
    <row r="190" spans="2:5">
      <c r="B190"/>
      <c r="C190"/>
      <c r="D190"/>
    </row>
    <row r="191" spans="2:5">
      <c r="B191"/>
      <c r="C191"/>
      <c r="D191"/>
    </row>
    <row r="192" spans="2:5">
      <c r="B192" s="38" t="s">
        <v>718</v>
      </c>
      <c r="C192" s="36" t="s">
        <v>719</v>
      </c>
      <c r="D192" s="65"/>
      <c r="E192" s="36"/>
    </row>
    <row r="193" spans="2:5">
      <c r="B193" s="62" t="s">
        <v>629</v>
      </c>
      <c r="C193" s="37">
        <f>SUM(C177:D177)</f>
        <v>30</v>
      </c>
      <c r="D193" s="66"/>
      <c r="E193" s="37"/>
    </row>
    <row r="194" spans="2:5">
      <c r="B194" s="63" t="s">
        <v>630</v>
      </c>
      <c r="C194" s="37">
        <f t="shared" ref="C194:C204" si="1">SUM(C178:D178)</f>
        <v>32</v>
      </c>
      <c r="D194" s="66"/>
      <c r="E194" s="37"/>
    </row>
    <row r="195" spans="2:5">
      <c r="B195" s="62" t="s">
        <v>631</v>
      </c>
      <c r="C195" s="37">
        <f t="shared" si="1"/>
        <v>35</v>
      </c>
      <c r="D195" s="66"/>
      <c r="E195" s="37"/>
    </row>
    <row r="196" spans="2:5">
      <c r="B196" s="63" t="s">
        <v>632</v>
      </c>
      <c r="C196" s="37">
        <f t="shared" si="1"/>
        <v>40</v>
      </c>
      <c r="D196" s="66"/>
      <c r="E196" s="37"/>
    </row>
    <row r="197" spans="2:5">
      <c r="B197" s="62" t="s">
        <v>633</v>
      </c>
      <c r="C197" s="37">
        <f t="shared" si="1"/>
        <v>37</v>
      </c>
      <c r="D197" s="66"/>
      <c r="E197" s="37"/>
    </row>
    <row r="198" spans="2:5">
      <c r="B198" s="63" t="s">
        <v>634</v>
      </c>
      <c r="C198" s="37">
        <f t="shared" si="1"/>
        <v>28</v>
      </c>
      <c r="D198" s="66"/>
      <c r="E198" s="37"/>
    </row>
    <row r="199" spans="2:5">
      <c r="B199" s="62" t="s">
        <v>635</v>
      </c>
      <c r="C199" s="37">
        <f t="shared" si="1"/>
        <v>45</v>
      </c>
      <c r="D199" s="66"/>
      <c r="E199" s="37"/>
    </row>
    <row r="200" spans="2:5">
      <c r="B200" s="63" t="s">
        <v>636</v>
      </c>
      <c r="C200" s="37">
        <f t="shared" si="1"/>
        <v>45</v>
      </c>
      <c r="D200" s="66"/>
      <c r="E200" s="37"/>
    </row>
    <row r="201" spans="2:5">
      <c r="B201" s="62" t="s">
        <v>637</v>
      </c>
      <c r="C201" s="37">
        <f t="shared" si="1"/>
        <v>41</v>
      </c>
      <c r="D201" s="66"/>
      <c r="E201" s="37"/>
    </row>
    <row r="202" spans="2:5">
      <c r="B202" s="63" t="s">
        <v>638</v>
      </c>
      <c r="C202" s="37">
        <f t="shared" si="1"/>
        <v>48</v>
      </c>
      <c r="D202" s="66"/>
      <c r="E202" s="37"/>
    </row>
    <row r="203" spans="2:5">
      <c r="B203" s="62" t="s">
        <v>639</v>
      </c>
      <c r="C203" s="37">
        <f t="shared" si="1"/>
        <v>67</v>
      </c>
      <c r="D203" s="66"/>
      <c r="E203" s="37"/>
    </row>
    <row r="204" spans="2:5">
      <c r="B204" s="63" t="s">
        <v>640</v>
      </c>
      <c r="C204" s="37">
        <f t="shared" si="1"/>
        <v>76</v>
      </c>
      <c r="D204" s="66"/>
      <c r="E204" s="37"/>
    </row>
    <row r="205" spans="2:5">
      <c r="B205" s="64" t="s">
        <v>613</v>
      </c>
      <c r="C205" s="39"/>
      <c r="D205" s="40"/>
      <c r="E205" s="67"/>
    </row>
    <row r="206" spans="2:5">
      <c r="B206"/>
      <c r="C206"/>
      <c r="D206"/>
    </row>
    <row r="207" spans="2:5">
      <c r="B207"/>
      <c r="C207"/>
      <c r="D207"/>
    </row>
    <row r="208" spans="2:5">
      <c r="B208"/>
      <c r="C208"/>
      <c r="D208"/>
    </row>
    <row r="209" spans="2:4">
      <c r="B209" s="5" t="s">
        <v>612</v>
      </c>
      <c r="C209" t="s">
        <v>654</v>
      </c>
      <c r="D209"/>
    </row>
    <row r="210" spans="2:4">
      <c r="B210" s="6" t="s">
        <v>641</v>
      </c>
      <c r="C210"/>
      <c r="D210"/>
    </row>
    <row r="211" spans="2:4">
      <c r="B211" s="6" t="s">
        <v>642</v>
      </c>
      <c r="C211">
        <v>36.545454545454547</v>
      </c>
      <c r="D211"/>
    </row>
    <row r="212" spans="2:4">
      <c r="B212" s="6" t="s">
        <v>643</v>
      </c>
      <c r="C212"/>
      <c r="D212"/>
    </row>
    <row r="213" spans="2:4">
      <c r="B213" s="7" t="s">
        <v>698</v>
      </c>
      <c r="C213">
        <v>35.384615384615387</v>
      </c>
    </row>
    <row r="214" spans="2:4">
      <c r="B214" s="7" t="s">
        <v>699</v>
      </c>
      <c r="C214">
        <v>33.233333333333334</v>
      </c>
    </row>
    <row r="215" spans="2:4">
      <c r="B215" s="7" t="s">
        <v>696</v>
      </c>
      <c r="C215">
        <v>25.919354838709676</v>
      </c>
    </row>
    <row r="216" spans="2:4">
      <c r="B216" s="7" t="s">
        <v>697</v>
      </c>
      <c r="C216">
        <v>26.337662337662337</v>
      </c>
    </row>
    <row r="217" spans="2:4">
      <c r="B217" s="6" t="s">
        <v>613</v>
      </c>
      <c r="C217">
        <v>30.041984732824428</v>
      </c>
    </row>
    <row r="218" spans="2:4">
      <c r="B218"/>
      <c r="C218"/>
    </row>
    <row r="219" spans="2:4">
      <c r="B219"/>
      <c r="C219"/>
    </row>
    <row r="220" spans="2:4">
      <c r="B220"/>
      <c r="C220"/>
    </row>
    <row r="221" spans="2:4">
      <c r="B221"/>
      <c r="C221"/>
    </row>
    <row r="222" spans="2:4">
      <c r="B222"/>
      <c r="C222"/>
    </row>
    <row r="223" spans="2:4">
      <c r="B223"/>
      <c r="C223"/>
    </row>
    <row r="224" spans="2:4">
      <c r="B224" s="5" t="s">
        <v>612</v>
      </c>
      <c r="C224" t="s">
        <v>654</v>
      </c>
      <c r="D224" t="s">
        <v>720</v>
      </c>
    </row>
    <row r="225" spans="2:67">
      <c r="B225" s="6" t="s">
        <v>152</v>
      </c>
      <c r="C225">
        <v>25</v>
      </c>
      <c r="D225">
        <v>1</v>
      </c>
    </row>
    <row r="226" spans="2:67">
      <c r="B226" s="6" t="s">
        <v>23</v>
      </c>
      <c r="C226">
        <v>28.934210526315791</v>
      </c>
      <c r="D226">
        <v>228</v>
      </c>
    </row>
    <row r="227" spans="2:67">
      <c r="B227" s="6" t="s">
        <v>307</v>
      </c>
      <c r="C227">
        <v>19</v>
      </c>
      <c r="D227">
        <v>2</v>
      </c>
    </row>
    <row r="228" spans="2:67">
      <c r="B228" s="6" t="s">
        <v>21</v>
      </c>
      <c r="C228">
        <v>40.166666666666664</v>
      </c>
      <c r="D228">
        <v>24</v>
      </c>
    </row>
    <row r="229" spans="2:67">
      <c r="B229" s="6" t="s">
        <v>145</v>
      </c>
      <c r="C229">
        <v>35.285714285714285</v>
      </c>
      <c r="D229">
        <v>7</v>
      </c>
    </row>
    <row r="230" spans="2:67">
      <c r="B230" s="6" t="s">
        <v>619</v>
      </c>
      <c r="C230"/>
      <c r="D230"/>
    </row>
    <row r="231" spans="2:67">
      <c r="B231" s="6" t="s">
        <v>613</v>
      </c>
      <c r="C231">
        <v>30.041984732824428</v>
      </c>
      <c r="D231">
        <v>262</v>
      </c>
    </row>
    <row r="232" spans="2:67">
      <c r="B232"/>
      <c r="C232"/>
      <c r="D232"/>
    </row>
    <row r="233" spans="2:67">
      <c r="B233"/>
      <c r="C233"/>
      <c r="D233"/>
    </row>
    <row r="234" spans="2:67">
      <c r="B234"/>
      <c r="C234"/>
      <c r="D234"/>
    </row>
    <row r="235" spans="2:67">
      <c r="B235" s="5" t="s">
        <v>655</v>
      </c>
      <c r="C235" s="5" t="s">
        <v>620</v>
      </c>
      <c r="D235"/>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row>
    <row r="236" spans="2:67">
      <c r="B236" s="5" t="s">
        <v>612</v>
      </c>
      <c r="C236">
        <v>4</v>
      </c>
      <c r="D236">
        <v>5</v>
      </c>
      <c r="E236">
        <v>6</v>
      </c>
      <c r="F236">
        <v>7</v>
      </c>
      <c r="G236">
        <v>8</v>
      </c>
      <c r="H236">
        <v>9</v>
      </c>
      <c r="I236">
        <v>10</v>
      </c>
      <c r="J236">
        <v>11</v>
      </c>
      <c r="K236">
        <v>12</v>
      </c>
      <c r="L236">
        <v>13</v>
      </c>
      <c r="M236">
        <v>15</v>
      </c>
      <c r="N236">
        <v>16</v>
      </c>
      <c r="O236">
        <v>17</v>
      </c>
      <c r="P236">
        <v>18</v>
      </c>
      <c r="Q236">
        <v>19</v>
      </c>
      <c r="R236">
        <v>20</v>
      </c>
      <c r="S236">
        <v>21</v>
      </c>
      <c r="T236">
        <v>22</v>
      </c>
      <c r="U236">
        <v>23</v>
      </c>
      <c r="V236">
        <v>24</v>
      </c>
      <c r="W236">
        <v>25</v>
      </c>
      <c r="X236">
        <v>26</v>
      </c>
      <c r="Y236">
        <v>27</v>
      </c>
      <c r="Z236">
        <v>28</v>
      </c>
      <c r="AA236">
        <v>29</v>
      </c>
      <c r="AB236">
        <v>30</v>
      </c>
      <c r="AC236">
        <v>31</v>
      </c>
      <c r="AD236">
        <v>33</v>
      </c>
      <c r="AE236">
        <v>34</v>
      </c>
      <c r="AF236">
        <v>35</v>
      </c>
      <c r="AG236">
        <v>36</v>
      </c>
      <c r="AH236">
        <v>37</v>
      </c>
      <c r="AI236">
        <v>38</v>
      </c>
      <c r="AJ236">
        <v>40</v>
      </c>
      <c r="AK236">
        <v>41</v>
      </c>
      <c r="AL236">
        <v>42</v>
      </c>
      <c r="AM236">
        <v>43</v>
      </c>
      <c r="AN236">
        <v>44</v>
      </c>
      <c r="AO236">
        <v>45</v>
      </c>
      <c r="AP236">
        <v>48</v>
      </c>
      <c r="AQ236">
        <v>50</v>
      </c>
      <c r="AR236">
        <v>51</v>
      </c>
      <c r="AS236">
        <v>52</v>
      </c>
      <c r="AT236">
        <v>53</v>
      </c>
      <c r="AU236">
        <v>55</v>
      </c>
      <c r="AV236">
        <v>56</v>
      </c>
      <c r="AW236">
        <v>57</v>
      </c>
      <c r="AX236">
        <v>60</v>
      </c>
      <c r="AY236">
        <v>61</v>
      </c>
      <c r="AZ236">
        <v>65</v>
      </c>
      <c r="BA236">
        <v>70</v>
      </c>
      <c r="BB236">
        <v>71</v>
      </c>
      <c r="BC236">
        <v>75</v>
      </c>
      <c r="BD236">
        <v>80</v>
      </c>
      <c r="BE236">
        <v>90</v>
      </c>
      <c r="BF236">
        <v>100</v>
      </c>
      <c r="BG236">
        <v>120</v>
      </c>
      <c r="BH236">
        <v>125</v>
      </c>
      <c r="BI236">
        <v>130</v>
      </c>
      <c r="BJ236">
        <v>141</v>
      </c>
      <c r="BK236">
        <v>160</v>
      </c>
      <c r="BL236">
        <v>190</v>
      </c>
      <c r="BM236">
        <v>250</v>
      </c>
      <c r="BN236" t="s">
        <v>613</v>
      </c>
      <c r="BO236"/>
    </row>
    <row r="237" spans="2:67">
      <c r="B237" s="6" t="s">
        <v>152</v>
      </c>
      <c r="C237"/>
      <c r="D237"/>
      <c r="E237"/>
      <c r="F237"/>
      <c r="G237"/>
      <c r="H237"/>
      <c r="I237"/>
      <c r="J237"/>
      <c r="K237"/>
      <c r="L237"/>
      <c r="M237"/>
      <c r="N237"/>
      <c r="O237"/>
      <c r="P237"/>
      <c r="Q237"/>
      <c r="R237"/>
      <c r="S237"/>
      <c r="T237"/>
      <c r="U237"/>
      <c r="V237"/>
      <c r="W237">
        <v>1</v>
      </c>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v>1</v>
      </c>
      <c r="BO237"/>
    </row>
    <row r="238" spans="2:67">
      <c r="B238" s="6" t="s">
        <v>23</v>
      </c>
      <c r="C238">
        <v>2</v>
      </c>
      <c r="D238"/>
      <c r="E238">
        <v>1</v>
      </c>
      <c r="F238">
        <v>1</v>
      </c>
      <c r="G238">
        <v>2</v>
      </c>
      <c r="H238">
        <v>4</v>
      </c>
      <c r="I238">
        <v>6</v>
      </c>
      <c r="J238">
        <v>1</v>
      </c>
      <c r="K238">
        <v>3</v>
      </c>
      <c r="L238">
        <v>2</v>
      </c>
      <c r="M238">
        <v>89</v>
      </c>
      <c r="N238">
        <v>5</v>
      </c>
      <c r="O238">
        <v>1</v>
      </c>
      <c r="P238">
        <v>5</v>
      </c>
      <c r="Q238">
        <v>1</v>
      </c>
      <c r="R238">
        <v>17</v>
      </c>
      <c r="S238">
        <v>2</v>
      </c>
      <c r="T238">
        <v>2</v>
      </c>
      <c r="U238">
        <v>1</v>
      </c>
      <c r="V238">
        <v>4</v>
      </c>
      <c r="W238">
        <v>7</v>
      </c>
      <c r="X238">
        <v>6</v>
      </c>
      <c r="Y238">
        <v>3</v>
      </c>
      <c r="Z238">
        <v>1</v>
      </c>
      <c r="AA238">
        <v>3</v>
      </c>
      <c r="AB238">
        <v>4</v>
      </c>
      <c r="AC238"/>
      <c r="AD238">
        <v>3</v>
      </c>
      <c r="AE238">
        <v>1</v>
      </c>
      <c r="AF238">
        <v>3</v>
      </c>
      <c r="AG238">
        <v>2</v>
      </c>
      <c r="AH238">
        <v>2</v>
      </c>
      <c r="AI238">
        <v>1</v>
      </c>
      <c r="AJ238">
        <v>3</v>
      </c>
      <c r="AK238">
        <v>1</v>
      </c>
      <c r="AL238"/>
      <c r="AM238">
        <v>1</v>
      </c>
      <c r="AN238">
        <v>1</v>
      </c>
      <c r="AO238">
        <v>1</v>
      </c>
      <c r="AP238">
        <v>1</v>
      </c>
      <c r="AQ238">
        <v>4</v>
      </c>
      <c r="AR238">
        <v>1</v>
      </c>
      <c r="AS238"/>
      <c r="AT238">
        <v>1</v>
      </c>
      <c r="AU238">
        <v>1</v>
      </c>
      <c r="AV238">
        <v>1</v>
      </c>
      <c r="AW238">
        <v>1</v>
      </c>
      <c r="AX238">
        <v>7</v>
      </c>
      <c r="AY238">
        <v>1</v>
      </c>
      <c r="AZ238">
        <v>1</v>
      </c>
      <c r="BA238">
        <v>1</v>
      </c>
      <c r="BB238">
        <v>1</v>
      </c>
      <c r="BC238"/>
      <c r="BD238">
        <v>4</v>
      </c>
      <c r="BE238">
        <v>1</v>
      </c>
      <c r="BF238">
        <v>4</v>
      </c>
      <c r="BG238">
        <v>1</v>
      </c>
      <c r="BH238">
        <v>1</v>
      </c>
      <c r="BI238">
        <v>1</v>
      </c>
      <c r="BJ238">
        <v>1</v>
      </c>
      <c r="BK238">
        <v>1</v>
      </c>
      <c r="BL238"/>
      <c r="BM238">
        <v>1</v>
      </c>
      <c r="BN238">
        <v>228</v>
      </c>
      <c r="BO238"/>
    </row>
    <row r="239" spans="2:67">
      <c r="B239" s="6" t="s">
        <v>307</v>
      </c>
      <c r="C239"/>
      <c r="D239"/>
      <c r="E239"/>
      <c r="F239"/>
      <c r="G239"/>
      <c r="H239"/>
      <c r="I239"/>
      <c r="J239"/>
      <c r="K239"/>
      <c r="L239"/>
      <c r="M239">
        <v>1</v>
      </c>
      <c r="N239"/>
      <c r="O239"/>
      <c r="P239"/>
      <c r="Q239"/>
      <c r="R239"/>
      <c r="S239"/>
      <c r="T239"/>
      <c r="U239">
        <v>1</v>
      </c>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v>2</v>
      </c>
      <c r="BO239"/>
    </row>
    <row r="240" spans="2:67">
      <c r="B240" s="6" t="s">
        <v>21</v>
      </c>
      <c r="C240">
        <v>1</v>
      </c>
      <c r="D240">
        <v>1</v>
      </c>
      <c r="E240"/>
      <c r="F240"/>
      <c r="G240"/>
      <c r="H240"/>
      <c r="I240">
        <v>1</v>
      </c>
      <c r="J240"/>
      <c r="K240">
        <v>1</v>
      </c>
      <c r="L240"/>
      <c r="M240">
        <v>5</v>
      </c>
      <c r="N240"/>
      <c r="O240"/>
      <c r="P240"/>
      <c r="Q240"/>
      <c r="R240"/>
      <c r="S240"/>
      <c r="T240"/>
      <c r="U240"/>
      <c r="V240"/>
      <c r="W240">
        <v>1</v>
      </c>
      <c r="X240"/>
      <c r="Y240"/>
      <c r="Z240"/>
      <c r="AA240"/>
      <c r="AB240">
        <v>1</v>
      </c>
      <c r="AC240">
        <v>1</v>
      </c>
      <c r="AD240"/>
      <c r="AE240"/>
      <c r="AF240">
        <v>1</v>
      </c>
      <c r="AG240"/>
      <c r="AH240"/>
      <c r="AI240"/>
      <c r="AJ240">
        <v>2</v>
      </c>
      <c r="AK240"/>
      <c r="AL240">
        <v>1</v>
      </c>
      <c r="AM240"/>
      <c r="AN240"/>
      <c r="AO240">
        <v>1</v>
      </c>
      <c r="AP240"/>
      <c r="AQ240">
        <v>2</v>
      </c>
      <c r="AR240"/>
      <c r="AS240"/>
      <c r="AT240"/>
      <c r="AU240">
        <v>1</v>
      </c>
      <c r="AV240"/>
      <c r="AW240"/>
      <c r="AX240">
        <v>1</v>
      </c>
      <c r="AY240"/>
      <c r="AZ240"/>
      <c r="BA240"/>
      <c r="BB240"/>
      <c r="BC240">
        <v>1</v>
      </c>
      <c r="BD240"/>
      <c r="BE240">
        <v>1</v>
      </c>
      <c r="BF240"/>
      <c r="BG240"/>
      <c r="BH240"/>
      <c r="BI240"/>
      <c r="BJ240"/>
      <c r="BK240"/>
      <c r="BL240">
        <v>1</v>
      </c>
      <c r="BM240"/>
      <c r="BN240">
        <v>24</v>
      </c>
      <c r="BO240"/>
    </row>
    <row r="241" spans="2:67">
      <c r="B241" s="6" t="s">
        <v>145</v>
      </c>
      <c r="C241"/>
      <c r="D241"/>
      <c r="E241"/>
      <c r="F241"/>
      <c r="G241"/>
      <c r="H241"/>
      <c r="I241">
        <v>1</v>
      </c>
      <c r="J241"/>
      <c r="K241"/>
      <c r="L241"/>
      <c r="M241">
        <v>1</v>
      </c>
      <c r="N241"/>
      <c r="O241"/>
      <c r="P241"/>
      <c r="Q241"/>
      <c r="R241"/>
      <c r="S241"/>
      <c r="T241">
        <v>2</v>
      </c>
      <c r="U241"/>
      <c r="V241"/>
      <c r="W241"/>
      <c r="X241">
        <v>1</v>
      </c>
      <c r="Y241"/>
      <c r="Z241"/>
      <c r="AA241"/>
      <c r="AB241"/>
      <c r="AC241"/>
      <c r="AD241"/>
      <c r="AE241"/>
      <c r="AF241"/>
      <c r="AG241"/>
      <c r="AH241"/>
      <c r="AI241"/>
      <c r="AJ241"/>
      <c r="AK241"/>
      <c r="AL241"/>
      <c r="AM241"/>
      <c r="AN241"/>
      <c r="AO241"/>
      <c r="AP241"/>
      <c r="AQ241"/>
      <c r="AR241"/>
      <c r="AS241">
        <v>1</v>
      </c>
      <c r="AT241"/>
      <c r="AU241"/>
      <c r="AV241"/>
      <c r="AW241"/>
      <c r="AX241"/>
      <c r="AY241"/>
      <c r="AZ241"/>
      <c r="BA241"/>
      <c r="BB241"/>
      <c r="BC241"/>
      <c r="BD241"/>
      <c r="BE241"/>
      <c r="BF241">
        <v>1</v>
      </c>
      <c r="BG241"/>
      <c r="BH241"/>
      <c r="BI241"/>
      <c r="BJ241"/>
      <c r="BK241"/>
      <c r="BL241"/>
      <c r="BM241"/>
      <c r="BN241">
        <v>7</v>
      </c>
      <c r="BO241"/>
    </row>
    <row r="242" spans="2:67">
      <c r="B242" s="6" t="s">
        <v>613</v>
      </c>
      <c r="C242">
        <v>3</v>
      </c>
      <c r="D242">
        <v>1</v>
      </c>
      <c r="E242">
        <v>1</v>
      </c>
      <c r="F242">
        <v>1</v>
      </c>
      <c r="G242">
        <v>2</v>
      </c>
      <c r="H242">
        <v>4</v>
      </c>
      <c r="I242">
        <v>8</v>
      </c>
      <c r="J242">
        <v>1</v>
      </c>
      <c r="K242">
        <v>4</v>
      </c>
      <c r="L242">
        <v>2</v>
      </c>
      <c r="M242">
        <v>96</v>
      </c>
      <c r="N242">
        <v>5</v>
      </c>
      <c r="O242">
        <v>1</v>
      </c>
      <c r="P242">
        <v>5</v>
      </c>
      <c r="Q242">
        <v>1</v>
      </c>
      <c r="R242">
        <v>17</v>
      </c>
      <c r="S242">
        <v>2</v>
      </c>
      <c r="T242">
        <v>4</v>
      </c>
      <c r="U242">
        <v>2</v>
      </c>
      <c r="V242">
        <v>4</v>
      </c>
      <c r="W242">
        <v>9</v>
      </c>
      <c r="X242">
        <v>7</v>
      </c>
      <c r="Y242">
        <v>3</v>
      </c>
      <c r="Z242">
        <v>1</v>
      </c>
      <c r="AA242">
        <v>3</v>
      </c>
      <c r="AB242">
        <v>5</v>
      </c>
      <c r="AC242">
        <v>1</v>
      </c>
      <c r="AD242">
        <v>3</v>
      </c>
      <c r="AE242">
        <v>1</v>
      </c>
      <c r="AF242">
        <v>4</v>
      </c>
      <c r="AG242">
        <v>2</v>
      </c>
      <c r="AH242">
        <v>2</v>
      </c>
      <c r="AI242">
        <v>1</v>
      </c>
      <c r="AJ242">
        <v>5</v>
      </c>
      <c r="AK242">
        <v>1</v>
      </c>
      <c r="AL242">
        <v>1</v>
      </c>
      <c r="AM242">
        <v>1</v>
      </c>
      <c r="AN242">
        <v>1</v>
      </c>
      <c r="AO242">
        <v>2</v>
      </c>
      <c r="AP242">
        <v>1</v>
      </c>
      <c r="AQ242">
        <v>6</v>
      </c>
      <c r="AR242">
        <v>1</v>
      </c>
      <c r="AS242">
        <v>1</v>
      </c>
      <c r="AT242">
        <v>1</v>
      </c>
      <c r="AU242">
        <v>2</v>
      </c>
      <c r="AV242">
        <v>1</v>
      </c>
      <c r="AW242">
        <v>1</v>
      </c>
      <c r="AX242">
        <v>8</v>
      </c>
      <c r="AY242">
        <v>1</v>
      </c>
      <c r="AZ242">
        <v>1</v>
      </c>
      <c r="BA242">
        <v>1</v>
      </c>
      <c r="BB242">
        <v>1</v>
      </c>
      <c r="BC242">
        <v>1</v>
      </c>
      <c r="BD242">
        <v>4</v>
      </c>
      <c r="BE242">
        <v>2</v>
      </c>
      <c r="BF242">
        <v>5</v>
      </c>
      <c r="BG242">
        <v>1</v>
      </c>
      <c r="BH242">
        <v>1</v>
      </c>
      <c r="BI242">
        <v>1</v>
      </c>
      <c r="BJ242">
        <v>1</v>
      </c>
      <c r="BK242">
        <v>1</v>
      </c>
      <c r="BL242">
        <v>1</v>
      </c>
      <c r="BM242">
        <v>1</v>
      </c>
      <c r="BN242">
        <v>262</v>
      </c>
      <c r="BO242"/>
    </row>
    <row r="243" spans="2:67">
      <c r="B243"/>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row>
    <row r="244" spans="2:67">
      <c r="B244"/>
      <c r="C244"/>
    </row>
    <row r="245" spans="2:67">
      <c r="B245"/>
      <c r="C245"/>
    </row>
    <row r="246" spans="2:67">
      <c r="B246" s="5" t="s">
        <v>654</v>
      </c>
      <c r="C246" s="5" t="s">
        <v>620</v>
      </c>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row>
    <row r="247" spans="2:67">
      <c r="B247" s="5" t="s">
        <v>612</v>
      </c>
      <c r="C247">
        <v>4</v>
      </c>
      <c r="D247">
        <v>5</v>
      </c>
      <c r="E247">
        <v>6</v>
      </c>
      <c r="F247">
        <v>7</v>
      </c>
      <c r="G247">
        <v>8</v>
      </c>
      <c r="H247">
        <v>9</v>
      </c>
      <c r="I247">
        <v>10</v>
      </c>
      <c r="J247">
        <v>11</v>
      </c>
      <c r="K247">
        <v>12</v>
      </c>
      <c r="L247">
        <v>13</v>
      </c>
      <c r="M247">
        <v>15</v>
      </c>
      <c r="N247">
        <v>16</v>
      </c>
      <c r="O247">
        <v>17</v>
      </c>
      <c r="P247">
        <v>18</v>
      </c>
      <c r="Q247">
        <v>19</v>
      </c>
      <c r="R247">
        <v>20</v>
      </c>
      <c r="S247">
        <v>21</v>
      </c>
      <c r="T247">
        <v>22</v>
      </c>
      <c r="U247">
        <v>23</v>
      </c>
      <c r="V247">
        <v>24</v>
      </c>
      <c r="W247">
        <v>25</v>
      </c>
      <c r="X247">
        <v>26</v>
      </c>
      <c r="Y247">
        <v>27</v>
      </c>
      <c r="Z247">
        <v>28</v>
      </c>
      <c r="AA247">
        <v>29</v>
      </c>
      <c r="AB247">
        <v>30</v>
      </c>
      <c r="AC247">
        <v>31</v>
      </c>
      <c r="AD247">
        <v>33</v>
      </c>
      <c r="AE247">
        <v>34</v>
      </c>
      <c r="AF247">
        <v>35</v>
      </c>
      <c r="AG247">
        <v>36</v>
      </c>
      <c r="AH247">
        <v>37</v>
      </c>
      <c r="AI247">
        <v>38</v>
      </c>
      <c r="AJ247">
        <v>40</v>
      </c>
      <c r="AK247">
        <v>41</v>
      </c>
      <c r="AL247">
        <v>42</v>
      </c>
      <c r="AM247">
        <v>43</v>
      </c>
      <c r="AN247">
        <v>44</v>
      </c>
      <c r="AO247">
        <v>45</v>
      </c>
      <c r="AP247">
        <v>48</v>
      </c>
      <c r="AQ247">
        <v>50</v>
      </c>
      <c r="AR247">
        <v>51</v>
      </c>
      <c r="AS247">
        <v>52</v>
      </c>
      <c r="AT247">
        <v>53</v>
      </c>
      <c r="AU247">
        <v>55</v>
      </c>
      <c r="AV247">
        <v>56</v>
      </c>
      <c r="AW247">
        <v>57</v>
      </c>
      <c r="AX247">
        <v>60</v>
      </c>
      <c r="AY247">
        <v>61</v>
      </c>
      <c r="AZ247">
        <v>65</v>
      </c>
      <c r="BA247">
        <v>70</v>
      </c>
      <c r="BB247">
        <v>71</v>
      </c>
      <c r="BC247">
        <v>75</v>
      </c>
      <c r="BD247">
        <v>80</v>
      </c>
      <c r="BE247">
        <v>90</v>
      </c>
      <c r="BF247">
        <v>100</v>
      </c>
      <c r="BG247">
        <v>120</v>
      </c>
      <c r="BH247">
        <v>125</v>
      </c>
      <c r="BI247">
        <v>130</v>
      </c>
      <c r="BJ247">
        <v>141</v>
      </c>
      <c r="BK247">
        <v>160</v>
      </c>
      <c r="BL247">
        <v>190</v>
      </c>
      <c r="BM247">
        <v>250</v>
      </c>
      <c r="BN247" t="s">
        <v>613</v>
      </c>
    </row>
    <row r="248" spans="2:67">
      <c r="B248" s="6" t="s">
        <v>152</v>
      </c>
      <c r="C248"/>
      <c r="D248"/>
      <c r="E248"/>
      <c r="F248"/>
      <c r="G248"/>
      <c r="H248"/>
      <c r="I248"/>
      <c r="J248"/>
      <c r="K248"/>
      <c r="L248"/>
      <c r="M248"/>
      <c r="N248"/>
      <c r="O248"/>
      <c r="P248"/>
      <c r="Q248"/>
      <c r="R248"/>
      <c r="S248"/>
      <c r="T248"/>
      <c r="U248"/>
      <c r="V248"/>
      <c r="W248">
        <v>25</v>
      </c>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v>25</v>
      </c>
    </row>
    <row r="249" spans="2:67">
      <c r="B249" s="6" t="s">
        <v>23</v>
      </c>
      <c r="C249">
        <v>4</v>
      </c>
      <c r="D249"/>
      <c r="E249">
        <v>6</v>
      </c>
      <c r="F249">
        <v>7</v>
      </c>
      <c r="G249">
        <v>8</v>
      </c>
      <c r="H249">
        <v>9</v>
      </c>
      <c r="I249">
        <v>10</v>
      </c>
      <c r="J249">
        <v>11</v>
      </c>
      <c r="K249">
        <v>12</v>
      </c>
      <c r="L249">
        <v>13</v>
      </c>
      <c r="M249">
        <v>15</v>
      </c>
      <c r="N249">
        <v>16</v>
      </c>
      <c r="O249">
        <v>17</v>
      </c>
      <c r="P249">
        <v>18</v>
      </c>
      <c r="Q249">
        <v>19</v>
      </c>
      <c r="R249">
        <v>20</v>
      </c>
      <c r="S249">
        <v>21</v>
      </c>
      <c r="T249">
        <v>22</v>
      </c>
      <c r="U249">
        <v>23</v>
      </c>
      <c r="V249">
        <v>24</v>
      </c>
      <c r="W249">
        <v>25</v>
      </c>
      <c r="X249">
        <v>26</v>
      </c>
      <c r="Y249">
        <v>27</v>
      </c>
      <c r="Z249">
        <v>28</v>
      </c>
      <c r="AA249">
        <v>29</v>
      </c>
      <c r="AB249">
        <v>30</v>
      </c>
      <c r="AC249"/>
      <c r="AD249">
        <v>33</v>
      </c>
      <c r="AE249">
        <v>34</v>
      </c>
      <c r="AF249">
        <v>35</v>
      </c>
      <c r="AG249">
        <v>36</v>
      </c>
      <c r="AH249">
        <v>37</v>
      </c>
      <c r="AI249">
        <v>38</v>
      </c>
      <c r="AJ249">
        <v>40</v>
      </c>
      <c r="AK249">
        <v>41</v>
      </c>
      <c r="AL249"/>
      <c r="AM249">
        <v>43</v>
      </c>
      <c r="AN249">
        <v>44</v>
      </c>
      <c r="AO249">
        <v>45</v>
      </c>
      <c r="AP249">
        <v>48</v>
      </c>
      <c r="AQ249">
        <v>50</v>
      </c>
      <c r="AR249">
        <v>51</v>
      </c>
      <c r="AS249"/>
      <c r="AT249">
        <v>53</v>
      </c>
      <c r="AU249">
        <v>55</v>
      </c>
      <c r="AV249">
        <v>56</v>
      </c>
      <c r="AW249">
        <v>57</v>
      </c>
      <c r="AX249">
        <v>60</v>
      </c>
      <c r="AY249">
        <v>61</v>
      </c>
      <c r="AZ249">
        <v>65</v>
      </c>
      <c r="BA249">
        <v>70</v>
      </c>
      <c r="BB249">
        <v>71</v>
      </c>
      <c r="BC249"/>
      <c r="BD249">
        <v>80</v>
      </c>
      <c r="BE249">
        <v>90</v>
      </c>
      <c r="BF249">
        <v>100</v>
      </c>
      <c r="BG249">
        <v>120</v>
      </c>
      <c r="BH249">
        <v>125</v>
      </c>
      <c r="BI249">
        <v>130</v>
      </c>
      <c r="BJ249">
        <v>141</v>
      </c>
      <c r="BK249">
        <v>160</v>
      </c>
      <c r="BL249"/>
      <c r="BM249">
        <v>250</v>
      </c>
      <c r="BN249">
        <v>28.934210526315791</v>
      </c>
    </row>
    <row r="250" spans="2:67">
      <c r="B250" s="6" t="s">
        <v>307</v>
      </c>
      <c r="C250"/>
      <c r="D250"/>
      <c r="E250"/>
      <c r="F250"/>
      <c r="G250"/>
      <c r="H250"/>
      <c r="I250"/>
      <c r="J250"/>
      <c r="K250"/>
      <c r="L250"/>
      <c r="M250">
        <v>15</v>
      </c>
      <c r="N250"/>
      <c r="O250"/>
      <c r="P250"/>
      <c r="Q250"/>
      <c r="R250"/>
      <c r="S250"/>
      <c r="T250"/>
      <c r="U250">
        <v>23</v>
      </c>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v>19</v>
      </c>
    </row>
    <row r="251" spans="2:67">
      <c r="B251" s="6" t="s">
        <v>21</v>
      </c>
      <c r="C251">
        <v>4</v>
      </c>
      <c r="D251">
        <v>5</v>
      </c>
      <c r="E251"/>
      <c r="F251"/>
      <c r="G251"/>
      <c r="H251"/>
      <c r="I251">
        <v>10</v>
      </c>
      <c r="J251"/>
      <c r="K251">
        <v>12</v>
      </c>
      <c r="L251"/>
      <c r="M251">
        <v>15</v>
      </c>
      <c r="N251"/>
      <c r="O251"/>
      <c r="P251"/>
      <c r="Q251"/>
      <c r="R251"/>
      <c r="S251"/>
      <c r="T251"/>
      <c r="U251"/>
      <c r="V251"/>
      <c r="W251">
        <v>25</v>
      </c>
      <c r="X251"/>
      <c r="Y251"/>
      <c r="Z251"/>
      <c r="AA251"/>
      <c r="AB251">
        <v>30</v>
      </c>
      <c r="AC251">
        <v>31</v>
      </c>
      <c r="AD251"/>
      <c r="AE251"/>
      <c r="AF251">
        <v>35</v>
      </c>
      <c r="AG251"/>
      <c r="AH251"/>
      <c r="AI251"/>
      <c r="AJ251">
        <v>40</v>
      </c>
      <c r="AK251"/>
      <c r="AL251">
        <v>42</v>
      </c>
      <c r="AM251"/>
      <c r="AN251"/>
      <c r="AO251">
        <v>45</v>
      </c>
      <c r="AP251"/>
      <c r="AQ251">
        <v>50</v>
      </c>
      <c r="AR251"/>
      <c r="AS251"/>
      <c r="AT251"/>
      <c r="AU251">
        <v>55</v>
      </c>
      <c r="AV251"/>
      <c r="AW251"/>
      <c r="AX251">
        <v>60</v>
      </c>
      <c r="AY251"/>
      <c r="AZ251"/>
      <c r="BA251"/>
      <c r="BB251"/>
      <c r="BC251">
        <v>75</v>
      </c>
      <c r="BD251"/>
      <c r="BE251">
        <v>90</v>
      </c>
      <c r="BF251"/>
      <c r="BG251"/>
      <c r="BH251"/>
      <c r="BI251"/>
      <c r="BJ251"/>
      <c r="BK251"/>
      <c r="BL251">
        <v>190</v>
      </c>
      <c r="BM251"/>
      <c r="BN251">
        <v>40.166666666666664</v>
      </c>
    </row>
    <row r="252" spans="2:67">
      <c r="B252" s="6" t="s">
        <v>145</v>
      </c>
      <c r="C252"/>
      <c r="D252"/>
      <c r="E252"/>
      <c r="F252"/>
      <c r="G252"/>
      <c r="H252"/>
      <c r="I252">
        <v>10</v>
      </c>
      <c r="J252"/>
      <c r="K252"/>
      <c r="L252"/>
      <c r="M252">
        <v>15</v>
      </c>
      <c r="N252"/>
      <c r="O252"/>
      <c r="P252"/>
      <c r="Q252"/>
      <c r="R252"/>
      <c r="S252"/>
      <c r="T252">
        <v>22</v>
      </c>
      <c r="U252"/>
      <c r="V252"/>
      <c r="W252"/>
      <c r="X252">
        <v>26</v>
      </c>
      <c r="Y252"/>
      <c r="Z252"/>
      <c r="AA252"/>
      <c r="AB252"/>
      <c r="AC252"/>
      <c r="AD252"/>
      <c r="AE252"/>
      <c r="AF252"/>
      <c r="AG252"/>
      <c r="AH252"/>
      <c r="AI252"/>
      <c r="AJ252"/>
      <c r="AK252"/>
      <c r="AL252"/>
      <c r="AM252"/>
      <c r="AN252"/>
      <c r="AO252"/>
      <c r="AP252"/>
      <c r="AQ252"/>
      <c r="AR252"/>
      <c r="AS252">
        <v>52</v>
      </c>
      <c r="AT252"/>
      <c r="AU252"/>
      <c r="AV252"/>
      <c r="AW252"/>
      <c r="AX252"/>
      <c r="AY252"/>
      <c r="AZ252"/>
      <c r="BA252"/>
      <c r="BB252"/>
      <c r="BC252"/>
      <c r="BD252"/>
      <c r="BE252"/>
      <c r="BF252">
        <v>100</v>
      </c>
      <c r="BG252"/>
      <c r="BH252"/>
      <c r="BI252"/>
      <c r="BJ252"/>
      <c r="BK252"/>
      <c r="BL252"/>
      <c r="BM252"/>
      <c r="BN252">
        <v>35.285714285714285</v>
      </c>
    </row>
    <row r="253" spans="2:67">
      <c r="B253" s="6" t="s">
        <v>613</v>
      </c>
      <c r="C253">
        <v>4</v>
      </c>
      <c r="D253">
        <v>5</v>
      </c>
      <c r="E253">
        <v>6</v>
      </c>
      <c r="F253">
        <v>7</v>
      </c>
      <c r="G253">
        <v>8</v>
      </c>
      <c r="H253">
        <v>9</v>
      </c>
      <c r="I253">
        <v>10</v>
      </c>
      <c r="J253">
        <v>11</v>
      </c>
      <c r="K253">
        <v>12</v>
      </c>
      <c r="L253">
        <v>13</v>
      </c>
      <c r="M253">
        <v>15</v>
      </c>
      <c r="N253">
        <v>16</v>
      </c>
      <c r="O253">
        <v>17</v>
      </c>
      <c r="P253">
        <v>18</v>
      </c>
      <c r="Q253">
        <v>19</v>
      </c>
      <c r="R253">
        <v>20</v>
      </c>
      <c r="S253">
        <v>21</v>
      </c>
      <c r="T253">
        <v>22</v>
      </c>
      <c r="U253">
        <v>23</v>
      </c>
      <c r="V253">
        <v>24</v>
      </c>
      <c r="W253">
        <v>25</v>
      </c>
      <c r="X253">
        <v>26</v>
      </c>
      <c r="Y253">
        <v>27</v>
      </c>
      <c r="Z253">
        <v>28</v>
      </c>
      <c r="AA253">
        <v>29</v>
      </c>
      <c r="AB253">
        <v>30</v>
      </c>
      <c r="AC253">
        <v>31</v>
      </c>
      <c r="AD253">
        <v>33</v>
      </c>
      <c r="AE253">
        <v>34</v>
      </c>
      <c r="AF253">
        <v>35</v>
      </c>
      <c r="AG253">
        <v>36</v>
      </c>
      <c r="AH253">
        <v>37</v>
      </c>
      <c r="AI253">
        <v>38</v>
      </c>
      <c r="AJ253">
        <v>40</v>
      </c>
      <c r="AK253">
        <v>41</v>
      </c>
      <c r="AL253">
        <v>42</v>
      </c>
      <c r="AM253">
        <v>43</v>
      </c>
      <c r="AN253">
        <v>44</v>
      </c>
      <c r="AO253">
        <v>45</v>
      </c>
      <c r="AP253">
        <v>48</v>
      </c>
      <c r="AQ253">
        <v>50</v>
      </c>
      <c r="AR253">
        <v>51</v>
      </c>
      <c r="AS253">
        <v>52</v>
      </c>
      <c r="AT253">
        <v>53</v>
      </c>
      <c r="AU253">
        <v>55</v>
      </c>
      <c r="AV253">
        <v>56</v>
      </c>
      <c r="AW253">
        <v>57</v>
      </c>
      <c r="AX253">
        <v>60</v>
      </c>
      <c r="AY253">
        <v>61</v>
      </c>
      <c r="AZ253">
        <v>65</v>
      </c>
      <c r="BA253">
        <v>70</v>
      </c>
      <c r="BB253">
        <v>71</v>
      </c>
      <c r="BC253">
        <v>75</v>
      </c>
      <c r="BD253">
        <v>80</v>
      </c>
      <c r="BE253">
        <v>90</v>
      </c>
      <c r="BF253">
        <v>100</v>
      </c>
      <c r="BG253">
        <v>120</v>
      </c>
      <c r="BH253">
        <v>125</v>
      </c>
      <c r="BI253">
        <v>130</v>
      </c>
      <c r="BJ253">
        <v>141</v>
      </c>
      <c r="BK253">
        <v>160</v>
      </c>
      <c r="BL253">
        <v>190</v>
      </c>
      <c r="BM253">
        <v>250</v>
      </c>
      <c r="BN253">
        <v>30.041984732824428</v>
      </c>
    </row>
    <row r="254" spans="2:67">
      <c r="B254"/>
      <c r="C254"/>
    </row>
    <row r="255" spans="2:67">
      <c r="B255"/>
      <c r="C255"/>
    </row>
    <row r="256" spans="2:67">
      <c r="B256"/>
      <c r="C256"/>
    </row>
    <row r="257" spans="2:88">
      <c r="B257"/>
      <c r="C257"/>
    </row>
    <row r="258" spans="2:88">
      <c r="B258"/>
      <c r="C258"/>
    </row>
    <row r="259" spans="2:88">
      <c r="B259"/>
      <c r="C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row>
    <row r="260" spans="2:88">
      <c r="B260"/>
      <c r="C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row>
    <row r="261" spans="2:88">
      <c r="B261"/>
      <c r="C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row>
    <row r="262" spans="2:88">
      <c r="B262"/>
      <c r="C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row>
    <row r="263" spans="2:88">
      <c r="B263"/>
      <c r="C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row>
    <row r="264" spans="2:88">
      <c r="B264"/>
      <c r="C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row>
    <row r="265" spans="2:88">
      <c r="B265"/>
      <c r="C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row>
    <row r="266" spans="2:88">
      <c r="B266"/>
      <c r="C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row>
    <row r="267" spans="2:88">
      <c r="B267"/>
      <c r="C267"/>
    </row>
    <row r="268" spans="2:88">
      <c r="B268"/>
      <c r="C268"/>
    </row>
    <row r="269" spans="2:88">
      <c r="B269"/>
      <c r="C269"/>
      <c r="X269"/>
      <c r="Y269"/>
      <c r="Z269"/>
    </row>
    <row r="270" spans="2:88">
      <c r="B270"/>
      <c r="C270"/>
      <c r="X270"/>
      <c r="Y270"/>
      <c r="Z270"/>
    </row>
    <row r="271" spans="2:88">
      <c r="B271"/>
      <c r="C271"/>
      <c r="X271"/>
      <c r="Y271"/>
      <c r="Z271"/>
    </row>
    <row r="272" spans="2:88">
      <c r="B272"/>
      <c r="C272"/>
      <c r="X272"/>
      <c r="Y272"/>
      <c r="Z272"/>
    </row>
    <row r="273" spans="2:26">
      <c r="B273"/>
      <c r="C273"/>
      <c r="X273"/>
      <c r="Y273"/>
      <c r="Z273"/>
    </row>
    <row r="274" spans="2:26">
      <c r="B274"/>
      <c r="C274"/>
      <c r="X274"/>
      <c r="Y274"/>
      <c r="Z274"/>
    </row>
    <row r="275" spans="2:26">
      <c r="B275"/>
      <c r="C275"/>
      <c r="X275"/>
      <c r="Y275"/>
      <c r="Z275"/>
    </row>
    <row r="276" spans="2:26">
      <c r="B276"/>
      <c r="C276"/>
      <c r="X276"/>
      <c r="Y276"/>
      <c r="Z276"/>
    </row>
    <row r="277" spans="2:26">
      <c r="B277"/>
      <c r="C277"/>
      <c r="X277"/>
    </row>
    <row r="278" spans="2:26">
      <c r="B278"/>
      <c r="C278"/>
      <c r="X278"/>
    </row>
    <row r="279" spans="2:26">
      <c r="B279"/>
      <c r="C279"/>
      <c r="X279"/>
    </row>
    <row r="280" spans="2:26">
      <c r="B280"/>
      <c r="C280"/>
      <c r="X280"/>
    </row>
    <row r="281" spans="2:26">
      <c r="B281"/>
      <c r="C281"/>
      <c r="X281"/>
    </row>
    <row r="282" spans="2:26">
      <c r="B282"/>
      <c r="C282"/>
      <c r="X282"/>
    </row>
    <row r="283" spans="2:26">
      <c r="B283"/>
      <c r="C283"/>
      <c r="X283"/>
    </row>
    <row r="284" spans="2:26">
      <c r="B284"/>
      <c r="C284"/>
      <c r="X284"/>
    </row>
    <row r="285" spans="2:26">
      <c r="B285"/>
      <c r="C285"/>
      <c r="X285"/>
    </row>
    <row r="286" spans="2:26">
      <c r="B286"/>
      <c r="C286"/>
      <c r="X286"/>
    </row>
    <row r="287" spans="2:26">
      <c r="B287"/>
      <c r="C287"/>
      <c r="X287"/>
    </row>
    <row r="288" spans="2:26">
      <c r="B288"/>
      <c r="C288"/>
      <c r="X288"/>
    </row>
    <row r="289" spans="2:26">
      <c r="B289"/>
      <c r="C289"/>
      <c r="X289"/>
    </row>
    <row r="290" spans="2:26">
      <c r="B290"/>
      <c r="C290"/>
      <c r="X290"/>
    </row>
    <row r="291" spans="2:26">
      <c r="B291"/>
      <c r="C291"/>
      <c r="X291"/>
    </row>
    <row r="294" spans="2:26">
      <c r="B294" s="5" t="s">
        <v>649</v>
      </c>
      <c r="C294" s="5" t="s">
        <v>620</v>
      </c>
      <c r="D294"/>
      <c r="E294"/>
      <c r="F294"/>
      <c r="G294"/>
      <c r="H294"/>
      <c r="I294"/>
      <c r="J294"/>
      <c r="K294"/>
      <c r="L294"/>
      <c r="M294"/>
      <c r="N294"/>
      <c r="O294"/>
      <c r="P294"/>
      <c r="Q294"/>
      <c r="R294"/>
      <c r="S294"/>
      <c r="T294"/>
      <c r="U294"/>
      <c r="V294"/>
      <c r="W294"/>
      <c r="X294"/>
      <c r="Y294"/>
    </row>
    <row r="295" spans="2:26">
      <c r="B295" s="5" t="s">
        <v>612</v>
      </c>
      <c r="C295" t="s">
        <v>188</v>
      </c>
      <c r="D295" t="s">
        <v>56</v>
      </c>
      <c r="E295" t="s">
        <v>53</v>
      </c>
      <c r="F295" t="s">
        <v>344</v>
      </c>
      <c r="G295" t="s">
        <v>31</v>
      </c>
      <c r="H295" t="s">
        <v>47</v>
      </c>
      <c r="I295" t="s">
        <v>92</v>
      </c>
      <c r="J295" t="s">
        <v>158</v>
      </c>
      <c r="K295" t="s">
        <v>112</v>
      </c>
      <c r="L295" t="s">
        <v>43</v>
      </c>
      <c r="M295" t="s">
        <v>97</v>
      </c>
      <c r="N295" t="s">
        <v>86</v>
      </c>
      <c r="O295" t="s">
        <v>63</v>
      </c>
      <c r="P295" t="s">
        <v>129</v>
      </c>
      <c r="Q295" t="s">
        <v>402</v>
      </c>
      <c r="R295" t="s">
        <v>24</v>
      </c>
      <c r="S295" t="s">
        <v>51</v>
      </c>
      <c r="T295" t="s">
        <v>474</v>
      </c>
      <c r="U295" t="s">
        <v>27</v>
      </c>
      <c r="V295" t="s">
        <v>65</v>
      </c>
      <c r="W295" t="s">
        <v>613</v>
      </c>
      <c r="X295"/>
      <c r="Y295"/>
    </row>
    <row r="296" spans="2:26">
      <c r="B296" s="6" t="s">
        <v>643</v>
      </c>
      <c r="C296"/>
      <c r="D296"/>
      <c r="E296"/>
      <c r="F296"/>
      <c r="G296"/>
      <c r="H296"/>
      <c r="I296"/>
      <c r="J296"/>
      <c r="K296"/>
      <c r="L296"/>
      <c r="M296"/>
      <c r="N296"/>
      <c r="O296"/>
      <c r="P296"/>
      <c r="Q296"/>
      <c r="R296"/>
      <c r="S296"/>
      <c r="T296"/>
      <c r="U296"/>
      <c r="V296"/>
      <c r="W296"/>
      <c r="X296"/>
      <c r="Y296"/>
      <c r="Z296" s="12" t="s">
        <v>722</v>
      </c>
    </row>
    <row r="297" spans="2:26">
      <c r="B297" s="7" t="s">
        <v>698</v>
      </c>
      <c r="C297"/>
      <c r="D297">
        <v>2</v>
      </c>
      <c r="E297"/>
      <c r="F297">
        <v>2</v>
      </c>
      <c r="G297">
        <v>1</v>
      </c>
      <c r="H297"/>
      <c r="I297"/>
      <c r="J297"/>
      <c r="K297">
        <v>2</v>
      </c>
      <c r="L297">
        <v>4</v>
      </c>
      <c r="M297">
        <v>2</v>
      </c>
      <c r="N297">
        <v>4</v>
      </c>
      <c r="O297">
        <v>9</v>
      </c>
      <c r="P297">
        <v>2</v>
      </c>
      <c r="Q297"/>
      <c r="R297">
        <v>18</v>
      </c>
      <c r="S297">
        <v>4</v>
      </c>
      <c r="T297">
        <v>2</v>
      </c>
      <c r="U297"/>
      <c r="V297"/>
      <c r="W297">
        <v>52</v>
      </c>
      <c r="X297"/>
      <c r="Y297"/>
    </row>
    <row r="298" spans="2:26">
      <c r="B298" s="7" t="s">
        <v>699</v>
      </c>
      <c r="C298"/>
      <c r="D298">
        <v>5</v>
      </c>
      <c r="E298"/>
      <c r="F298">
        <v>4</v>
      </c>
      <c r="G298"/>
      <c r="H298"/>
      <c r="I298"/>
      <c r="J298">
        <v>2</v>
      </c>
      <c r="K298">
        <v>1</v>
      </c>
      <c r="L298">
        <v>1</v>
      </c>
      <c r="M298">
        <v>1</v>
      </c>
      <c r="N298">
        <v>17</v>
      </c>
      <c r="O298">
        <v>8</v>
      </c>
      <c r="P298">
        <v>2</v>
      </c>
      <c r="Q298">
        <v>1</v>
      </c>
      <c r="R298">
        <v>11</v>
      </c>
      <c r="S298">
        <v>7</v>
      </c>
      <c r="T298"/>
      <c r="U298"/>
      <c r="V298"/>
      <c r="W298">
        <v>60</v>
      </c>
      <c r="X298"/>
      <c r="Y298"/>
    </row>
    <row r="299" spans="2:26">
      <c r="B299" s="7" t="s">
        <v>696</v>
      </c>
      <c r="C299">
        <v>1</v>
      </c>
      <c r="D299">
        <v>3</v>
      </c>
      <c r="E299"/>
      <c r="F299"/>
      <c r="G299">
        <v>1</v>
      </c>
      <c r="H299"/>
      <c r="I299">
        <v>3</v>
      </c>
      <c r="J299">
        <v>4</v>
      </c>
      <c r="K299">
        <v>2</v>
      </c>
      <c r="L299">
        <v>7</v>
      </c>
      <c r="M299">
        <v>2</v>
      </c>
      <c r="N299">
        <v>13</v>
      </c>
      <c r="O299">
        <v>12</v>
      </c>
      <c r="P299">
        <v>3</v>
      </c>
      <c r="Q299"/>
      <c r="R299">
        <v>9</v>
      </c>
      <c r="S299"/>
      <c r="T299"/>
      <c r="U299"/>
      <c r="V299">
        <v>2</v>
      </c>
      <c r="W299">
        <v>62</v>
      </c>
      <c r="X299"/>
      <c r="Y299"/>
    </row>
    <row r="300" spans="2:26">
      <c r="B300" s="7" t="s">
        <v>697</v>
      </c>
      <c r="C300">
        <v>1</v>
      </c>
      <c r="D300">
        <v>8</v>
      </c>
      <c r="E300">
        <v>1</v>
      </c>
      <c r="F300"/>
      <c r="G300">
        <v>1</v>
      </c>
      <c r="H300">
        <v>1</v>
      </c>
      <c r="I300">
        <v>3</v>
      </c>
      <c r="J300">
        <v>1</v>
      </c>
      <c r="K300">
        <v>1</v>
      </c>
      <c r="L300">
        <v>7</v>
      </c>
      <c r="M300">
        <v>1</v>
      </c>
      <c r="N300">
        <v>7</v>
      </c>
      <c r="O300">
        <v>11</v>
      </c>
      <c r="P300">
        <v>1</v>
      </c>
      <c r="Q300"/>
      <c r="R300">
        <v>28</v>
      </c>
      <c r="S300">
        <v>2</v>
      </c>
      <c r="T300"/>
      <c r="U300">
        <v>1</v>
      </c>
      <c r="V300">
        <v>2</v>
      </c>
      <c r="W300">
        <v>77</v>
      </c>
      <c r="X300"/>
      <c r="Y300"/>
    </row>
    <row r="301" spans="2:26">
      <c r="B301" s="6" t="s">
        <v>613</v>
      </c>
      <c r="C301">
        <v>2</v>
      </c>
      <c r="D301">
        <v>18</v>
      </c>
      <c r="E301">
        <v>1</v>
      </c>
      <c r="F301">
        <v>6</v>
      </c>
      <c r="G301">
        <v>3</v>
      </c>
      <c r="H301">
        <v>1</v>
      </c>
      <c r="I301">
        <v>6</v>
      </c>
      <c r="J301">
        <v>7</v>
      </c>
      <c r="K301">
        <v>6</v>
      </c>
      <c r="L301">
        <v>19</v>
      </c>
      <c r="M301">
        <v>6</v>
      </c>
      <c r="N301">
        <v>41</v>
      </c>
      <c r="O301">
        <v>40</v>
      </c>
      <c r="P301">
        <v>8</v>
      </c>
      <c r="Q301">
        <v>1</v>
      </c>
      <c r="R301">
        <v>66</v>
      </c>
      <c r="S301">
        <v>13</v>
      </c>
      <c r="T301">
        <v>2</v>
      </c>
      <c r="U301">
        <v>1</v>
      </c>
      <c r="V301">
        <v>4</v>
      </c>
      <c r="W301">
        <v>251</v>
      </c>
      <c r="X301"/>
      <c r="Y301"/>
    </row>
    <row r="302" spans="2:26">
      <c r="B302"/>
      <c r="C302"/>
      <c r="D302"/>
    </row>
    <row r="303" spans="2:26">
      <c r="B303"/>
      <c r="C303"/>
      <c r="D303"/>
    </row>
    <row r="304" spans="2:26">
      <c r="B304"/>
      <c r="C304"/>
      <c r="X304"/>
    </row>
    <row r="305" spans="2:24">
      <c r="B305"/>
      <c r="C305"/>
      <c r="X305"/>
    </row>
    <row r="306" spans="2:24">
      <c r="B306"/>
      <c r="C306"/>
      <c r="X306"/>
    </row>
    <row r="307" spans="2:24">
      <c r="B307"/>
      <c r="C307"/>
      <c r="X307"/>
    </row>
    <row r="308" spans="2:24">
      <c r="B308"/>
      <c r="C308"/>
      <c r="X308"/>
    </row>
    <row r="309" spans="2:24">
      <c r="B309"/>
      <c r="C309"/>
      <c r="X309"/>
    </row>
    <row r="310" spans="2:24">
      <c r="B310"/>
      <c r="C310"/>
      <c r="X310"/>
    </row>
    <row r="311" spans="2:24">
      <c r="B311"/>
      <c r="C311"/>
      <c r="X311"/>
    </row>
    <row r="312" spans="2:24">
      <c r="B312"/>
      <c r="C312"/>
      <c r="X312"/>
    </row>
    <row r="313" spans="2:24">
      <c r="B313"/>
      <c r="C313"/>
      <c r="X313"/>
    </row>
    <row r="314" spans="2:24">
      <c r="B314"/>
      <c r="C314"/>
      <c r="X314"/>
    </row>
    <row r="315" spans="2:24">
      <c r="B315"/>
      <c r="C315"/>
      <c r="X315"/>
    </row>
    <row r="316" spans="2:24">
      <c r="B316"/>
      <c r="C316"/>
      <c r="X316"/>
    </row>
    <row r="317" spans="2:24">
      <c r="B317"/>
      <c r="C317"/>
      <c r="X317"/>
    </row>
    <row r="318" spans="2:24">
      <c r="B318"/>
      <c r="C318"/>
      <c r="X318"/>
    </row>
    <row r="319" spans="2:24">
      <c r="B319"/>
      <c r="C319"/>
      <c r="X319"/>
    </row>
    <row r="320" spans="2:24">
      <c r="B320"/>
      <c r="C320"/>
      <c r="X320"/>
    </row>
    <row r="321" spans="2:24">
      <c r="B321"/>
      <c r="C321"/>
      <c r="X321"/>
    </row>
    <row r="322" spans="2:24">
      <c r="B322"/>
      <c r="C322"/>
      <c r="X322"/>
    </row>
    <row r="323" spans="2:24">
      <c r="B323"/>
      <c r="C323"/>
      <c r="X323"/>
    </row>
    <row r="324" spans="2:24">
      <c r="B324"/>
      <c r="C324"/>
      <c r="X324"/>
    </row>
    <row r="325" spans="2:24">
      <c r="B325"/>
      <c r="C325"/>
      <c r="X325"/>
    </row>
    <row r="326" spans="2:24">
      <c r="B326"/>
      <c r="C326"/>
      <c r="X326"/>
    </row>
    <row r="327" spans="2:24">
      <c r="B327"/>
      <c r="C327"/>
      <c r="X327"/>
    </row>
    <row r="328" spans="2:24">
      <c r="B328"/>
      <c r="C328"/>
      <c r="X328"/>
    </row>
    <row r="329" spans="2:24">
      <c r="B329"/>
      <c r="C329"/>
      <c r="X329"/>
    </row>
    <row r="330" spans="2:24">
      <c r="B330"/>
      <c r="C330"/>
      <c r="X330"/>
    </row>
    <row r="331" spans="2:24">
      <c r="B331"/>
      <c r="C331"/>
      <c r="X331"/>
    </row>
    <row r="332" spans="2:24">
      <c r="B332"/>
      <c r="C332"/>
      <c r="X332"/>
    </row>
    <row r="333" spans="2:24">
      <c r="B333"/>
      <c r="C333"/>
      <c r="X333"/>
    </row>
    <row r="334" spans="2:24">
      <c r="B334"/>
      <c r="C334"/>
      <c r="X334"/>
    </row>
    <row r="335" spans="2:24">
      <c r="B335"/>
      <c r="C335"/>
      <c r="X335"/>
    </row>
    <row r="336" spans="2:24">
      <c r="B336"/>
      <c r="C336"/>
      <c r="X336"/>
    </row>
    <row r="337" spans="2:24">
      <c r="B337"/>
      <c r="C337"/>
      <c r="X337"/>
    </row>
    <row r="338" spans="2:24">
      <c r="B338"/>
      <c r="C338"/>
      <c r="X338"/>
    </row>
    <row r="339" spans="2:24">
      <c r="B339"/>
      <c r="C339"/>
      <c r="X339"/>
    </row>
    <row r="340" spans="2:24">
      <c r="B340"/>
      <c r="C340"/>
      <c r="X340"/>
    </row>
    <row r="341" spans="2:24">
      <c r="B341"/>
      <c r="C341"/>
      <c r="X341"/>
    </row>
    <row r="342" spans="2:24">
      <c r="B342"/>
      <c r="C342"/>
      <c r="X342"/>
    </row>
    <row r="343" spans="2:24">
      <c r="B343"/>
      <c r="C343"/>
      <c r="X343"/>
    </row>
    <row r="344" spans="2:24">
      <c r="B344"/>
      <c r="C344"/>
      <c r="X344"/>
    </row>
    <row r="345" spans="2:24">
      <c r="B345"/>
      <c r="C345"/>
      <c r="X345"/>
    </row>
    <row r="346" spans="2:24">
      <c r="B346"/>
      <c r="C346"/>
      <c r="X346"/>
    </row>
    <row r="347" spans="2:24">
      <c r="B347"/>
      <c r="C347"/>
      <c r="X347"/>
    </row>
    <row r="348" spans="2:24">
      <c r="B348"/>
      <c r="C348"/>
      <c r="X348"/>
    </row>
    <row r="349" spans="2:24">
      <c r="B349"/>
      <c r="C349"/>
      <c r="X349"/>
    </row>
    <row r="350" spans="2:24">
      <c r="B350"/>
      <c r="C350"/>
      <c r="X350"/>
    </row>
    <row r="351" spans="2:24">
      <c r="B351"/>
      <c r="C351"/>
      <c r="X351"/>
    </row>
    <row r="352" spans="2:24">
      <c r="B352"/>
      <c r="C352"/>
      <c r="X352"/>
    </row>
    <row r="353" spans="2:24">
      <c r="B353"/>
      <c r="C353"/>
      <c r="X353"/>
    </row>
    <row r="354" spans="2:24">
      <c r="B354"/>
      <c r="C354"/>
      <c r="X354"/>
    </row>
    <row r="355" spans="2:24">
      <c r="B355"/>
      <c r="C355"/>
      <c r="X355"/>
    </row>
    <row r="356" spans="2:24">
      <c r="B356"/>
      <c r="C356"/>
      <c r="X356"/>
    </row>
    <row r="357" spans="2:24">
      <c r="B357"/>
      <c r="C357"/>
      <c r="X357"/>
    </row>
    <row r="358" spans="2:24">
      <c r="B358"/>
      <c r="C358"/>
      <c r="X358"/>
    </row>
    <row r="359" spans="2:24">
      <c r="B359"/>
      <c r="C359"/>
      <c r="X359"/>
    </row>
    <row r="360" spans="2:24">
      <c r="B360"/>
      <c r="C360"/>
      <c r="X360"/>
    </row>
    <row r="361" spans="2:24">
      <c r="B361"/>
      <c r="C361"/>
      <c r="X361"/>
    </row>
    <row r="362" spans="2:24">
      <c r="B362"/>
      <c r="C362"/>
      <c r="X362"/>
    </row>
    <row r="363" spans="2:24">
      <c r="B363"/>
      <c r="C363"/>
      <c r="X363"/>
    </row>
    <row r="364" spans="2:24">
      <c r="B364"/>
      <c r="C364"/>
      <c r="X364"/>
    </row>
    <row r="365" spans="2:24">
      <c r="B365"/>
      <c r="C365"/>
      <c r="X365"/>
    </row>
    <row r="366" spans="2:24">
      <c r="B366"/>
      <c r="C366"/>
      <c r="X366"/>
    </row>
    <row r="367" spans="2:24">
      <c r="B367"/>
      <c r="C367"/>
      <c r="X367"/>
    </row>
    <row r="368" spans="2:24">
      <c r="B368"/>
      <c r="C368"/>
      <c r="X368"/>
    </row>
    <row r="369" spans="2:24">
      <c r="B369"/>
      <c r="C369"/>
      <c r="X369"/>
    </row>
    <row r="370" spans="2:24">
      <c r="B370"/>
      <c r="C370"/>
      <c r="X370"/>
    </row>
    <row r="371" spans="2:24">
      <c r="B371"/>
      <c r="C371"/>
      <c r="X371"/>
    </row>
    <row r="372" spans="2:24">
      <c r="B372"/>
      <c r="C372"/>
      <c r="X372"/>
    </row>
    <row r="373" spans="2:24">
      <c r="B373"/>
      <c r="C373"/>
      <c r="X373"/>
    </row>
    <row r="374" spans="2:24" ht="28.5">
      <c r="B374" s="68" t="s">
        <v>723</v>
      </c>
      <c r="X374"/>
    </row>
    <row r="375" spans="2:24">
      <c r="B375" t="s">
        <v>724</v>
      </c>
      <c r="C375"/>
      <c r="X375"/>
    </row>
    <row r="376" spans="2:24">
      <c r="B376"/>
      <c r="C376"/>
      <c r="X376"/>
    </row>
    <row r="377" spans="2:24">
      <c r="B377"/>
      <c r="C377"/>
      <c r="X377"/>
    </row>
    <row r="378" spans="2:24">
      <c r="B378" s="5" t="s">
        <v>612</v>
      </c>
      <c r="C378" t="s">
        <v>627</v>
      </c>
      <c r="D378"/>
      <c r="X378"/>
    </row>
    <row r="379" spans="2:24">
      <c r="B379" s="6" t="s">
        <v>68</v>
      </c>
      <c r="C379" s="32">
        <v>5.5555555555555552E-2</v>
      </c>
      <c r="D379"/>
      <c r="X379"/>
    </row>
    <row r="380" spans="2:24">
      <c r="B380" s="6" t="s">
        <v>33</v>
      </c>
      <c r="C380" s="32">
        <v>6.25E-2</v>
      </c>
      <c r="D380"/>
      <c r="X380"/>
    </row>
    <row r="381" spans="2:24">
      <c r="B381" s="6" t="s">
        <v>184</v>
      </c>
      <c r="C381" s="32">
        <v>4.8611111111111112E-2</v>
      </c>
      <c r="D381"/>
      <c r="X381"/>
    </row>
    <row r="382" spans="2:24">
      <c r="B382" s="6" t="s">
        <v>380</v>
      </c>
      <c r="C382" s="32">
        <v>4.8611111111111112E-2</v>
      </c>
      <c r="D382"/>
      <c r="X382"/>
    </row>
    <row r="383" spans="2:24">
      <c r="B383" s="6" t="s">
        <v>18</v>
      </c>
      <c r="C383" s="32">
        <v>0.5625</v>
      </c>
      <c r="D383"/>
      <c r="X383"/>
    </row>
    <row r="384" spans="2:24">
      <c r="B384" s="6" t="s">
        <v>58</v>
      </c>
      <c r="C384" s="32">
        <v>0.22222222222222221</v>
      </c>
      <c r="D384"/>
      <c r="X384"/>
    </row>
    <row r="385" spans="2:24">
      <c r="B385" s="6" t="s">
        <v>613</v>
      </c>
      <c r="C385" s="32">
        <v>1</v>
      </c>
      <c r="D385"/>
      <c r="X385"/>
    </row>
    <row r="386" spans="2:24">
      <c r="B386"/>
      <c r="C386"/>
      <c r="D386"/>
      <c r="X386"/>
    </row>
    <row r="387" spans="2:24">
      <c r="B387"/>
      <c r="C387"/>
      <c r="D387"/>
      <c r="X387"/>
    </row>
    <row r="388" spans="2:24">
      <c r="C388"/>
      <c r="D388"/>
      <c r="X388"/>
    </row>
    <row r="389" spans="2:24">
      <c r="B389"/>
      <c r="C389"/>
      <c r="D389"/>
      <c r="X389"/>
    </row>
    <row r="390" spans="2:24">
      <c r="B390"/>
      <c r="C390"/>
      <c r="D390"/>
      <c r="X390"/>
    </row>
    <row r="391" spans="2:24">
      <c r="B391" s="5" t="s">
        <v>612</v>
      </c>
      <c r="C391" s="5" t="s">
        <v>625</v>
      </c>
      <c r="D391" t="s">
        <v>720</v>
      </c>
      <c r="E391"/>
      <c r="F391"/>
      <c r="G391"/>
      <c r="H391"/>
      <c r="X391"/>
    </row>
    <row r="392" spans="2:24">
      <c r="B392" s="6"/>
      <c r="C392">
        <v>61803.65</v>
      </c>
      <c r="D392" s="32">
        <v>0.87786259541984735</v>
      </c>
      <c r="E392"/>
      <c r="F392"/>
      <c r="G392"/>
      <c r="H392"/>
      <c r="X392"/>
    </row>
    <row r="393" spans="2:24">
      <c r="B393" s="6" t="s">
        <v>59</v>
      </c>
      <c r="C393">
        <v>90</v>
      </c>
      <c r="D393" s="32">
        <v>3.8167938931297708E-3</v>
      </c>
      <c r="E393"/>
      <c r="F393"/>
      <c r="G393"/>
      <c r="H393"/>
      <c r="X393"/>
    </row>
    <row r="394" spans="2:24">
      <c r="B394" s="6" t="s">
        <v>589</v>
      </c>
      <c r="C394">
        <v>1200</v>
      </c>
      <c r="D394" s="32">
        <v>3.8167938931297708E-3</v>
      </c>
      <c r="E394"/>
      <c r="F394"/>
      <c r="G394"/>
      <c r="H394"/>
      <c r="X394"/>
    </row>
    <row r="395" spans="2:24">
      <c r="B395" s="6" t="s">
        <v>22</v>
      </c>
      <c r="C395">
        <v>8113.3</v>
      </c>
      <c r="D395" s="32">
        <v>8.0152671755725186E-2</v>
      </c>
      <c r="E395"/>
      <c r="F395" s="32">
        <f>SUM(D393:D403)</f>
        <v>0.12213740458015269</v>
      </c>
      <c r="G395" t="s">
        <v>764</v>
      </c>
      <c r="H395"/>
      <c r="X395"/>
    </row>
    <row r="396" spans="2:24">
      <c r="B396" s="6" t="s">
        <v>503</v>
      </c>
      <c r="C396">
        <v>720</v>
      </c>
      <c r="D396" s="32">
        <v>7.6335877862595417E-3</v>
      </c>
      <c r="E396"/>
      <c r="F396" s="32">
        <f>SUM(D395:D401)</f>
        <v>0.11068702290076338</v>
      </c>
      <c r="G396"/>
      <c r="H396"/>
      <c r="X396"/>
    </row>
    <row r="397" spans="2:24">
      <c r="B397" s="6" t="s">
        <v>199</v>
      </c>
      <c r="C397">
        <v>499</v>
      </c>
      <c r="D397" s="32">
        <v>7.6335877862595417E-3</v>
      </c>
      <c r="E397"/>
      <c r="F397"/>
      <c r="G397"/>
      <c r="H397"/>
      <c r="X397"/>
    </row>
    <row r="398" spans="2:24">
      <c r="B398" s="6" t="s">
        <v>460</v>
      </c>
      <c r="C398">
        <v>156</v>
      </c>
      <c r="D398" s="32">
        <v>3.8167938931297708E-3</v>
      </c>
      <c r="E398"/>
      <c r="F398"/>
      <c r="G398"/>
      <c r="H398"/>
      <c r="X398"/>
    </row>
    <row r="399" spans="2:24">
      <c r="B399" s="6" t="s">
        <v>446</v>
      </c>
      <c r="C399">
        <v>850</v>
      </c>
      <c r="D399" s="32">
        <v>3.8167938931297708E-3</v>
      </c>
      <c r="E399"/>
      <c r="F399"/>
      <c r="G399"/>
      <c r="H399"/>
      <c r="X399"/>
    </row>
    <row r="400" spans="2:24">
      <c r="B400" s="6" t="s">
        <v>584</v>
      </c>
      <c r="C400">
        <v>225</v>
      </c>
      <c r="D400" s="32">
        <v>3.8167938931297708E-3</v>
      </c>
      <c r="E400"/>
      <c r="F400"/>
      <c r="G400"/>
      <c r="H400"/>
      <c r="X400"/>
    </row>
    <row r="401" spans="2:24">
      <c r="B401" s="6" t="s">
        <v>328</v>
      </c>
      <c r="C401">
        <v>239</v>
      </c>
      <c r="D401" s="32">
        <v>3.8167938931297708E-3</v>
      </c>
      <c r="E401"/>
      <c r="F401"/>
      <c r="G401"/>
      <c r="H401"/>
      <c r="X401"/>
    </row>
    <row r="402" spans="2:24">
      <c r="B402" s="6" t="s">
        <v>441</v>
      </c>
      <c r="C402">
        <v>547.20000000000005</v>
      </c>
      <c r="D402" s="32">
        <v>3.8167938931297708E-3</v>
      </c>
      <c r="E402"/>
      <c r="F402"/>
      <c r="G402"/>
      <c r="H402"/>
      <c r="X402"/>
    </row>
    <row r="403" spans="2:24">
      <c r="B403" s="6" t="s">
        <v>619</v>
      </c>
      <c r="C403"/>
      <c r="D403" s="32">
        <v>0</v>
      </c>
      <c r="E403"/>
      <c r="F403"/>
      <c r="G403"/>
      <c r="H403"/>
      <c r="X403"/>
    </row>
    <row r="404" spans="2:24">
      <c r="B404" s="6" t="s">
        <v>613</v>
      </c>
      <c r="C404">
        <v>74443.149999999994</v>
      </c>
      <c r="D404" s="32">
        <v>1</v>
      </c>
      <c r="E404"/>
      <c r="F404"/>
      <c r="G404"/>
      <c r="H404"/>
      <c r="X404"/>
    </row>
    <row r="405" spans="2:24">
      <c r="B405"/>
      <c r="C405"/>
      <c r="D405"/>
      <c r="E405"/>
      <c r="F405"/>
      <c r="G405"/>
      <c r="H405"/>
      <c r="X405"/>
    </row>
    <row r="406" spans="2:24">
      <c r="B406"/>
      <c r="C406"/>
      <c r="D406"/>
      <c r="E406"/>
      <c r="F406"/>
      <c r="G406"/>
      <c r="H406"/>
      <c r="X406"/>
    </row>
    <row r="407" spans="2:24">
      <c r="B407"/>
      <c r="C407"/>
      <c r="D407"/>
      <c r="E407"/>
      <c r="F407"/>
      <c r="G407"/>
      <c r="H407"/>
      <c r="X407"/>
    </row>
    <row r="408" spans="2:24">
      <c r="B408" s="5" t="s">
        <v>612</v>
      </c>
      <c r="C408" t="s">
        <v>677</v>
      </c>
      <c r="D408"/>
      <c r="E408"/>
      <c r="F408"/>
      <c r="G408"/>
      <c r="H408"/>
      <c r="X408"/>
    </row>
    <row r="409" spans="2:24">
      <c r="B409" s="6" t="s">
        <v>59</v>
      </c>
      <c r="C409">
        <v>1</v>
      </c>
      <c r="D409"/>
      <c r="E409"/>
      <c r="F409"/>
      <c r="G409"/>
      <c r="H409"/>
      <c r="X409"/>
    </row>
    <row r="410" spans="2:24">
      <c r="B410" s="6" t="s">
        <v>589</v>
      </c>
      <c r="C410">
        <v>1</v>
      </c>
      <c r="D410"/>
      <c r="E410"/>
      <c r="F410"/>
      <c r="G410"/>
      <c r="H410"/>
      <c r="X410"/>
    </row>
    <row r="411" spans="2:24">
      <c r="B411" s="6" t="s">
        <v>22</v>
      </c>
      <c r="C411">
        <v>21</v>
      </c>
      <c r="D411"/>
      <c r="E411"/>
      <c r="F411"/>
      <c r="G411"/>
      <c r="H411"/>
      <c r="X411"/>
    </row>
    <row r="412" spans="2:24">
      <c r="B412" s="6" t="s">
        <v>503</v>
      </c>
      <c r="C412">
        <v>2</v>
      </c>
      <c r="D412"/>
      <c r="E412"/>
      <c r="F412"/>
      <c r="G412"/>
      <c r="H412"/>
      <c r="X412"/>
    </row>
    <row r="413" spans="2:24">
      <c r="B413" s="6" t="s">
        <v>199</v>
      </c>
      <c r="C413">
        <v>2</v>
      </c>
      <c r="D413"/>
      <c r="E413"/>
      <c r="F413"/>
      <c r="G413"/>
      <c r="H413"/>
      <c r="X413"/>
    </row>
    <row r="414" spans="2:24">
      <c r="B414" s="6" t="s">
        <v>460</v>
      </c>
      <c r="C414">
        <v>1</v>
      </c>
      <c r="D414"/>
      <c r="E414"/>
      <c r="F414"/>
      <c r="G414"/>
      <c r="H414"/>
      <c r="X414"/>
    </row>
    <row r="415" spans="2:24">
      <c r="B415" s="6" t="s">
        <v>446</v>
      </c>
      <c r="C415">
        <v>1</v>
      </c>
      <c r="D415"/>
      <c r="E415"/>
      <c r="F415"/>
      <c r="G415"/>
      <c r="H415"/>
      <c r="X415"/>
    </row>
    <row r="416" spans="2:24">
      <c r="B416" s="6" t="s">
        <v>584</v>
      </c>
      <c r="C416">
        <v>1</v>
      </c>
      <c r="D416"/>
      <c r="E416"/>
      <c r="F416"/>
      <c r="G416"/>
      <c r="H416"/>
      <c r="X416"/>
    </row>
    <row r="417" spans="2:24">
      <c r="B417" s="6" t="s">
        <v>328</v>
      </c>
      <c r="C417">
        <v>1</v>
      </c>
      <c r="D417"/>
      <c r="E417"/>
      <c r="F417"/>
      <c r="G417"/>
      <c r="H417"/>
      <c r="X417"/>
    </row>
    <row r="418" spans="2:24">
      <c r="B418" s="6" t="s">
        <v>441</v>
      </c>
      <c r="C418">
        <v>1</v>
      </c>
      <c r="D418"/>
      <c r="E418"/>
      <c r="F418"/>
      <c r="G418"/>
      <c r="H418"/>
      <c r="X418"/>
    </row>
    <row r="419" spans="2:24">
      <c r="B419" s="6" t="s">
        <v>619</v>
      </c>
      <c r="C419"/>
      <c r="D419"/>
      <c r="E419"/>
      <c r="F419"/>
      <c r="G419"/>
      <c r="H419"/>
      <c r="X419"/>
    </row>
    <row r="420" spans="2:24">
      <c r="B420" s="6" t="s">
        <v>613</v>
      </c>
      <c r="C420">
        <v>32</v>
      </c>
      <c r="D420"/>
      <c r="E420"/>
      <c r="F420"/>
      <c r="G420"/>
      <c r="H420"/>
      <c r="X420"/>
    </row>
    <row r="421" spans="2:24">
      <c r="B421"/>
      <c r="C421"/>
      <c r="D421"/>
      <c r="E421"/>
      <c r="F421"/>
      <c r="G421"/>
      <c r="H421"/>
      <c r="X421"/>
    </row>
    <row r="422" spans="2:24">
      <c r="B422"/>
      <c r="C422"/>
      <c r="D422"/>
      <c r="E422"/>
      <c r="F422"/>
      <c r="G422"/>
      <c r="H422"/>
      <c r="X422"/>
    </row>
    <row r="423" spans="2:24">
      <c r="B423"/>
      <c r="C423"/>
      <c r="D423"/>
      <c r="X423"/>
    </row>
    <row r="424" spans="2:24">
      <c r="B424"/>
      <c r="C424"/>
      <c r="D424"/>
      <c r="X424"/>
    </row>
    <row r="425" spans="2:24">
      <c r="B425"/>
      <c r="C425"/>
      <c r="D425"/>
      <c r="X425"/>
    </row>
    <row r="426" spans="2:24">
      <c r="B426"/>
      <c r="C426"/>
      <c r="D426"/>
      <c r="X426"/>
    </row>
    <row r="427" spans="2:24">
      <c r="B427"/>
      <c r="C427"/>
      <c r="D427"/>
      <c r="X427"/>
    </row>
    <row r="428" spans="2:24">
      <c r="B428"/>
      <c r="C428"/>
      <c r="D428"/>
      <c r="X428"/>
    </row>
    <row r="429" spans="2:24">
      <c r="B429"/>
      <c r="C429"/>
      <c r="D429"/>
      <c r="X429"/>
    </row>
    <row r="430" spans="2:24">
      <c r="B430"/>
      <c r="C430"/>
      <c r="D430"/>
      <c r="X430"/>
    </row>
    <row r="431" spans="2:24">
      <c r="B431"/>
      <c r="C431"/>
      <c r="D431"/>
      <c r="X431"/>
    </row>
    <row r="432" spans="2:24">
      <c r="B432"/>
      <c r="C432"/>
      <c r="D432"/>
      <c r="X432"/>
    </row>
    <row r="433" spans="2:24">
      <c r="B433"/>
      <c r="C433"/>
      <c r="D433"/>
      <c r="X433"/>
    </row>
    <row r="434" spans="2:24">
      <c r="B434"/>
      <c r="C434"/>
      <c r="D434"/>
      <c r="X434"/>
    </row>
    <row r="435" spans="2:24">
      <c r="B435"/>
      <c r="C435"/>
      <c r="D435"/>
      <c r="X435"/>
    </row>
    <row r="436" spans="2:24">
      <c r="B436"/>
      <c r="C436"/>
      <c r="D436"/>
      <c r="X436"/>
    </row>
    <row r="437" spans="2:24">
      <c r="B437"/>
      <c r="C437"/>
      <c r="D437"/>
      <c r="X437"/>
    </row>
    <row r="438" spans="2:24">
      <c r="B438"/>
      <c r="C438"/>
      <c r="D438"/>
      <c r="X438"/>
    </row>
    <row r="439" spans="2:24">
      <c r="B439"/>
      <c r="C439"/>
      <c r="D439"/>
      <c r="X439"/>
    </row>
    <row r="440" spans="2:24">
      <c r="B440"/>
      <c r="C440"/>
      <c r="D440"/>
      <c r="X440"/>
    </row>
    <row r="441" spans="2:24">
      <c r="B441"/>
      <c r="C441"/>
      <c r="D441"/>
      <c r="X441"/>
    </row>
    <row r="442" spans="2:24">
      <c r="B442"/>
      <c r="C442"/>
      <c r="D442"/>
      <c r="X442"/>
    </row>
    <row r="443" spans="2:24">
      <c r="B443"/>
      <c r="C443"/>
      <c r="D443"/>
      <c r="X443"/>
    </row>
    <row r="444" spans="2:24">
      <c r="B444"/>
      <c r="C444"/>
      <c r="D444"/>
      <c r="X444"/>
    </row>
    <row r="445" spans="2:24">
      <c r="B445"/>
      <c r="C445"/>
      <c r="D445"/>
      <c r="X445"/>
    </row>
    <row r="446" spans="2:24">
      <c r="B446"/>
      <c r="C446"/>
      <c r="D446"/>
      <c r="X446"/>
    </row>
    <row r="447" spans="2:24">
      <c r="B447"/>
      <c r="C447"/>
      <c r="D447"/>
      <c r="X447"/>
    </row>
    <row r="448" spans="2:24">
      <c r="B448"/>
      <c r="C448"/>
      <c r="D448"/>
      <c r="X448"/>
    </row>
    <row r="449" spans="2:24">
      <c r="B449"/>
      <c r="C449"/>
      <c r="D449"/>
      <c r="X449"/>
    </row>
    <row r="450" spans="2:24">
      <c r="B450"/>
      <c r="C450"/>
      <c r="D450"/>
      <c r="X450"/>
    </row>
    <row r="451" spans="2:24">
      <c r="B451"/>
      <c r="C451"/>
      <c r="D451"/>
      <c r="X451"/>
    </row>
    <row r="452" spans="2:24">
      <c r="B452"/>
      <c r="C452"/>
      <c r="D452"/>
      <c r="X452"/>
    </row>
    <row r="453" spans="2:24">
      <c r="B453"/>
      <c r="C453"/>
      <c r="D453"/>
      <c r="X453"/>
    </row>
    <row r="454" spans="2:24">
      <c r="B454"/>
      <c r="C454"/>
      <c r="D454"/>
      <c r="X454"/>
    </row>
    <row r="455" spans="2:24">
      <c r="B455"/>
      <c r="C455"/>
      <c r="D455"/>
      <c r="X455"/>
    </row>
    <row r="456" spans="2:24">
      <c r="B456"/>
      <c r="C456"/>
      <c r="D456"/>
      <c r="X456"/>
    </row>
    <row r="457" spans="2:24">
      <c r="B457"/>
      <c r="C457"/>
      <c r="D457"/>
      <c r="X457"/>
    </row>
    <row r="458" spans="2:24">
      <c r="B458"/>
      <c r="C458"/>
      <c r="D458"/>
      <c r="X458"/>
    </row>
    <row r="459" spans="2:24">
      <c r="B459"/>
      <c r="C459"/>
      <c r="D459"/>
      <c r="X459"/>
    </row>
    <row r="460" spans="2:24">
      <c r="B460"/>
      <c r="C460"/>
      <c r="D460"/>
      <c r="X460"/>
    </row>
    <row r="461" spans="2:24">
      <c r="B461"/>
      <c r="C461"/>
      <c r="D461"/>
      <c r="X461"/>
    </row>
    <row r="462" spans="2:24">
      <c r="B462"/>
      <c r="C462"/>
      <c r="D462"/>
      <c r="X462"/>
    </row>
    <row r="463" spans="2:24">
      <c r="B463"/>
      <c r="C463"/>
      <c r="D463"/>
      <c r="X463"/>
    </row>
    <row r="464" spans="2:24">
      <c r="B464"/>
      <c r="C464"/>
      <c r="D464"/>
      <c r="X464"/>
    </row>
    <row r="465" spans="2:24">
      <c r="B465"/>
      <c r="C465"/>
      <c r="D465"/>
      <c r="X465"/>
    </row>
    <row r="466" spans="2:24">
      <c r="B466"/>
      <c r="C466"/>
      <c r="D466"/>
      <c r="X466"/>
    </row>
    <row r="467" spans="2:24">
      <c r="B467"/>
      <c r="C467"/>
      <c r="D467"/>
      <c r="X467"/>
    </row>
    <row r="468" spans="2:24">
      <c r="B468"/>
      <c r="C468"/>
      <c r="D468"/>
      <c r="X468"/>
    </row>
    <row r="469" spans="2:24">
      <c r="B469"/>
      <c r="C469"/>
      <c r="D469"/>
      <c r="X469"/>
    </row>
    <row r="470" spans="2:24">
      <c r="B470"/>
      <c r="C470"/>
      <c r="D470"/>
      <c r="X470"/>
    </row>
    <row r="471" spans="2:24">
      <c r="B471"/>
      <c r="C471"/>
      <c r="D471"/>
      <c r="X471"/>
    </row>
    <row r="472" spans="2:24">
      <c r="B472"/>
      <c r="C472"/>
      <c r="D472"/>
      <c r="X472"/>
    </row>
    <row r="473" spans="2:24">
      <c r="B473"/>
      <c r="C473"/>
      <c r="D473"/>
      <c r="X473"/>
    </row>
    <row r="474" spans="2:24">
      <c r="B474"/>
      <c r="C474"/>
      <c r="D474"/>
      <c r="X474"/>
    </row>
    <row r="475" spans="2:24">
      <c r="B475"/>
      <c r="C475"/>
      <c r="D475"/>
      <c r="X475"/>
    </row>
    <row r="476" spans="2:24">
      <c r="B476"/>
      <c r="C476"/>
      <c r="D476"/>
      <c r="X476"/>
    </row>
    <row r="477" spans="2:24">
      <c r="B477"/>
      <c r="C477"/>
      <c r="D477"/>
      <c r="X477"/>
    </row>
    <row r="478" spans="2:24">
      <c r="B478"/>
      <c r="C478"/>
      <c r="D478"/>
      <c r="X478"/>
    </row>
    <row r="479" spans="2:24">
      <c r="B479"/>
      <c r="C479"/>
      <c r="D479"/>
      <c r="X479"/>
    </row>
    <row r="480" spans="2:24">
      <c r="B480"/>
      <c r="C480"/>
      <c r="D480"/>
      <c r="X480"/>
    </row>
    <row r="481" spans="2:24">
      <c r="B481"/>
      <c r="C481"/>
      <c r="D481"/>
      <c r="X481"/>
    </row>
    <row r="482" spans="2:24">
      <c r="B482"/>
      <c r="C482"/>
      <c r="D482"/>
      <c r="X482"/>
    </row>
    <row r="483" spans="2:24">
      <c r="B483"/>
      <c r="C483"/>
      <c r="D483"/>
      <c r="X483"/>
    </row>
    <row r="484" spans="2:24">
      <c r="B484"/>
      <c r="C484"/>
      <c r="D484"/>
      <c r="X484"/>
    </row>
    <row r="485" spans="2:24">
      <c r="B485"/>
      <c r="C485"/>
      <c r="D485"/>
      <c r="X485"/>
    </row>
    <row r="486" spans="2:24">
      <c r="B486"/>
      <c r="C486"/>
      <c r="D486"/>
      <c r="X486"/>
    </row>
    <row r="487" spans="2:24">
      <c r="B487"/>
      <c r="C487"/>
      <c r="D487"/>
      <c r="X487"/>
    </row>
    <row r="488" spans="2:24">
      <c r="B488"/>
      <c r="C488"/>
      <c r="D488"/>
      <c r="X488"/>
    </row>
    <row r="489" spans="2:24">
      <c r="B489"/>
      <c r="C489"/>
      <c r="D489"/>
      <c r="X489"/>
    </row>
    <row r="490" spans="2:24">
      <c r="B490"/>
      <c r="C490"/>
      <c r="D490"/>
      <c r="X490"/>
    </row>
    <row r="491" spans="2:24">
      <c r="B491"/>
      <c r="C491"/>
      <c r="D491"/>
      <c r="X491"/>
    </row>
    <row r="492" spans="2:24">
      <c r="B492"/>
      <c r="C492"/>
      <c r="D492"/>
      <c r="X492"/>
    </row>
    <row r="493" spans="2:24">
      <c r="B493"/>
      <c r="C493"/>
      <c r="D493"/>
      <c r="X493"/>
    </row>
    <row r="494" spans="2:24">
      <c r="B494"/>
      <c r="C494"/>
      <c r="D494"/>
      <c r="X494"/>
    </row>
    <row r="495" spans="2:24">
      <c r="B495"/>
      <c r="C495"/>
      <c r="D495"/>
      <c r="X495"/>
    </row>
    <row r="496" spans="2:24">
      <c r="B496"/>
      <c r="C496"/>
      <c r="D496"/>
      <c r="X496"/>
    </row>
    <row r="497" spans="2:24">
      <c r="B497"/>
      <c r="C497"/>
      <c r="D497"/>
      <c r="X497"/>
    </row>
    <row r="498" spans="2:24">
      <c r="B498"/>
      <c r="C498"/>
      <c r="D498"/>
      <c r="X498"/>
    </row>
    <row r="499" spans="2:24">
      <c r="B499"/>
      <c r="C499"/>
      <c r="D499"/>
      <c r="X499"/>
    </row>
    <row r="500" spans="2:24">
      <c r="B500"/>
      <c r="C500"/>
      <c r="D500"/>
      <c r="X500"/>
    </row>
    <row r="501" spans="2:24">
      <c r="B501"/>
      <c r="C501"/>
      <c r="D501"/>
      <c r="X501"/>
    </row>
    <row r="502" spans="2:24">
      <c r="B502"/>
      <c r="C502"/>
      <c r="D502"/>
      <c r="X502"/>
    </row>
    <row r="503" spans="2:24">
      <c r="B503"/>
      <c r="C503"/>
      <c r="D503"/>
      <c r="X503"/>
    </row>
    <row r="504" spans="2:24">
      <c r="B504"/>
      <c r="C504"/>
      <c r="D504"/>
      <c r="X504"/>
    </row>
    <row r="505" spans="2:24">
      <c r="B505"/>
      <c r="C505"/>
      <c r="D505"/>
      <c r="X505"/>
    </row>
    <row r="506" spans="2:24">
      <c r="B506"/>
      <c r="C506"/>
      <c r="D506"/>
      <c r="X506"/>
    </row>
    <row r="507" spans="2:24">
      <c r="B507"/>
      <c r="C507"/>
      <c r="D507"/>
      <c r="X507"/>
    </row>
    <row r="508" spans="2:24">
      <c r="B508"/>
      <c r="C508"/>
      <c r="D508"/>
      <c r="X508"/>
    </row>
    <row r="509" spans="2:24">
      <c r="B509"/>
      <c r="C509"/>
      <c r="D509"/>
      <c r="X509"/>
    </row>
    <row r="510" spans="2:24">
      <c r="B510"/>
      <c r="C510"/>
      <c r="D510"/>
      <c r="X510"/>
    </row>
    <row r="511" spans="2:24">
      <c r="B511"/>
      <c r="C511"/>
      <c r="D511"/>
      <c r="X511"/>
    </row>
    <row r="512" spans="2:24">
      <c r="B512"/>
      <c r="C512"/>
      <c r="D512"/>
      <c r="X512"/>
    </row>
    <row r="513" spans="2:24">
      <c r="B513"/>
      <c r="C513"/>
      <c r="D513"/>
      <c r="X513"/>
    </row>
    <row r="514" spans="2:24">
      <c r="B514"/>
      <c r="C514"/>
      <c r="D514"/>
      <c r="X514"/>
    </row>
    <row r="515" spans="2:24">
      <c r="B515"/>
      <c r="C515"/>
      <c r="D515"/>
      <c r="X515"/>
    </row>
    <row r="516" spans="2:24">
      <c r="B516"/>
      <c r="C516"/>
      <c r="D516"/>
      <c r="X516"/>
    </row>
    <row r="517" spans="2:24">
      <c r="B517"/>
      <c r="C517"/>
      <c r="D517"/>
      <c r="X517"/>
    </row>
    <row r="518" spans="2:24">
      <c r="B518"/>
      <c r="C518"/>
      <c r="D518"/>
      <c r="X518"/>
    </row>
    <row r="519" spans="2:24">
      <c r="B519"/>
      <c r="C519"/>
      <c r="D519"/>
      <c r="X519"/>
    </row>
    <row r="520" spans="2:24">
      <c r="B520"/>
      <c r="C520"/>
      <c r="D520"/>
      <c r="X520"/>
    </row>
    <row r="521" spans="2:24">
      <c r="B521"/>
      <c r="C521"/>
      <c r="D521"/>
      <c r="X521"/>
    </row>
    <row r="522" spans="2:24">
      <c r="B522"/>
      <c r="C522"/>
      <c r="D522"/>
      <c r="X522"/>
    </row>
    <row r="523" spans="2:24">
      <c r="B523"/>
      <c r="C523"/>
      <c r="D523"/>
      <c r="X523"/>
    </row>
    <row r="524" spans="2:24">
      <c r="B524"/>
      <c r="C524"/>
      <c r="D524"/>
    </row>
    <row r="525" spans="2:24">
      <c r="B525"/>
      <c r="C525"/>
      <c r="D525"/>
    </row>
    <row r="526" spans="2:24">
      <c r="B526"/>
      <c r="C526"/>
      <c r="D526"/>
    </row>
    <row r="527" spans="2:24">
      <c r="B527"/>
      <c r="C527"/>
      <c r="D527"/>
    </row>
    <row r="528" spans="2:24">
      <c r="B528"/>
      <c r="C528"/>
      <c r="D528"/>
    </row>
    <row r="529" spans="2:4">
      <c r="B529"/>
      <c r="C529"/>
      <c r="D529"/>
    </row>
    <row r="530" spans="2:4">
      <c r="B530"/>
      <c r="C530"/>
      <c r="D530"/>
    </row>
    <row r="531" spans="2:4">
      <c r="B531"/>
      <c r="C531"/>
      <c r="D531"/>
    </row>
    <row r="532" spans="2:4">
      <c r="B532"/>
      <c r="C532"/>
      <c r="D532"/>
    </row>
    <row r="533" spans="2:4">
      <c r="B533"/>
      <c r="C533"/>
      <c r="D533"/>
    </row>
    <row r="534" spans="2:4">
      <c r="B534"/>
      <c r="C534"/>
      <c r="D534"/>
    </row>
    <row r="535" spans="2:4">
      <c r="B535"/>
      <c r="C535"/>
      <c r="D535"/>
    </row>
    <row r="536" spans="2:4">
      <c r="B536"/>
      <c r="C536"/>
      <c r="D536"/>
    </row>
    <row r="537" spans="2:4">
      <c r="B537"/>
      <c r="C537"/>
      <c r="D537"/>
    </row>
    <row r="538" spans="2:4">
      <c r="B538"/>
      <c r="C538"/>
      <c r="D538"/>
    </row>
    <row r="539" spans="2:4">
      <c r="B539"/>
      <c r="C539"/>
      <c r="D539"/>
    </row>
    <row r="540" spans="2:4">
      <c r="B540"/>
      <c r="C540"/>
      <c r="D540"/>
    </row>
    <row r="541" spans="2:4">
      <c r="B541"/>
      <c r="C541"/>
      <c r="D541"/>
    </row>
    <row r="542" spans="2:4">
      <c r="B542"/>
      <c r="C542"/>
      <c r="D542"/>
    </row>
    <row r="543" spans="2:4">
      <c r="B543"/>
      <c r="C543"/>
      <c r="D543"/>
    </row>
    <row r="544" spans="2:4">
      <c r="B544"/>
      <c r="C544"/>
      <c r="D544"/>
    </row>
    <row r="545" spans="2:4">
      <c r="B545"/>
      <c r="C545"/>
      <c r="D545"/>
    </row>
    <row r="546" spans="2:4">
      <c r="B546"/>
      <c r="C546"/>
      <c r="D546"/>
    </row>
    <row r="547" spans="2:4">
      <c r="B547"/>
      <c r="C547"/>
      <c r="D547"/>
    </row>
    <row r="548" spans="2:4">
      <c r="B548"/>
      <c r="C548"/>
      <c r="D548"/>
    </row>
    <row r="549" spans="2:4">
      <c r="B549"/>
      <c r="C549"/>
      <c r="D549"/>
    </row>
    <row r="550" spans="2:4">
      <c r="B550"/>
      <c r="C550"/>
      <c r="D550"/>
    </row>
    <row r="551" spans="2:4">
      <c r="B551"/>
      <c r="C551"/>
      <c r="D551"/>
    </row>
    <row r="552" spans="2:4">
      <c r="B552"/>
      <c r="C552"/>
      <c r="D552"/>
    </row>
    <row r="553" spans="2:4">
      <c r="B553"/>
      <c r="C553"/>
      <c r="D553"/>
    </row>
    <row r="554" spans="2:4">
      <c r="B554"/>
      <c r="C554"/>
      <c r="D554"/>
    </row>
    <row r="555" spans="2:4">
      <c r="B555"/>
      <c r="C555"/>
      <c r="D555"/>
    </row>
    <row r="556" spans="2:4">
      <c r="B556"/>
      <c r="C556"/>
      <c r="D556"/>
    </row>
    <row r="557" spans="2:4">
      <c r="B557"/>
      <c r="C557"/>
      <c r="D557"/>
    </row>
    <row r="558" spans="2:4">
      <c r="B558"/>
      <c r="C558"/>
      <c r="D558"/>
    </row>
    <row r="559" spans="2:4">
      <c r="B559"/>
      <c r="C559"/>
      <c r="D559"/>
    </row>
    <row r="560" spans="2:4">
      <c r="B560"/>
      <c r="C560"/>
      <c r="D560"/>
    </row>
    <row r="561" spans="2:4">
      <c r="B561"/>
      <c r="C561"/>
      <c r="D561"/>
    </row>
    <row r="562" spans="2:4">
      <c r="B562"/>
      <c r="C562"/>
      <c r="D562"/>
    </row>
    <row r="563" spans="2:4">
      <c r="B563"/>
      <c r="C563"/>
      <c r="D563"/>
    </row>
    <row r="564" spans="2:4">
      <c r="B564"/>
      <c r="C564"/>
      <c r="D564"/>
    </row>
    <row r="565" spans="2:4">
      <c r="B565"/>
      <c r="C565"/>
      <c r="D565"/>
    </row>
    <row r="566" spans="2:4">
      <c r="B566"/>
      <c r="C566"/>
      <c r="D566"/>
    </row>
    <row r="567" spans="2:4">
      <c r="B567"/>
      <c r="C567"/>
      <c r="D567"/>
    </row>
    <row r="568" spans="2:4">
      <c r="B568"/>
      <c r="C568"/>
      <c r="D568"/>
    </row>
    <row r="569" spans="2:4">
      <c r="B569"/>
      <c r="C569"/>
      <c r="D569"/>
    </row>
    <row r="570" spans="2:4">
      <c r="B570"/>
      <c r="C570"/>
      <c r="D570"/>
    </row>
    <row r="571" spans="2:4">
      <c r="B571"/>
      <c r="C571"/>
      <c r="D571"/>
    </row>
    <row r="572" spans="2:4">
      <c r="B572"/>
      <c r="C572"/>
      <c r="D572"/>
    </row>
    <row r="573" spans="2:4">
      <c r="B573"/>
      <c r="C573"/>
      <c r="D573"/>
    </row>
    <row r="574" spans="2:4">
      <c r="B574"/>
      <c r="C574"/>
      <c r="D574"/>
    </row>
    <row r="575" spans="2:4">
      <c r="B575"/>
      <c r="C575"/>
      <c r="D575"/>
    </row>
    <row r="576" spans="2:4">
      <c r="B576"/>
      <c r="C576"/>
      <c r="D576"/>
    </row>
    <row r="577" spans="2:4">
      <c r="B577"/>
      <c r="C577"/>
      <c r="D577"/>
    </row>
    <row r="578" spans="2:4">
      <c r="B578"/>
      <c r="C578"/>
      <c r="D578"/>
    </row>
    <row r="579" spans="2:4">
      <c r="B579"/>
      <c r="C579"/>
      <c r="D579"/>
    </row>
    <row r="580" spans="2:4">
      <c r="B580"/>
      <c r="C580"/>
      <c r="D580"/>
    </row>
    <row r="581" spans="2:4">
      <c r="B581"/>
      <c r="C581"/>
      <c r="D581"/>
    </row>
    <row r="582" spans="2:4">
      <c r="B582"/>
      <c r="C582"/>
      <c r="D582"/>
    </row>
    <row r="583" spans="2:4">
      <c r="B583"/>
      <c r="C583"/>
      <c r="D583"/>
    </row>
    <row r="584" spans="2:4">
      <c r="B584"/>
      <c r="C584"/>
      <c r="D584"/>
    </row>
    <row r="585" spans="2:4">
      <c r="B585"/>
      <c r="C585"/>
      <c r="D585"/>
    </row>
    <row r="586" spans="2:4">
      <c r="B586"/>
      <c r="C586"/>
      <c r="D586"/>
    </row>
    <row r="587" spans="2:4">
      <c r="B587"/>
      <c r="C587"/>
      <c r="D587"/>
    </row>
    <row r="588" spans="2:4">
      <c r="B588"/>
      <c r="C588"/>
      <c r="D588"/>
    </row>
    <row r="589" spans="2:4">
      <c r="B589"/>
      <c r="C589"/>
      <c r="D589"/>
    </row>
    <row r="590" spans="2:4">
      <c r="B590"/>
      <c r="C590"/>
      <c r="D590"/>
    </row>
    <row r="591" spans="2:4">
      <c r="B591"/>
      <c r="C591"/>
      <c r="D591"/>
    </row>
    <row r="592" spans="2:4">
      <c r="B592"/>
      <c r="C592"/>
      <c r="D592"/>
    </row>
    <row r="593" spans="2:4">
      <c r="B593"/>
      <c r="C593"/>
      <c r="D593"/>
    </row>
    <row r="594" spans="2:4">
      <c r="B594"/>
      <c r="C594"/>
      <c r="D594"/>
    </row>
    <row r="595" spans="2:4">
      <c r="B595"/>
      <c r="C595"/>
      <c r="D595"/>
    </row>
    <row r="596" spans="2:4">
      <c r="B596"/>
      <c r="C596"/>
      <c r="D596"/>
    </row>
    <row r="597" spans="2:4">
      <c r="B597"/>
      <c r="C597"/>
      <c r="D597"/>
    </row>
    <row r="598" spans="2:4">
      <c r="B598"/>
      <c r="C598"/>
      <c r="D598"/>
    </row>
    <row r="599" spans="2:4">
      <c r="B599"/>
      <c r="C599"/>
      <c r="D599"/>
    </row>
    <row r="600" spans="2:4">
      <c r="B600"/>
      <c r="C600"/>
      <c r="D600"/>
    </row>
    <row r="601" spans="2:4">
      <c r="B601"/>
      <c r="C601"/>
      <c r="D601"/>
    </row>
    <row r="602" spans="2:4">
      <c r="B602"/>
      <c r="C602"/>
      <c r="D602"/>
    </row>
    <row r="603" spans="2:4">
      <c r="B603"/>
      <c r="C603"/>
      <c r="D603"/>
    </row>
    <row r="604" spans="2:4">
      <c r="B604"/>
      <c r="C604"/>
      <c r="D604"/>
    </row>
    <row r="605" spans="2:4">
      <c r="B605"/>
      <c r="C605"/>
      <c r="D605"/>
    </row>
    <row r="606" spans="2:4">
      <c r="B606"/>
      <c r="C606"/>
      <c r="D606"/>
    </row>
    <row r="607" spans="2:4">
      <c r="B607"/>
      <c r="C607"/>
      <c r="D607"/>
    </row>
    <row r="608" spans="2:4">
      <c r="B608"/>
      <c r="C608"/>
      <c r="D608"/>
    </row>
    <row r="609" spans="2:4">
      <c r="B609"/>
      <c r="C609"/>
      <c r="D609"/>
    </row>
    <row r="610" spans="2:4">
      <c r="B610"/>
      <c r="C610"/>
    </row>
    <row r="611" spans="2:4">
      <c r="B611"/>
      <c r="C611"/>
    </row>
    <row r="612" spans="2:4">
      <c r="B612"/>
      <c r="C612"/>
    </row>
    <row r="613" spans="2:4">
      <c r="B613"/>
      <c r="C613"/>
    </row>
    <row r="614" spans="2:4">
      <c r="B614"/>
      <c r="C614"/>
    </row>
    <row r="615" spans="2:4">
      <c r="B615"/>
      <c r="C615"/>
    </row>
    <row r="616" spans="2:4">
      <c r="B616"/>
      <c r="C616"/>
    </row>
    <row r="617" spans="2:4">
      <c r="B617"/>
      <c r="C617"/>
    </row>
    <row r="618" spans="2:4">
      <c r="B618"/>
      <c r="C618"/>
    </row>
    <row r="619" spans="2:4">
      <c r="B619"/>
      <c r="C619"/>
    </row>
    <row r="620" spans="2:4">
      <c r="B620"/>
      <c r="C620"/>
    </row>
    <row r="621" spans="2:4">
      <c r="B621"/>
      <c r="C621"/>
    </row>
    <row r="622" spans="2:4">
      <c r="B622"/>
      <c r="C622"/>
    </row>
    <row r="623" spans="2:4">
      <c r="B623"/>
      <c r="C623"/>
    </row>
    <row r="624" spans="2:4">
      <c r="B624"/>
      <c r="C624"/>
    </row>
    <row r="625" spans="2:3">
      <c r="B625"/>
      <c r="C625"/>
    </row>
    <row r="626" spans="2:3">
      <c r="B626"/>
      <c r="C626"/>
    </row>
    <row r="627" spans="2:3">
      <c r="B627"/>
      <c r="C627"/>
    </row>
    <row r="628" spans="2:3">
      <c r="B628"/>
      <c r="C628"/>
    </row>
    <row r="629" spans="2:3">
      <c r="B629"/>
      <c r="C629"/>
    </row>
    <row r="630" spans="2:3">
      <c r="B630"/>
      <c r="C630"/>
    </row>
    <row r="631" spans="2:3">
      <c r="B631"/>
      <c r="C631"/>
    </row>
    <row r="632" spans="2:3">
      <c r="B632"/>
      <c r="C632"/>
    </row>
    <row r="633" spans="2:3">
      <c r="B633"/>
      <c r="C633"/>
    </row>
    <row r="634" spans="2:3">
      <c r="B634"/>
      <c r="C634"/>
    </row>
    <row r="635" spans="2:3">
      <c r="B635"/>
      <c r="C635"/>
    </row>
    <row r="636" spans="2:3">
      <c r="B636"/>
      <c r="C636"/>
    </row>
    <row r="637" spans="2:3">
      <c r="B637"/>
      <c r="C637"/>
    </row>
    <row r="638" spans="2:3">
      <c r="B638"/>
      <c r="C638"/>
    </row>
    <row r="639" spans="2:3">
      <c r="B639"/>
      <c r="C639"/>
    </row>
    <row r="640" spans="2:3">
      <c r="B640"/>
      <c r="C640"/>
    </row>
    <row r="641" spans="2:3">
      <c r="B641"/>
      <c r="C641"/>
    </row>
    <row r="642" spans="2:3">
      <c r="B642"/>
      <c r="C642"/>
    </row>
    <row r="643" spans="2:3">
      <c r="B643"/>
      <c r="C643"/>
    </row>
    <row r="644" spans="2:3">
      <c r="B644"/>
      <c r="C644"/>
    </row>
    <row r="645" spans="2:3">
      <c r="B645"/>
      <c r="C645"/>
    </row>
    <row r="646" spans="2:3">
      <c r="B646"/>
      <c r="C646"/>
    </row>
    <row r="647" spans="2:3">
      <c r="B647"/>
      <c r="C647"/>
    </row>
    <row r="648" spans="2:3">
      <c r="B648"/>
      <c r="C648"/>
    </row>
    <row r="649" spans="2:3">
      <c r="B649"/>
      <c r="C649"/>
    </row>
    <row r="650" spans="2:3">
      <c r="B650"/>
      <c r="C650"/>
    </row>
    <row r="651" spans="2:3">
      <c r="B651"/>
      <c r="C651"/>
    </row>
    <row r="652" spans="2:3">
      <c r="B652"/>
      <c r="C652"/>
    </row>
    <row r="653" spans="2:3">
      <c r="B653"/>
      <c r="C653"/>
    </row>
    <row r="654" spans="2:3">
      <c r="B654"/>
      <c r="C654"/>
    </row>
    <row r="655" spans="2:3">
      <c r="B655"/>
      <c r="C655"/>
    </row>
    <row r="656" spans="2:3">
      <c r="B656"/>
      <c r="C656"/>
    </row>
    <row r="657" spans="2:3">
      <c r="B657"/>
      <c r="C657"/>
    </row>
    <row r="658" spans="2:3">
      <c r="B658"/>
      <c r="C658"/>
    </row>
    <row r="659" spans="2:3">
      <c r="B659"/>
      <c r="C659"/>
    </row>
    <row r="660" spans="2:3">
      <c r="B660"/>
      <c r="C660"/>
    </row>
    <row r="661" spans="2:3">
      <c r="B661"/>
      <c r="C661"/>
    </row>
    <row r="662" spans="2:3">
      <c r="B662"/>
      <c r="C662"/>
    </row>
    <row r="663" spans="2:3">
      <c r="B663"/>
      <c r="C663"/>
    </row>
    <row r="664" spans="2:3">
      <c r="B664"/>
      <c r="C664"/>
    </row>
    <row r="665" spans="2:3">
      <c r="B665"/>
      <c r="C665"/>
    </row>
    <row r="666" spans="2:3">
      <c r="B666"/>
      <c r="C666"/>
    </row>
    <row r="667" spans="2:3">
      <c r="B667"/>
      <c r="C667"/>
    </row>
    <row r="668" spans="2:3">
      <c r="B668"/>
      <c r="C668"/>
    </row>
    <row r="669" spans="2:3">
      <c r="B669"/>
      <c r="C669"/>
    </row>
    <row r="670" spans="2:3">
      <c r="B670"/>
      <c r="C670"/>
    </row>
    <row r="671" spans="2:3">
      <c r="B671"/>
      <c r="C671"/>
    </row>
    <row r="672" spans="2:3">
      <c r="B672"/>
      <c r="C672"/>
    </row>
    <row r="673" spans="2:3">
      <c r="B673"/>
      <c r="C673"/>
    </row>
    <row r="674" spans="2:3">
      <c r="B674"/>
      <c r="C674"/>
    </row>
    <row r="675" spans="2:3">
      <c r="B675"/>
      <c r="C675"/>
    </row>
    <row r="676" spans="2:3">
      <c r="B676"/>
      <c r="C676"/>
    </row>
    <row r="677" spans="2:3">
      <c r="B677"/>
      <c r="C677"/>
    </row>
    <row r="678" spans="2:3">
      <c r="B678"/>
      <c r="C678"/>
    </row>
    <row r="679" spans="2:3">
      <c r="B679"/>
      <c r="C679"/>
    </row>
    <row r="680" spans="2:3">
      <c r="B680"/>
      <c r="C680"/>
    </row>
    <row r="681" spans="2:3">
      <c r="B681"/>
      <c r="C681"/>
    </row>
    <row r="682" spans="2:3">
      <c r="B682"/>
      <c r="C682"/>
    </row>
    <row r="683" spans="2:3">
      <c r="B683"/>
      <c r="C683"/>
    </row>
    <row r="684" spans="2:3">
      <c r="B684"/>
      <c r="C684"/>
    </row>
    <row r="685" spans="2:3">
      <c r="B685"/>
      <c r="C685"/>
    </row>
    <row r="686" spans="2:3">
      <c r="B686"/>
      <c r="C686"/>
    </row>
    <row r="687" spans="2:3">
      <c r="B687"/>
      <c r="C687"/>
    </row>
    <row r="688" spans="2:3">
      <c r="B688"/>
      <c r="C688"/>
    </row>
    <row r="689" spans="2:3">
      <c r="B689"/>
      <c r="C689"/>
    </row>
    <row r="690" spans="2:3">
      <c r="B690"/>
      <c r="C690"/>
    </row>
    <row r="691" spans="2:3">
      <c r="B691"/>
      <c r="C691"/>
    </row>
    <row r="692" spans="2:3">
      <c r="B692"/>
      <c r="C692"/>
    </row>
    <row r="693" spans="2:3">
      <c r="B693"/>
      <c r="C693"/>
    </row>
    <row r="694" spans="2:3">
      <c r="B694"/>
      <c r="C694"/>
    </row>
    <row r="695" spans="2:3">
      <c r="B695"/>
      <c r="C695"/>
    </row>
    <row r="696" spans="2:3">
      <c r="B696"/>
      <c r="C696"/>
    </row>
    <row r="697" spans="2:3">
      <c r="B697"/>
      <c r="C697"/>
    </row>
    <row r="698" spans="2:3">
      <c r="B698"/>
      <c r="C698"/>
    </row>
    <row r="699" spans="2:3">
      <c r="B699"/>
      <c r="C699"/>
    </row>
    <row r="700" spans="2:3">
      <c r="B700"/>
      <c r="C700"/>
    </row>
    <row r="701" spans="2:3">
      <c r="B701"/>
      <c r="C701"/>
    </row>
    <row r="702" spans="2:3">
      <c r="B702"/>
      <c r="C702"/>
    </row>
    <row r="703" spans="2:3">
      <c r="B703"/>
      <c r="C703"/>
    </row>
    <row r="704" spans="2:3">
      <c r="B704"/>
      <c r="C704"/>
    </row>
    <row r="705" spans="2:3">
      <c r="B705"/>
      <c r="C705"/>
    </row>
    <row r="706" spans="2:3">
      <c r="B706"/>
      <c r="C706"/>
    </row>
    <row r="707" spans="2:3">
      <c r="B707"/>
      <c r="C707"/>
    </row>
    <row r="708" spans="2:3">
      <c r="B708"/>
      <c r="C708"/>
    </row>
    <row r="709" spans="2:3">
      <c r="B709"/>
      <c r="C709"/>
    </row>
    <row r="710" spans="2:3">
      <c r="B710"/>
      <c r="C710"/>
    </row>
    <row r="711" spans="2:3">
      <c r="B711"/>
      <c r="C711"/>
    </row>
    <row r="712" spans="2:3">
      <c r="B712"/>
      <c r="C712"/>
    </row>
    <row r="713" spans="2:3">
      <c r="B713"/>
      <c r="C713"/>
    </row>
    <row r="714" spans="2:3">
      <c r="B714"/>
      <c r="C714"/>
    </row>
    <row r="715" spans="2:3">
      <c r="B715"/>
      <c r="C715"/>
    </row>
    <row r="716" spans="2:3">
      <c r="B716"/>
      <c r="C716"/>
    </row>
    <row r="717" spans="2:3">
      <c r="B717"/>
      <c r="C717"/>
    </row>
    <row r="718" spans="2:3">
      <c r="B718"/>
      <c r="C718"/>
    </row>
    <row r="719" spans="2:3">
      <c r="B719"/>
      <c r="C719"/>
    </row>
    <row r="720" spans="2:3">
      <c r="B720"/>
      <c r="C720"/>
    </row>
  </sheetData>
  <mergeCells count="4">
    <mergeCell ref="E156:E158"/>
    <mergeCell ref="E159:E161"/>
    <mergeCell ref="E162:E164"/>
    <mergeCell ref="E165:E167"/>
  </mergeCells>
  <conditionalFormatting sqref="B73:B78 B19:C19">
    <cfRule type="colorScale" priority="33">
      <colorScale>
        <cfvo type="min"/>
        <cfvo type="max"/>
        <color rgb="FFFFEF9C"/>
        <color rgb="FF63BE7B"/>
      </colorScale>
    </cfRule>
  </conditionalFormatting>
  <conditionalFormatting pivot="1" sqref="C73:C77">
    <cfRule type="colorScale" priority="32">
      <colorScale>
        <cfvo type="min"/>
        <cfvo type="max"/>
        <color rgb="FFFFEF9C"/>
        <color rgb="FF63BE7B"/>
      </colorScale>
    </cfRule>
  </conditionalFormatting>
  <conditionalFormatting sqref="B27:C27 B22:B26 B35:C36 B30:B34">
    <cfRule type="colorScale" priority="31">
      <colorScale>
        <cfvo type="min"/>
        <cfvo type="max"/>
        <color rgb="FFFFEF9C"/>
        <color rgb="FF63BE7B"/>
      </colorScale>
    </cfRule>
  </conditionalFormatting>
  <conditionalFormatting pivot="1" sqref="C21:C25">
    <cfRule type="colorScale" priority="30">
      <colorScale>
        <cfvo type="min"/>
        <cfvo type="max"/>
        <color rgb="FFFFEF9C"/>
        <color rgb="FF63BE7B"/>
      </colorScale>
    </cfRule>
  </conditionalFormatting>
  <conditionalFormatting pivot="1" sqref="C29:C33">
    <cfRule type="colorScale" priority="29">
      <colorScale>
        <cfvo type="min"/>
        <cfvo type="max"/>
        <color rgb="FFFFEF9C"/>
        <color rgb="FF63BE7B"/>
      </colorScale>
    </cfRule>
  </conditionalFormatting>
  <conditionalFormatting pivot="1" sqref="C39:G43">
    <cfRule type="colorScale" priority="27">
      <colorScale>
        <cfvo type="min"/>
        <cfvo type="max"/>
        <color rgb="FFFFEF9C"/>
        <color rgb="FF63BE7B"/>
      </colorScale>
    </cfRule>
  </conditionalFormatting>
  <conditionalFormatting pivot="1" sqref="C63:C67 F63:F67">
    <cfRule type="colorScale" priority="26">
      <colorScale>
        <cfvo type="min"/>
        <cfvo type="max"/>
        <color rgb="FFFFEF9C"/>
        <color rgb="FF63BE7B"/>
      </colorScale>
    </cfRule>
  </conditionalFormatting>
  <conditionalFormatting sqref="F73:F78">
    <cfRule type="colorScale" priority="25">
      <colorScale>
        <cfvo type="min"/>
        <cfvo type="max"/>
        <color rgb="FFFFEF9C"/>
        <color rgb="FF63BE7B"/>
      </colorScale>
    </cfRule>
  </conditionalFormatting>
  <conditionalFormatting pivot="1" sqref="G73:G77">
    <cfRule type="colorScale" priority="23">
      <colorScale>
        <cfvo type="min"/>
        <cfvo type="max"/>
        <color rgb="FFFFEF9C"/>
        <color rgb="FF63BE7B"/>
      </colorScale>
    </cfRule>
  </conditionalFormatting>
  <conditionalFormatting sqref="B85:B132">
    <cfRule type="colorScale" priority="22">
      <colorScale>
        <cfvo type="min"/>
        <cfvo type="max"/>
        <color rgb="FFFFEF9C"/>
        <color rgb="FF63BE7B"/>
      </colorScale>
    </cfRule>
  </conditionalFormatting>
  <conditionalFormatting pivot="1" sqref="C149 E149 I149 K149 M149 O149:Q149">
    <cfRule type="colorScale" priority="19">
      <colorScale>
        <cfvo type="min"/>
        <cfvo type="max"/>
        <color rgb="FFFFEF9C"/>
        <color rgb="FF63BE7B"/>
      </colorScale>
    </cfRule>
  </conditionalFormatting>
  <conditionalFormatting pivot="1" sqref="D156:D167">
    <cfRule type="colorScale" priority="18">
      <colorScale>
        <cfvo type="min"/>
        <cfvo type="max"/>
        <color rgb="FFFFEF9C"/>
        <color rgb="FF63BE7B"/>
      </colorScale>
    </cfRule>
  </conditionalFormatting>
  <conditionalFormatting pivot="1" sqref="C156:C167">
    <cfRule type="colorScale" priority="17">
      <colorScale>
        <cfvo type="min"/>
        <cfvo type="max"/>
        <color rgb="FFFFEF9C"/>
        <color rgb="FF63BE7B"/>
      </colorScale>
    </cfRule>
  </conditionalFormatting>
  <conditionalFormatting pivot="1" sqref="F148:N148 P148:S148 F150:N150 P150:S150">
    <cfRule type="colorScale" priority="4">
      <colorScale>
        <cfvo type="min"/>
        <cfvo type="max"/>
        <color rgb="FFFFEF9C"/>
        <color rgb="FF63BE7B"/>
      </colorScale>
    </cfRule>
  </conditionalFormatting>
  <conditionalFormatting pivot="1" sqref="C379:C384">
    <cfRule type="colorScale" priority="3">
      <colorScale>
        <cfvo type="min"/>
        <cfvo type="max"/>
        <color rgb="FFFFEF9C"/>
        <color rgb="FF63BE7B"/>
      </colorScale>
    </cfRule>
  </conditionalFormatting>
  <conditionalFormatting pivot="1" sqref="C49:G53">
    <cfRule type="colorScale" priority="1">
      <colorScale>
        <cfvo type="min"/>
        <cfvo type="max"/>
        <color rgb="FFFFEF9C"/>
        <color rgb="FF63BE7B"/>
      </colorScale>
    </cfRule>
  </conditionalFormatting>
  <pageMargins left="0.7" right="0.7" top="0.75" bottom="0.75" header="0.3" footer="0.3"/>
  <drawing r:id="rId23"/>
  <tableParts count="1">
    <tablePart r:id="rId2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E2389-2BC8-492C-8E31-B333A77068D8}">
  <dimension ref="B2:N54"/>
  <sheetViews>
    <sheetView showGridLines="0" workbookViewId="0">
      <selection activeCell="A69" sqref="A69"/>
    </sheetView>
  </sheetViews>
  <sheetFormatPr defaultRowHeight="15"/>
  <cols>
    <col min="2" max="2" width="3.85546875" customWidth="1"/>
    <col min="3" max="3" width="16.42578125" bestFit="1" customWidth="1"/>
    <col min="4" max="4" width="16.28515625" bestFit="1" customWidth="1"/>
    <col min="5" max="5" width="7" bestFit="1" customWidth="1"/>
    <col min="6" max="6" width="14" bestFit="1" customWidth="1"/>
    <col min="7" max="7" width="7.85546875" bestFit="1" customWidth="1"/>
    <col min="8" max="8" width="11" bestFit="1" customWidth="1"/>
    <col min="9" max="9" width="10.28515625" bestFit="1" customWidth="1"/>
    <col min="10" max="10" width="22.7109375" bestFit="1" customWidth="1"/>
    <col min="11" max="11" width="13.28515625" bestFit="1" customWidth="1"/>
    <col min="12" max="12" width="6.140625" bestFit="1" customWidth="1"/>
    <col min="13" max="13" width="10.85546875" bestFit="1" customWidth="1"/>
    <col min="14" max="14" width="11.28515625" bestFit="1" customWidth="1"/>
    <col min="15" max="15" width="10.28515625" bestFit="1" customWidth="1"/>
    <col min="16" max="16" width="22.7109375" bestFit="1" customWidth="1"/>
    <col min="17" max="17" width="13.28515625" bestFit="1" customWidth="1"/>
    <col min="18" max="18" width="35.28515625" bestFit="1" customWidth="1"/>
    <col min="19" max="19" width="6.140625" bestFit="1" customWidth="1"/>
    <col min="20" max="20" width="10.85546875" bestFit="1" customWidth="1"/>
    <col min="21" max="21" width="6.140625" bestFit="1" customWidth="1"/>
    <col min="22" max="22" width="8.5703125" bestFit="1" customWidth="1"/>
    <col min="23" max="23" width="14.140625" bestFit="1" customWidth="1"/>
    <col min="24" max="24" width="7.28515625" bestFit="1" customWidth="1"/>
    <col min="25" max="25" width="11.28515625" bestFit="1" customWidth="1"/>
  </cols>
  <sheetData>
    <row r="2" spans="2:4">
      <c r="B2" s="176" t="s">
        <v>785</v>
      </c>
    </row>
    <row r="3" spans="2:4">
      <c r="B3" s="175" t="s">
        <v>786</v>
      </c>
    </row>
    <row r="5" spans="2:4">
      <c r="C5" t="s">
        <v>1</v>
      </c>
      <c r="D5" t="s">
        <v>787</v>
      </c>
    </row>
    <row r="6" spans="2:4">
      <c r="C6" t="s">
        <v>788</v>
      </c>
      <c r="D6">
        <v>45</v>
      </c>
    </row>
    <row r="7" spans="2:4">
      <c r="C7" t="s">
        <v>789</v>
      </c>
      <c r="D7">
        <v>45</v>
      </c>
    </row>
    <row r="8" spans="2:4">
      <c r="C8" t="s">
        <v>790</v>
      </c>
      <c r="D8">
        <v>66</v>
      </c>
    </row>
    <row r="9" spans="2:4">
      <c r="C9" t="s">
        <v>791</v>
      </c>
      <c r="D9">
        <v>106</v>
      </c>
    </row>
    <row r="14" spans="2:4">
      <c r="C14" s="5" t="s">
        <v>612</v>
      </c>
      <c r="D14" t="s">
        <v>625</v>
      </c>
    </row>
    <row r="15" spans="2:4">
      <c r="C15" s="6" t="s">
        <v>698</v>
      </c>
      <c r="D15" s="32">
        <v>0.2160165173021292</v>
      </c>
    </row>
    <row r="16" spans="2:4">
      <c r="C16" s="6" t="s">
        <v>699</v>
      </c>
      <c r="D16" s="32">
        <v>0.2323437414993858</v>
      </c>
    </row>
    <row r="17" spans="3:4">
      <c r="C17" s="6" t="s">
        <v>696</v>
      </c>
      <c r="D17" s="32">
        <v>0.239565359606626</v>
      </c>
    </row>
    <row r="18" spans="3:4">
      <c r="C18" s="6" t="s">
        <v>697</v>
      </c>
      <c r="D18" s="32">
        <v>0.31207438159185902</v>
      </c>
    </row>
    <row r="19" spans="3:4">
      <c r="C19" s="6" t="s">
        <v>613</v>
      </c>
      <c r="D19" s="32">
        <v>1</v>
      </c>
    </row>
    <row r="27" spans="3:4">
      <c r="C27" s="5" t="s">
        <v>612</v>
      </c>
      <c r="D27" t="s">
        <v>625</v>
      </c>
    </row>
    <row r="28" spans="3:4">
      <c r="C28" s="6" t="s">
        <v>629</v>
      </c>
      <c r="D28" s="32">
        <v>5.2268744672948425E-2</v>
      </c>
    </row>
    <row r="29" spans="3:4">
      <c r="C29" s="6" t="s">
        <v>630</v>
      </c>
      <c r="D29" s="32">
        <v>6.6779817887878207E-2</v>
      </c>
    </row>
    <row r="30" spans="3:4">
      <c r="C30" s="6" t="s">
        <v>631</v>
      </c>
      <c r="D30" s="32">
        <v>9.6967954741302598E-2</v>
      </c>
    </row>
    <row r="31" spans="3:4">
      <c r="C31" s="6" t="s">
        <v>632</v>
      </c>
      <c r="D31" s="32">
        <v>0.13222237371739373</v>
      </c>
    </row>
    <row r="32" spans="3:4">
      <c r="C32" s="6" t="s">
        <v>633</v>
      </c>
      <c r="D32" s="32">
        <v>3.9928455472397401E-2</v>
      </c>
    </row>
    <row r="33" spans="3:14">
      <c r="C33" s="6" t="s">
        <v>634</v>
      </c>
      <c r="D33" s="32">
        <v>6.0192912309594636E-2</v>
      </c>
    </row>
    <row r="34" spans="3:14">
      <c r="C34" s="6" t="s">
        <v>635</v>
      </c>
      <c r="D34" s="32">
        <v>7.256544087669585E-2</v>
      </c>
    </row>
    <row r="35" spans="3:14">
      <c r="C35" s="6" t="s">
        <v>636</v>
      </c>
      <c r="D35" s="32">
        <v>7.6192369613591049E-2</v>
      </c>
    </row>
    <row r="36" spans="3:14">
      <c r="C36" s="6" t="s">
        <v>637</v>
      </c>
      <c r="D36" s="32">
        <v>9.080754911633912E-2</v>
      </c>
    </row>
    <row r="37" spans="3:14">
      <c r="C37" s="6" t="s">
        <v>638</v>
      </c>
      <c r="D37" s="32">
        <v>9.7241989356979128E-2</v>
      </c>
    </row>
    <row r="38" spans="3:14">
      <c r="C38" s="6" t="s">
        <v>639</v>
      </c>
      <c r="D38" s="32">
        <v>0.13346157436916628</v>
      </c>
    </row>
    <row r="39" spans="3:14">
      <c r="C39" s="6" t="s">
        <v>640</v>
      </c>
      <c r="D39" s="32">
        <v>8.1370817865713638E-2</v>
      </c>
    </row>
    <row r="40" spans="3:14">
      <c r="C40" s="6" t="s">
        <v>613</v>
      </c>
      <c r="D40" s="32">
        <v>1</v>
      </c>
    </row>
    <row r="47" spans="3:14">
      <c r="C47" s="5" t="s">
        <v>649</v>
      </c>
      <c r="D47" s="5" t="s">
        <v>620</v>
      </c>
    </row>
    <row r="48" spans="3:14">
      <c r="C48" s="5" t="s">
        <v>612</v>
      </c>
      <c r="D48" t="s">
        <v>56</v>
      </c>
      <c r="E48" t="s">
        <v>92</v>
      </c>
      <c r="F48" t="s">
        <v>158</v>
      </c>
      <c r="G48" t="s">
        <v>112</v>
      </c>
      <c r="H48" t="s">
        <v>43</v>
      </c>
      <c r="I48" t="s">
        <v>86</v>
      </c>
      <c r="J48" t="s">
        <v>63</v>
      </c>
      <c r="K48" t="s">
        <v>129</v>
      </c>
      <c r="L48" t="s">
        <v>24</v>
      </c>
      <c r="M48" t="s">
        <v>51</v>
      </c>
      <c r="N48" t="s">
        <v>613</v>
      </c>
    </row>
    <row r="49" spans="3:14">
      <c r="C49" s="6" t="s">
        <v>641</v>
      </c>
    </row>
    <row r="50" spans="3:14">
      <c r="C50" s="6" t="s">
        <v>698</v>
      </c>
      <c r="D50">
        <v>2</v>
      </c>
      <c r="G50">
        <v>2</v>
      </c>
      <c r="H50">
        <v>4</v>
      </c>
      <c r="I50">
        <v>4</v>
      </c>
      <c r="J50">
        <v>9</v>
      </c>
      <c r="K50">
        <v>2</v>
      </c>
      <c r="L50">
        <v>18</v>
      </c>
      <c r="M50">
        <v>4</v>
      </c>
      <c r="N50">
        <v>45</v>
      </c>
    </row>
    <row r="51" spans="3:14">
      <c r="C51" s="6" t="s">
        <v>699</v>
      </c>
      <c r="D51">
        <v>5</v>
      </c>
      <c r="F51">
        <v>2</v>
      </c>
      <c r="G51">
        <v>1</v>
      </c>
      <c r="H51">
        <v>1</v>
      </c>
      <c r="I51">
        <v>17</v>
      </c>
      <c r="J51">
        <v>8</v>
      </c>
      <c r="K51">
        <v>2</v>
      </c>
      <c r="L51">
        <v>11</v>
      </c>
      <c r="M51">
        <v>7</v>
      </c>
      <c r="N51">
        <v>54</v>
      </c>
    </row>
    <row r="52" spans="3:14">
      <c r="C52" s="6" t="s">
        <v>696</v>
      </c>
      <c r="D52">
        <v>4</v>
      </c>
      <c r="E52">
        <v>3</v>
      </c>
      <c r="F52">
        <v>4</v>
      </c>
      <c r="G52">
        <v>2</v>
      </c>
      <c r="H52">
        <v>7</v>
      </c>
      <c r="I52">
        <v>14</v>
      </c>
      <c r="J52">
        <v>13</v>
      </c>
      <c r="K52">
        <v>3</v>
      </c>
      <c r="L52">
        <v>9</v>
      </c>
      <c r="N52">
        <v>59</v>
      </c>
    </row>
    <row r="53" spans="3:14">
      <c r="C53" s="6" t="s">
        <v>697</v>
      </c>
      <c r="D53">
        <v>8</v>
      </c>
      <c r="E53">
        <v>4</v>
      </c>
      <c r="F53">
        <v>1</v>
      </c>
      <c r="G53">
        <v>3</v>
      </c>
      <c r="H53">
        <v>10</v>
      </c>
      <c r="I53">
        <v>8</v>
      </c>
      <c r="J53">
        <v>12</v>
      </c>
      <c r="K53">
        <v>1</v>
      </c>
      <c r="L53">
        <v>28</v>
      </c>
      <c r="M53">
        <v>2</v>
      </c>
      <c r="N53">
        <v>77</v>
      </c>
    </row>
    <row r="54" spans="3:14">
      <c r="C54" s="6" t="s">
        <v>613</v>
      </c>
      <c r="D54">
        <v>19</v>
      </c>
      <c r="E54">
        <v>7</v>
      </c>
      <c r="F54">
        <v>7</v>
      </c>
      <c r="G54">
        <v>8</v>
      </c>
      <c r="H54">
        <v>22</v>
      </c>
      <c r="I54">
        <v>43</v>
      </c>
      <c r="J54">
        <v>42</v>
      </c>
      <c r="K54">
        <v>8</v>
      </c>
      <c r="L54">
        <v>66</v>
      </c>
      <c r="M54">
        <v>13</v>
      </c>
      <c r="N54">
        <v>235</v>
      </c>
    </row>
  </sheetData>
  <pageMargins left="0.7" right="0.7" top="0.75" bottom="0.75" header="0.3" footer="0.3"/>
  <drawing r:id="rId4"/>
  <tableParts count="1">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FF7AD-4181-4F5E-9552-4019C1A3935F}">
  <dimension ref="A1:C263"/>
  <sheetViews>
    <sheetView zoomScaleNormal="100" workbookViewId="0">
      <selection sqref="A1:C263"/>
    </sheetView>
  </sheetViews>
  <sheetFormatPr defaultColWidth="52.140625" defaultRowHeight="15"/>
  <sheetData>
    <row r="1" spans="1:3">
      <c r="A1" t="s">
        <v>599</v>
      </c>
      <c r="B1" t="s">
        <v>1</v>
      </c>
      <c r="C1" t="s">
        <v>5</v>
      </c>
    </row>
    <row r="2" spans="1:3">
      <c r="A2">
        <v>135</v>
      </c>
      <c r="B2" s="2">
        <v>44925.999305555553</v>
      </c>
      <c r="C2" s="2">
        <v>44925.53125</v>
      </c>
    </row>
    <row r="3" spans="1:3">
      <c r="A3">
        <v>412.5</v>
      </c>
      <c r="B3" s="2">
        <v>44925.676388888889</v>
      </c>
      <c r="C3" s="2">
        <v>44925.5</v>
      </c>
    </row>
    <row r="4" spans="1:3">
      <c r="A4">
        <v>90</v>
      </c>
      <c r="B4" s="2">
        <v>44922.489583333336</v>
      </c>
      <c r="C4" s="2">
        <v>44917.704861111109</v>
      </c>
    </row>
    <row r="5" spans="1:3">
      <c r="A5">
        <v>180</v>
      </c>
      <c r="B5" s="2">
        <v>44916.55</v>
      </c>
      <c r="C5" s="2">
        <v>44916.465277777781</v>
      </c>
    </row>
    <row r="6" spans="1:3">
      <c r="A6">
        <v>108</v>
      </c>
      <c r="B6" s="2">
        <v>44924.53125</v>
      </c>
      <c r="C6" s="2">
        <v>44914.696527777778</v>
      </c>
    </row>
    <row r="7" spans="1:3">
      <c r="A7">
        <v>169</v>
      </c>
      <c r="B7" s="2">
        <v>44916.763194444444</v>
      </c>
      <c r="C7" s="2">
        <v>44914.618750000001</v>
      </c>
    </row>
    <row r="8" spans="1:3">
      <c r="A8">
        <v>395</v>
      </c>
      <c r="B8" s="2">
        <v>44924.68472222222</v>
      </c>
      <c r="C8" s="2">
        <v>44914.604166666664</v>
      </c>
    </row>
    <row r="9" spans="1:3">
      <c r="A9">
        <v>90</v>
      </c>
      <c r="B9" s="2">
        <v>44917.661111111112</v>
      </c>
      <c r="C9" s="2">
        <v>44914.493055555555</v>
      </c>
    </row>
    <row r="10" spans="1:3">
      <c r="A10">
        <v>135</v>
      </c>
      <c r="B10" s="2">
        <v>44921.680555555555</v>
      </c>
      <c r="C10" s="2">
        <v>44911.6875</v>
      </c>
    </row>
    <row r="11" spans="1:3">
      <c r="A11">
        <v>108</v>
      </c>
      <c r="B11" s="2">
        <v>44915.541666666664</v>
      </c>
      <c r="C11" s="2">
        <v>44909.475694444445</v>
      </c>
    </row>
    <row r="12" spans="1:3">
      <c r="A12">
        <v>48</v>
      </c>
      <c r="B12" s="2">
        <v>44915.469444444447</v>
      </c>
      <c r="C12" s="2">
        <v>44907.761111111111</v>
      </c>
    </row>
    <row r="13" spans="1:3">
      <c r="A13">
        <v>60</v>
      </c>
      <c r="B13" s="2">
        <v>44915.472222222219</v>
      </c>
      <c r="C13" s="2">
        <v>44907.759722222225</v>
      </c>
    </row>
    <row r="14" spans="1:3">
      <c r="A14">
        <v>162</v>
      </c>
      <c r="B14" s="2">
        <v>44915.486805555556</v>
      </c>
      <c r="C14" s="2">
        <v>44907.676388888889</v>
      </c>
    </row>
    <row r="15" spans="1:3">
      <c r="A15">
        <v>198</v>
      </c>
      <c r="B15" s="2">
        <v>44911.706250000003</v>
      </c>
      <c r="C15" s="2">
        <v>44904.661111111112</v>
      </c>
    </row>
    <row r="16" spans="1:3">
      <c r="A16">
        <v>90</v>
      </c>
      <c r="B16" s="2">
        <v>44915.368750000001</v>
      </c>
      <c r="C16" s="2">
        <v>44903.706250000003</v>
      </c>
    </row>
    <row r="17" spans="1:3">
      <c r="A17">
        <v>180</v>
      </c>
      <c r="B17" s="2">
        <v>44909.515972222223</v>
      </c>
      <c r="C17" s="2">
        <v>44903.486111111109</v>
      </c>
    </row>
    <row r="18" spans="1:3">
      <c r="A18">
        <v>135</v>
      </c>
      <c r="B18" s="2">
        <v>44903.519444444442</v>
      </c>
      <c r="C18" s="2">
        <v>44900.693055555559</v>
      </c>
    </row>
    <row r="19" spans="1:3">
      <c r="A19">
        <v>135</v>
      </c>
      <c r="B19" s="2">
        <v>44915.676388888889</v>
      </c>
      <c r="C19" s="2">
        <v>44900.611805555556</v>
      </c>
    </row>
    <row r="20" spans="1:3">
      <c r="A20">
        <v>135</v>
      </c>
      <c r="B20" s="2">
        <v>44907.511805555558</v>
      </c>
      <c r="C20" s="2">
        <v>44900.586805555555</v>
      </c>
    </row>
    <row r="21" spans="1:3">
      <c r="A21">
        <v>231</v>
      </c>
      <c r="B21" s="2">
        <v>44915.497916666667</v>
      </c>
      <c r="C21" s="2">
        <v>44900.584722222222</v>
      </c>
    </row>
    <row r="22" spans="1:3">
      <c r="A22">
        <v>149</v>
      </c>
      <c r="B22" s="2">
        <v>44911.506944444445</v>
      </c>
      <c r="C22" s="2">
        <v>44897.609722222223</v>
      </c>
    </row>
    <row r="23" spans="1:3">
      <c r="A23">
        <v>243</v>
      </c>
      <c r="B23" s="2">
        <v>44901.501388888886</v>
      </c>
      <c r="C23" s="2">
        <v>44897.552777777775</v>
      </c>
    </row>
    <row r="24" spans="1:3">
      <c r="A24">
        <v>90</v>
      </c>
      <c r="B24" s="2">
        <v>44907.412499999999</v>
      </c>
      <c r="C24" s="2">
        <v>44896.545138888891</v>
      </c>
    </row>
    <row r="25" spans="1:3">
      <c r="A25">
        <v>180</v>
      </c>
      <c r="B25" s="2">
        <v>44907.420138888891</v>
      </c>
      <c r="C25" s="2">
        <v>44896.539583333331</v>
      </c>
    </row>
    <row r="26" spans="1:3">
      <c r="A26">
        <v>149</v>
      </c>
      <c r="B26" s="2">
        <v>44915.74722222222</v>
      </c>
      <c r="C26" s="2">
        <v>44895.743750000001</v>
      </c>
    </row>
    <row r="27" spans="1:3">
      <c r="A27">
        <v>467</v>
      </c>
      <c r="B27" s="2">
        <v>44918.519444444442</v>
      </c>
      <c r="C27" s="2">
        <v>44895.595138888886</v>
      </c>
    </row>
    <row r="28" spans="1:3">
      <c r="A28">
        <v>171</v>
      </c>
      <c r="B28" s="2">
        <v>44910.569444444445</v>
      </c>
      <c r="C28" s="2">
        <v>44895.452777777777</v>
      </c>
    </row>
    <row r="29" spans="1:3">
      <c r="A29">
        <v>659</v>
      </c>
      <c r="B29" s="2">
        <v>44917.745833333334</v>
      </c>
      <c r="C29" s="2">
        <v>44893.722916666666</v>
      </c>
    </row>
    <row r="30" spans="1:3">
      <c r="A30">
        <v>135</v>
      </c>
      <c r="B30" s="2">
        <v>44917.513194444444</v>
      </c>
      <c r="C30" s="2">
        <v>44893.5</v>
      </c>
    </row>
    <row r="31" spans="1:3">
      <c r="A31">
        <v>135</v>
      </c>
      <c r="B31" s="2">
        <v>44895.463194444441</v>
      </c>
      <c r="C31" s="2">
        <v>44893.484027777777</v>
      </c>
    </row>
    <row r="32" spans="1:3">
      <c r="A32">
        <v>180</v>
      </c>
      <c r="B32" s="2">
        <v>44911.431250000001</v>
      </c>
      <c r="C32" s="2">
        <v>44893.434027777781</v>
      </c>
    </row>
    <row r="33" spans="1:3">
      <c r="A33">
        <v>135</v>
      </c>
      <c r="B33" s="2">
        <v>44911.50277777778</v>
      </c>
      <c r="C33" s="2">
        <v>44890.525694444441</v>
      </c>
    </row>
    <row r="34" spans="1:3">
      <c r="A34">
        <v>90</v>
      </c>
      <c r="B34" s="2">
        <v>44902.48333333333</v>
      </c>
      <c r="C34" s="2">
        <v>44890.492361111108</v>
      </c>
    </row>
    <row r="35" spans="1:3">
      <c r="A35">
        <v>359</v>
      </c>
      <c r="B35" s="2">
        <v>44907.421527777777</v>
      </c>
      <c r="C35" s="2">
        <v>44889.543055555558</v>
      </c>
    </row>
    <row r="36" spans="1:3">
      <c r="A36">
        <v>112.5</v>
      </c>
      <c r="B36" s="2">
        <v>44894.744444444441</v>
      </c>
      <c r="C36" s="2">
        <v>44888.539583333331</v>
      </c>
    </row>
    <row r="37" spans="1:3">
      <c r="A37">
        <v>135</v>
      </c>
      <c r="B37" s="2">
        <v>44893.708333333336</v>
      </c>
      <c r="C37" s="2">
        <v>44888.527083333334</v>
      </c>
    </row>
    <row r="38" spans="1:3">
      <c r="A38">
        <v>227.75</v>
      </c>
      <c r="B38" s="2">
        <v>44896.617361111108</v>
      </c>
      <c r="C38" s="2">
        <v>44888.513194444444</v>
      </c>
    </row>
    <row r="39" spans="1:3">
      <c r="A39">
        <v>180</v>
      </c>
      <c r="B39" s="2">
        <v>44890.714583333334</v>
      </c>
      <c r="C39" s="2">
        <v>44887.438888888886</v>
      </c>
    </row>
    <row r="40" spans="1:3">
      <c r="A40">
        <v>274.92</v>
      </c>
      <c r="B40" s="2">
        <v>44894.679166666669</v>
      </c>
      <c r="C40" s="2">
        <v>44886.770833333336</v>
      </c>
    </row>
    <row r="41" spans="1:3">
      <c r="A41">
        <v>816</v>
      </c>
      <c r="B41" s="2">
        <v>44921.477777777778</v>
      </c>
      <c r="C41" s="2">
        <v>44883.631249999999</v>
      </c>
    </row>
    <row r="42" spans="1:3">
      <c r="A42">
        <v>135</v>
      </c>
      <c r="B42" s="2">
        <v>44894.682638888888</v>
      </c>
      <c r="C42" s="2">
        <v>44883.6</v>
      </c>
    </row>
    <row r="43" spans="1:3">
      <c r="A43">
        <v>536</v>
      </c>
      <c r="B43" s="2">
        <v>44903.634722222225</v>
      </c>
      <c r="C43" s="2">
        <v>44883.518750000003</v>
      </c>
    </row>
    <row r="44" spans="1:3">
      <c r="A44">
        <v>39.380000000000003</v>
      </c>
      <c r="B44" s="2">
        <v>44910.546527777777</v>
      </c>
      <c r="C44" s="2">
        <v>44882.595833333333</v>
      </c>
    </row>
    <row r="45" spans="1:3">
      <c r="A45">
        <v>135</v>
      </c>
      <c r="B45" s="2">
        <v>44887.474305555559</v>
      </c>
      <c r="C45" s="2">
        <v>44880.412499999999</v>
      </c>
    </row>
    <row r="46" spans="1:3">
      <c r="A46">
        <v>194</v>
      </c>
      <c r="B46" s="2">
        <v>44895.734027777777</v>
      </c>
      <c r="C46" s="2">
        <v>44879.674305555556</v>
      </c>
    </row>
    <row r="47" spans="1:3">
      <c r="A47">
        <v>299</v>
      </c>
      <c r="B47" s="2">
        <v>44918.799305555556</v>
      </c>
      <c r="C47" s="2">
        <v>44879.662499999999</v>
      </c>
    </row>
    <row r="48" spans="1:3">
      <c r="A48">
        <v>937.5</v>
      </c>
      <c r="B48" s="2">
        <v>44904.635416666664</v>
      </c>
      <c r="C48" s="2">
        <v>44876.45</v>
      </c>
    </row>
    <row r="49" spans="1:3">
      <c r="A49">
        <v>135</v>
      </c>
      <c r="B49" s="2">
        <v>44889.716666666667</v>
      </c>
      <c r="C49" s="2">
        <v>44875.777777777781</v>
      </c>
    </row>
    <row r="50" spans="1:3">
      <c r="A50">
        <v>575</v>
      </c>
      <c r="B50" s="2">
        <v>44887.386805555558</v>
      </c>
      <c r="C50" s="2">
        <v>44874.684027777781</v>
      </c>
    </row>
    <row r="51" spans="1:3">
      <c r="A51">
        <v>90</v>
      </c>
      <c r="B51" s="2">
        <v>44880.520138888889</v>
      </c>
      <c r="C51" s="2">
        <v>44874.615972222222</v>
      </c>
    </row>
    <row r="52" spans="1:3">
      <c r="A52">
        <v>424</v>
      </c>
      <c r="B52" s="2">
        <v>44918.499305555553</v>
      </c>
      <c r="C52" s="2">
        <v>44874.498611111114</v>
      </c>
    </row>
    <row r="53" spans="1:3">
      <c r="A53">
        <v>359</v>
      </c>
      <c r="B53" s="2">
        <v>44890.614583333336</v>
      </c>
      <c r="C53" s="2">
        <v>44873.446527777778</v>
      </c>
    </row>
    <row r="54" spans="1:3">
      <c r="A54">
        <v>78.75</v>
      </c>
      <c r="B54" s="2">
        <v>44890.472222222219</v>
      </c>
      <c r="C54" s="2">
        <v>44869.65625</v>
      </c>
    </row>
    <row r="55" spans="1:3">
      <c r="A55">
        <v>194</v>
      </c>
      <c r="B55" s="2">
        <v>44887.607638888891</v>
      </c>
      <c r="C55" s="2">
        <v>44869.478472222225</v>
      </c>
    </row>
    <row r="56" spans="1:3">
      <c r="A56">
        <v>675</v>
      </c>
      <c r="B56" s="2">
        <v>44901.556944444441</v>
      </c>
      <c r="C56" s="2">
        <v>44867.762499999997</v>
      </c>
    </row>
    <row r="57" spans="1:3">
      <c r="A57">
        <v>407</v>
      </c>
      <c r="B57" s="2">
        <v>44916.392361111109</v>
      </c>
      <c r="C57" s="2">
        <v>44867.759722222225</v>
      </c>
    </row>
    <row r="58" spans="1:3">
      <c r="A58">
        <v>112.5</v>
      </c>
      <c r="B58" s="2">
        <v>44887.681250000001</v>
      </c>
      <c r="C58" s="2">
        <v>44867.511111111111</v>
      </c>
    </row>
    <row r="59" spans="1:3">
      <c r="A59">
        <v>234</v>
      </c>
      <c r="B59" s="2">
        <v>44883.438194444447</v>
      </c>
      <c r="C59" s="2">
        <v>44867.480555555558</v>
      </c>
    </row>
    <row r="60" spans="1:3">
      <c r="A60">
        <v>90</v>
      </c>
      <c r="B60" s="2">
        <v>44865.709722222222</v>
      </c>
      <c r="C60" s="2">
        <v>44862.632638888892</v>
      </c>
    </row>
    <row r="61" spans="1:3">
      <c r="A61">
        <v>359</v>
      </c>
      <c r="B61" s="2">
        <v>44915.477083333331</v>
      </c>
      <c r="C61" s="2">
        <v>44862.45416666667</v>
      </c>
    </row>
    <row r="62" spans="1:3">
      <c r="A62">
        <v>275</v>
      </c>
      <c r="B62" s="2">
        <v>44895.633333333331</v>
      </c>
      <c r="C62" s="2">
        <v>44859.739583333336</v>
      </c>
    </row>
    <row r="63" spans="1:3">
      <c r="A63">
        <v>360</v>
      </c>
      <c r="B63" s="2">
        <v>44918.71597222222</v>
      </c>
      <c r="C63" s="2">
        <v>44859.736805555556</v>
      </c>
    </row>
    <row r="64" spans="1:3">
      <c r="A64">
        <v>315</v>
      </c>
      <c r="B64" s="2">
        <v>44894.73541666667</v>
      </c>
      <c r="C64" s="2">
        <v>44859.504166666666</v>
      </c>
    </row>
    <row r="65" spans="1:3">
      <c r="A65">
        <v>78.75</v>
      </c>
      <c r="B65" s="2">
        <v>44859.675694444442</v>
      </c>
      <c r="C65" s="2">
        <v>44858.673611111109</v>
      </c>
    </row>
    <row r="66" spans="1:3">
      <c r="A66">
        <v>720</v>
      </c>
      <c r="B66" s="2">
        <v>44876.554861111108</v>
      </c>
      <c r="C66" s="2">
        <v>44854.683333333334</v>
      </c>
    </row>
    <row r="67" spans="1:3">
      <c r="A67">
        <v>779</v>
      </c>
      <c r="B67" s="2">
        <v>44894.886805555558</v>
      </c>
      <c r="C67" s="2">
        <v>44854.442361111112</v>
      </c>
    </row>
    <row r="68" spans="1:3">
      <c r="A68">
        <v>540</v>
      </c>
      <c r="B68" s="2">
        <v>44910.674305555556</v>
      </c>
      <c r="C68" s="2">
        <v>44852.74722222222</v>
      </c>
    </row>
    <row r="69" spans="1:3">
      <c r="A69">
        <v>135</v>
      </c>
      <c r="B69" s="2">
        <v>44879.525694444441</v>
      </c>
      <c r="C69" s="2">
        <v>44846.792361111111</v>
      </c>
    </row>
    <row r="70" spans="1:3">
      <c r="A70">
        <v>779</v>
      </c>
      <c r="B70" s="2">
        <v>44888.627083333333</v>
      </c>
      <c r="C70" s="2">
        <v>44846.756944444445</v>
      </c>
    </row>
    <row r="71" spans="1:3">
      <c r="A71">
        <v>135</v>
      </c>
      <c r="B71" s="2">
        <v>44860.578472222223</v>
      </c>
      <c r="C71" s="2">
        <v>44846.705555555556</v>
      </c>
    </row>
    <row r="72" spans="1:3">
      <c r="A72">
        <v>491</v>
      </c>
      <c r="B72" s="2">
        <v>44865.60833333333</v>
      </c>
      <c r="C72" s="2">
        <v>44846.594444444447</v>
      </c>
    </row>
    <row r="73" spans="1:3">
      <c r="A73">
        <v>135</v>
      </c>
      <c r="B73" s="2">
        <v>44858.662499999999</v>
      </c>
      <c r="C73" s="2">
        <v>44846.534722222219</v>
      </c>
    </row>
    <row r="74" spans="1:3">
      <c r="A74">
        <v>135</v>
      </c>
      <c r="B74" s="2">
        <v>44847.436805555553</v>
      </c>
      <c r="C74" s="2">
        <v>44845.623611111114</v>
      </c>
    </row>
    <row r="75" spans="1:3">
      <c r="A75">
        <v>102</v>
      </c>
      <c r="B75" s="2">
        <v>44844.466666666667</v>
      </c>
      <c r="C75" s="2">
        <v>44841.455555555556</v>
      </c>
    </row>
    <row r="76" spans="1:3">
      <c r="A76">
        <v>236.25</v>
      </c>
      <c r="B76" s="2">
        <v>44859.792361111111</v>
      </c>
      <c r="C76" s="2">
        <v>44841.447916666664</v>
      </c>
    </row>
    <row r="77" spans="1:3">
      <c r="A77">
        <v>239</v>
      </c>
      <c r="B77" s="2">
        <v>44848.680555555555</v>
      </c>
      <c r="C77" s="2">
        <v>44839.606249999997</v>
      </c>
    </row>
    <row r="78" spans="1:3">
      <c r="A78">
        <v>135</v>
      </c>
      <c r="B78" s="2">
        <v>44848.407638888886</v>
      </c>
      <c r="C78" s="2">
        <v>44838.488888888889</v>
      </c>
    </row>
    <row r="79" spans="1:3">
      <c r="A79">
        <v>90</v>
      </c>
      <c r="B79" s="2">
        <v>44834.575694444444</v>
      </c>
      <c r="C79" s="2">
        <v>44834.446527777778</v>
      </c>
    </row>
    <row r="80" spans="1:3">
      <c r="A80">
        <v>135</v>
      </c>
      <c r="B80" s="2">
        <v>44845.458333333336</v>
      </c>
      <c r="C80" s="2">
        <v>44834.428472222222</v>
      </c>
    </row>
    <row r="81" spans="1:3">
      <c r="A81">
        <v>180</v>
      </c>
      <c r="B81" s="2">
        <v>44840.586111111108</v>
      </c>
      <c r="C81" s="2">
        <v>44832.661111111112</v>
      </c>
    </row>
    <row r="82" spans="1:3">
      <c r="A82">
        <v>400</v>
      </c>
      <c r="B82" s="2">
        <v>44887.679861111108</v>
      </c>
      <c r="C82" s="2">
        <v>44832.647916666669</v>
      </c>
    </row>
    <row r="83" spans="1:3">
      <c r="A83">
        <v>383</v>
      </c>
      <c r="B83" s="2">
        <v>44859.452777777777</v>
      </c>
      <c r="C83" s="2">
        <v>44832.585416666669</v>
      </c>
    </row>
    <row r="84" spans="1:3">
      <c r="A84">
        <v>135</v>
      </c>
      <c r="B84" s="2">
        <v>44851.688888888886</v>
      </c>
      <c r="C84" s="2">
        <v>44831.679861111108</v>
      </c>
    </row>
    <row r="85" spans="1:3">
      <c r="A85">
        <v>851</v>
      </c>
      <c r="B85" s="2">
        <v>44918.65347222222</v>
      </c>
      <c r="C85" s="2">
        <v>44831.521527777775</v>
      </c>
    </row>
    <row r="86" spans="1:3">
      <c r="A86">
        <v>135</v>
      </c>
      <c r="B86" s="2">
        <v>44865.589583333334</v>
      </c>
      <c r="C86" s="2">
        <v>44830.509722222225</v>
      </c>
    </row>
    <row r="87" spans="1:3">
      <c r="A87">
        <v>959</v>
      </c>
      <c r="B87" s="2">
        <v>44872.571527777778</v>
      </c>
      <c r="C87" s="2">
        <v>44827.513888888891</v>
      </c>
    </row>
    <row r="88" spans="1:3">
      <c r="A88">
        <v>135</v>
      </c>
      <c r="B88" s="2">
        <v>44833.509722222225</v>
      </c>
      <c r="C88" s="2">
        <v>44824.620138888888</v>
      </c>
    </row>
    <row r="89" spans="1:3">
      <c r="A89">
        <v>252</v>
      </c>
      <c r="B89" s="2">
        <v>44832.498611111114</v>
      </c>
      <c r="C89" s="2">
        <v>44824.59097222222</v>
      </c>
    </row>
    <row r="90" spans="1:3">
      <c r="A90">
        <v>135</v>
      </c>
      <c r="B90" s="2">
        <v>44834.60833333333</v>
      </c>
      <c r="C90" s="2">
        <v>44823.751388888886</v>
      </c>
    </row>
    <row r="91" spans="1:3">
      <c r="A91">
        <v>144</v>
      </c>
      <c r="B91" s="2">
        <v>44875.544444444444</v>
      </c>
      <c r="C91" s="2">
        <v>44823.6</v>
      </c>
    </row>
    <row r="92" spans="1:3">
      <c r="A92">
        <v>225</v>
      </c>
      <c r="B92" s="2">
        <v>44863.837500000001</v>
      </c>
      <c r="C92" s="2">
        <v>44823.49722222222</v>
      </c>
    </row>
    <row r="93" spans="1:3">
      <c r="A93">
        <v>720</v>
      </c>
      <c r="B93" s="2">
        <v>44862.400000000001</v>
      </c>
      <c r="C93" s="2">
        <v>44820.476388888892</v>
      </c>
    </row>
    <row r="94" spans="1:3">
      <c r="A94">
        <v>194</v>
      </c>
      <c r="B94" s="2">
        <v>44845.381944444445</v>
      </c>
      <c r="C94" s="2">
        <v>44819.464583333334</v>
      </c>
    </row>
    <row r="95" spans="1:3">
      <c r="A95">
        <v>135</v>
      </c>
      <c r="B95" s="2">
        <v>44890.495833333334</v>
      </c>
      <c r="C95" s="2">
        <v>44818.638888888891</v>
      </c>
    </row>
    <row r="96" spans="1:3">
      <c r="A96">
        <v>135</v>
      </c>
      <c r="B96" s="2">
        <v>44851.587500000001</v>
      </c>
      <c r="C96" s="2">
        <v>44818.500694444447</v>
      </c>
    </row>
    <row r="97" spans="1:3">
      <c r="A97">
        <v>180</v>
      </c>
      <c r="B97" s="2">
        <v>44816.717361111114</v>
      </c>
      <c r="C97" s="2">
        <v>44816.648611111108</v>
      </c>
    </row>
    <row r="98" spans="1:3">
      <c r="A98">
        <v>540</v>
      </c>
      <c r="B98" s="2">
        <v>44839.660416666666</v>
      </c>
      <c r="C98" s="2">
        <v>44811.45208333333</v>
      </c>
    </row>
    <row r="99" spans="1:3">
      <c r="A99">
        <v>359</v>
      </c>
      <c r="B99" s="2">
        <v>44839.544444444444</v>
      </c>
      <c r="C99" s="2">
        <v>44809.480555555558</v>
      </c>
    </row>
    <row r="100" spans="1:3">
      <c r="A100">
        <v>194</v>
      </c>
      <c r="B100" s="2">
        <v>44882.59652777778</v>
      </c>
      <c r="C100" s="2">
        <v>44809.388194444444</v>
      </c>
    </row>
    <row r="101" spans="1:3">
      <c r="A101">
        <v>135</v>
      </c>
      <c r="B101" s="2">
        <v>44804.779166666667</v>
      </c>
      <c r="C101" s="2">
        <v>44795.697222222225</v>
      </c>
    </row>
    <row r="102" spans="1:3">
      <c r="A102">
        <v>216</v>
      </c>
      <c r="B102" s="2">
        <v>44802.801388888889</v>
      </c>
      <c r="C102" s="2">
        <v>44795.646527777775</v>
      </c>
    </row>
    <row r="103" spans="1:3">
      <c r="A103">
        <v>149</v>
      </c>
      <c r="B103" s="2">
        <v>44792.412499999999</v>
      </c>
      <c r="C103" s="2">
        <v>44791.709722222222</v>
      </c>
    </row>
    <row r="104" spans="1:3">
      <c r="A104">
        <v>720</v>
      </c>
      <c r="B104" s="2">
        <v>44823.6875</v>
      </c>
      <c r="C104" s="2">
        <v>44791.655555555553</v>
      </c>
    </row>
    <row r="105" spans="1:3">
      <c r="A105">
        <v>239</v>
      </c>
      <c r="B105" s="2">
        <v>44802.440972222219</v>
      </c>
      <c r="C105" s="2">
        <v>44791.498611111114</v>
      </c>
    </row>
    <row r="106" spans="1:3">
      <c r="A106">
        <v>135</v>
      </c>
      <c r="B106" s="2">
        <v>44812.525000000001</v>
      </c>
      <c r="C106" s="2">
        <v>44791.441666666666</v>
      </c>
    </row>
    <row r="107" spans="1:3">
      <c r="A107">
        <v>1080</v>
      </c>
      <c r="B107" s="2">
        <v>44818.73333333333</v>
      </c>
      <c r="C107" s="2">
        <v>44790.638888888891</v>
      </c>
    </row>
    <row r="108" spans="1:3">
      <c r="A108">
        <v>135</v>
      </c>
      <c r="B108" s="2">
        <v>44839.465277777781</v>
      </c>
      <c r="C108" s="2">
        <v>44789.572222222225</v>
      </c>
    </row>
    <row r="109" spans="1:3">
      <c r="A109">
        <v>162</v>
      </c>
      <c r="B109" s="2">
        <v>44820.443749999999</v>
      </c>
      <c r="C109" s="2">
        <v>44789.464583333334</v>
      </c>
    </row>
    <row r="110" spans="1:3">
      <c r="A110">
        <v>374</v>
      </c>
      <c r="B110" s="2">
        <v>44804.601388888892</v>
      </c>
      <c r="C110" s="2">
        <v>44789.434027777781</v>
      </c>
    </row>
    <row r="111" spans="1:3">
      <c r="A111">
        <v>90</v>
      </c>
      <c r="B111" s="2">
        <v>44797.613888888889</v>
      </c>
      <c r="C111" s="2">
        <v>44788.37222222222</v>
      </c>
    </row>
    <row r="112" spans="1:3">
      <c r="A112">
        <v>243</v>
      </c>
      <c r="B112" s="2">
        <v>44895.613194444442</v>
      </c>
      <c r="C112" s="2">
        <v>44784.665277777778</v>
      </c>
    </row>
    <row r="113" spans="1:3">
      <c r="A113">
        <v>90</v>
      </c>
      <c r="B113" s="2">
        <v>44818.73541666667</v>
      </c>
      <c r="C113" s="2">
        <v>44784.574305555558</v>
      </c>
    </row>
    <row r="114" spans="1:3">
      <c r="A114">
        <v>239</v>
      </c>
      <c r="B114" s="2">
        <v>44795.407638888886</v>
      </c>
      <c r="C114" s="2">
        <v>44781.599305555559</v>
      </c>
    </row>
    <row r="115" spans="1:3">
      <c r="A115">
        <v>90</v>
      </c>
      <c r="B115" s="2">
        <v>44789.535416666666</v>
      </c>
      <c r="C115" s="2">
        <v>44781.54791666667</v>
      </c>
    </row>
    <row r="116" spans="1:3">
      <c r="A116">
        <v>90</v>
      </c>
      <c r="B116" s="2">
        <v>44781.362500000003</v>
      </c>
      <c r="C116" s="2">
        <v>44778.479861111111</v>
      </c>
    </row>
    <row r="117" spans="1:3">
      <c r="A117">
        <v>135</v>
      </c>
      <c r="B117" s="2">
        <v>44791.554166666669</v>
      </c>
      <c r="C117" s="2">
        <v>44777.703472222223</v>
      </c>
    </row>
    <row r="118" spans="1:3">
      <c r="A118">
        <v>779</v>
      </c>
      <c r="B118" s="2">
        <v>44809.599305555559</v>
      </c>
      <c r="C118" s="2">
        <v>44776.449305555558</v>
      </c>
    </row>
    <row r="119" spans="1:3">
      <c r="A119">
        <v>140</v>
      </c>
      <c r="B119" s="2">
        <v>44789.520138888889</v>
      </c>
      <c r="C119" s="2">
        <v>44774.668749999997</v>
      </c>
    </row>
    <row r="120" spans="1:3">
      <c r="A120">
        <v>162</v>
      </c>
      <c r="B120" s="2">
        <v>44778.600694444445</v>
      </c>
      <c r="C120" s="2">
        <v>44774.606249999997</v>
      </c>
    </row>
    <row r="121" spans="1:3">
      <c r="A121">
        <v>216</v>
      </c>
      <c r="B121" s="2">
        <v>44769.716666666667</v>
      </c>
      <c r="C121" s="2">
        <v>44769.640972222223</v>
      </c>
    </row>
    <row r="122" spans="1:3">
      <c r="A122">
        <v>90</v>
      </c>
      <c r="B122" s="2">
        <v>44769.46597222222</v>
      </c>
      <c r="C122" s="2">
        <v>44767.651388888888</v>
      </c>
    </row>
    <row r="123" spans="1:3">
      <c r="A123">
        <v>194</v>
      </c>
      <c r="B123" s="2">
        <v>44769.450694444444</v>
      </c>
      <c r="C123" s="2">
        <v>44767.629166666666</v>
      </c>
    </row>
    <row r="124" spans="1:3">
      <c r="A124">
        <v>1229</v>
      </c>
      <c r="B124" s="2">
        <v>44771.779861111114</v>
      </c>
      <c r="C124" s="2">
        <v>44767.411111111112</v>
      </c>
    </row>
    <row r="125" spans="1:3">
      <c r="A125">
        <v>194</v>
      </c>
      <c r="B125" s="2">
        <v>44827.603472222225</v>
      </c>
      <c r="C125" s="2">
        <v>44764.706250000003</v>
      </c>
    </row>
    <row r="126" spans="1:3">
      <c r="A126">
        <v>90</v>
      </c>
      <c r="B126" s="2">
        <v>44778.631249999999</v>
      </c>
      <c r="C126" s="2">
        <v>44764.606944444444</v>
      </c>
    </row>
    <row r="127" spans="1:3">
      <c r="A127">
        <v>96</v>
      </c>
      <c r="B127" s="2">
        <v>44769.454861111109</v>
      </c>
      <c r="C127" s="2">
        <v>44764.511805555558</v>
      </c>
    </row>
    <row r="128" spans="1:3">
      <c r="A128">
        <v>234</v>
      </c>
      <c r="B128" s="2">
        <v>44830.679861111108</v>
      </c>
      <c r="C128" s="2">
        <v>44761.738888888889</v>
      </c>
    </row>
    <row r="129" spans="1:3">
      <c r="A129">
        <v>630</v>
      </c>
      <c r="B129" s="2">
        <v>44804.746527777781</v>
      </c>
      <c r="C129" s="2">
        <v>44761.48541666667</v>
      </c>
    </row>
    <row r="130" spans="1:3">
      <c r="A130">
        <v>135</v>
      </c>
      <c r="B130" s="2">
        <v>44778.473611111112</v>
      </c>
      <c r="C130" s="2">
        <v>44761.436805555553</v>
      </c>
    </row>
    <row r="131" spans="1:3">
      <c r="A131">
        <v>194</v>
      </c>
      <c r="B131" s="2">
        <v>44825.737500000003</v>
      </c>
      <c r="C131" s="2">
        <v>44760.710416666669</v>
      </c>
    </row>
    <row r="132" spans="1:3">
      <c r="A132">
        <v>207</v>
      </c>
      <c r="B132" s="2">
        <v>44762.375694444447</v>
      </c>
      <c r="C132" s="2">
        <v>44760.595138888886</v>
      </c>
    </row>
    <row r="133" spans="1:3">
      <c r="A133">
        <v>90</v>
      </c>
      <c r="B133" s="2">
        <v>44761.565972222219</v>
      </c>
      <c r="C133" s="2">
        <v>44760.586111111108</v>
      </c>
    </row>
    <row r="134" spans="1:3">
      <c r="A134">
        <v>90</v>
      </c>
      <c r="B134" s="2">
        <v>44771.622916666667</v>
      </c>
      <c r="C134" s="2">
        <v>44757.39166666667</v>
      </c>
    </row>
    <row r="135" spans="1:3">
      <c r="A135">
        <v>284</v>
      </c>
      <c r="B135" s="2">
        <v>44887.527083333334</v>
      </c>
      <c r="C135" s="2">
        <v>44756.443749999999</v>
      </c>
    </row>
    <row r="136" spans="1:3">
      <c r="A136">
        <v>194</v>
      </c>
      <c r="B136" s="2">
        <v>44761.563194444447</v>
      </c>
      <c r="C136" s="2">
        <v>44755.564583333333</v>
      </c>
    </row>
    <row r="137" spans="1:3">
      <c r="A137">
        <v>60</v>
      </c>
      <c r="B137" s="2">
        <v>44756.375</v>
      </c>
      <c r="C137" s="2">
        <v>44754.482638888891</v>
      </c>
    </row>
    <row r="138" spans="1:3">
      <c r="A138">
        <v>96</v>
      </c>
      <c r="B138" s="2">
        <v>44825.626388888886</v>
      </c>
      <c r="C138" s="2">
        <v>44753.600694444445</v>
      </c>
    </row>
    <row r="139" spans="1:3">
      <c r="A139">
        <v>249</v>
      </c>
      <c r="B139" s="2">
        <v>44844.425694444442</v>
      </c>
      <c r="C139" s="2">
        <v>44747.361111111109</v>
      </c>
    </row>
    <row r="140" spans="1:3">
      <c r="A140">
        <v>335</v>
      </c>
      <c r="B140" s="2">
        <v>44761.781944444447</v>
      </c>
      <c r="C140" s="2">
        <v>44746.709722222222</v>
      </c>
    </row>
    <row r="141" spans="1:3">
      <c r="A141">
        <v>120</v>
      </c>
      <c r="B141" s="2">
        <v>44767.457638888889</v>
      </c>
      <c r="C141" s="2">
        <v>44742.726388888892</v>
      </c>
    </row>
    <row r="142" spans="1:3">
      <c r="A142">
        <v>239</v>
      </c>
      <c r="B142" s="2">
        <v>44832.550694444442</v>
      </c>
      <c r="C142" s="2">
        <v>44742.620833333334</v>
      </c>
    </row>
    <row r="143" spans="1:3">
      <c r="A143">
        <v>135</v>
      </c>
      <c r="B143" s="2">
        <v>44762.710416666669</v>
      </c>
      <c r="C143" s="2">
        <v>44740.481944444444</v>
      </c>
    </row>
    <row r="144" spans="1:3">
      <c r="A144">
        <v>135</v>
      </c>
      <c r="B144" s="2">
        <v>44774.695833333331</v>
      </c>
      <c r="C144" s="2">
        <v>44735.636111111111</v>
      </c>
    </row>
    <row r="145" spans="1:3">
      <c r="A145">
        <v>252</v>
      </c>
      <c r="B145" s="2">
        <v>44768.405555555553</v>
      </c>
      <c r="C145" s="2">
        <v>44735.606249999997</v>
      </c>
    </row>
    <row r="146" spans="1:3">
      <c r="A146">
        <v>60</v>
      </c>
      <c r="B146" s="2">
        <v>44756.486111111109</v>
      </c>
      <c r="C146" s="2">
        <v>44735.571527777778</v>
      </c>
    </row>
    <row r="147" spans="1:3">
      <c r="A147">
        <v>90</v>
      </c>
      <c r="B147" s="2">
        <v>44734.645833333336</v>
      </c>
      <c r="C147" s="2">
        <v>44734.495833333334</v>
      </c>
    </row>
    <row r="148" spans="1:3">
      <c r="A148">
        <v>135</v>
      </c>
      <c r="B148" s="2">
        <v>44802.668055555558</v>
      </c>
      <c r="C148" s="2">
        <v>44733.542361111111</v>
      </c>
    </row>
    <row r="149" spans="1:3">
      <c r="A149">
        <v>659</v>
      </c>
      <c r="B149" s="2">
        <v>44783.443749999999</v>
      </c>
      <c r="C149" s="2">
        <v>44732.500694444447</v>
      </c>
    </row>
    <row r="150" spans="1:3">
      <c r="A150">
        <v>132</v>
      </c>
      <c r="B150" s="2">
        <v>44739.584027777775</v>
      </c>
      <c r="C150" s="2">
        <v>44732.493750000001</v>
      </c>
    </row>
    <row r="151" spans="1:3">
      <c r="A151">
        <v>180</v>
      </c>
      <c r="B151" s="2">
        <v>44865.545138888891</v>
      </c>
      <c r="C151" s="2">
        <v>44732.476388888892</v>
      </c>
    </row>
    <row r="152" spans="1:3">
      <c r="A152">
        <v>54</v>
      </c>
      <c r="B152" s="2">
        <v>44741.763194444444</v>
      </c>
      <c r="C152" s="2">
        <v>44728.583333333336</v>
      </c>
    </row>
    <row r="153" spans="1:3">
      <c r="A153">
        <v>189</v>
      </c>
      <c r="B153" s="2">
        <v>44810.564583333333</v>
      </c>
      <c r="C153" s="2">
        <v>44726.497916666667</v>
      </c>
    </row>
    <row r="154" spans="1:3">
      <c r="A154">
        <v>90</v>
      </c>
      <c r="B154" s="2">
        <v>44739.542361111111</v>
      </c>
      <c r="C154" s="2">
        <v>44726.474305555559</v>
      </c>
    </row>
    <row r="155" spans="1:3">
      <c r="A155">
        <v>336.5</v>
      </c>
      <c r="B155" s="2">
        <v>44773.488888888889</v>
      </c>
      <c r="C155" s="2">
        <v>44725.72152777778</v>
      </c>
    </row>
    <row r="156" spans="1:3">
      <c r="A156">
        <v>135</v>
      </c>
      <c r="B156" s="2">
        <v>44810.567361111112</v>
      </c>
      <c r="C156" s="2">
        <v>44721.496527777781</v>
      </c>
    </row>
    <row r="157" spans="1:3">
      <c r="A157">
        <v>135</v>
      </c>
      <c r="B157" s="2">
        <v>44743.589583333334</v>
      </c>
      <c r="C157" s="2">
        <v>44719.59652777778</v>
      </c>
    </row>
    <row r="158" spans="1:3">
      <c r="A158">
        <v>252</v>
      </c>
      <c r="B158" s="2">
        <v>44785.472916666666</v>
      </c>
      <c r="C158" s="2">
        <v>44715.68472222222</v>
      </c>
    </row>
    <row r="159" spans="1:3">
      <c r="A159">
        <v>90</v>
      </c>
      <c r="B159" s="2">
        <v>44743.482638888891</v>
      </c>
      <c r="C159" s="2">
        <v>44714.431944444441</v>
      </c>
    </row>
    <row r="160" spans="1:3">
      <c r="A160">
        <v>1062.45</v>
      </c>
      <c r="B160" s="2">
        <v>44740.745833333334</v>
      </c>
      <c r="C160" s="2">
        <v>44713.527777777781</v>
      </c>
    </row>
    <row r="161" spans="1:3">
      <c r="A161">
        <v>165</v>
      </c>
      <c r="B161" s="2">
        <v>44767.42083333333</v>
      </c>
      <c r="C161" s="2">
        <v>44712.53402777778</v>
      </c>
    </row>
    <row r="162" spans="1:3">
      <c r="A162">
        <v>90</v>
      </c>
      <c r="B162" s="2">
        <v>44708.680555555555</v>
      </c>
      <c r="C162" s="2">
        <v>44705.597916666666</v>
      </c>
    </row>
    <row r="163" spans="1:3">
      <c r="A163">
        <v>90</v>
      </c>
      <c r="B163" s="2">
        <v>44712.522916666669</v>
      </c>
      <c r="C163" s="2">
        <v>44705.451388888891</v>
      </c>
    </row>
    <row r="164" spans="1:3">
      <c r="A164">
        <v>180</v>
      </c>
      <c r="B164" s="2">
        <v>44778.477083333331</v>
      </c>
      <c r="C164" s="2">
        <v>44700.521527777775</v>
      </c>
    </row>
    <row r="165" spans="1:3">
      <c r="A165">
        <v>402.4</v>
      </c>
      <c r="B165" s="2">
        <v>44722.68472222222</v>
      </c>
      <c r="C165" s="2">
        <v>44699.59375</v>
      </c>
    </row>
    <row r="166" spans="1:3">
      <c r="A166">
        <v>180</v>
      </c>
      <c r="B166" s="2">
        <v>44712.573611111111</v>
      </c>
      <c r="C166" s="2">
        <v>44699.556250000001</v>
      </c>
    </row>
    <row r="167" spans="1:3">
      <c r="A167">
        <v>90</v>
      </c>
      <c r="B167" s="2">
        <v>44699.484027777777</v>
      </c>
      <c r="C167" s="2">
        <v>44698.71597222222</v>
      </c>
    </row>
    <row r="168" spans="1:3">
      <c r="A168">
        <v>102</v>
      </c>
      <c r="B168" s="2">
        <v>44704.757638888892</v>
      </c>
      <c r="C168" s="2">
        <v>44698.706250000003</v>
      </c>
    </row>
    <row r="169" spans="1:3">
      <c r="A169">
        <v>100</v>
      </c>
      <c r="B169" s="2">
        <v>44776.614583333336</v>
      </c>
      <c r="C169" s="2">
        <v>44697.571527777778</v>
      </c>
    </row>
    <row r="170" spans="1:3">
      <c r="A170">
        <v>216</v>
      </c>
      <c r="B170" s="2">
        <v>44706.506944444445</v>
      </c>
      <c r="C170" s="2">
        <v>44693.432638888888</v>
      </c>
    </row>
    <row r="171" spans="1:3">
      <c r="A171">
        <v>293</v>
      </c>
      <c r="B171" s="2">
        <v>44711.758333333331</v>
      </c>
      <c r="C171" s="2">
        <v>44692.665277777778</v>
      </c>
    </row>
    <row r="172" spans="1:3">
      <c r="A172">
        <v>90</v>
      </c>
      <c r="B172" s="2">
        <v>44712.585416666669</v>
      </c>
      <c r="C172" s="2">
        <v>44692.498611111114</v>
      </c>
    </row>
    <row r="173" spans="1:3">
      <c r="A173">
        <v>239</v>
      </c>
      <c r="B173" s="2">
        <v>44708.412499999999</v>
      </c>
      <c r="C173" s="2">
        <v>44691.569444444445</v>
      </c>
    </row>
    <row r="174" spans="1:3">
      <c r="A174">
        <v>135</v>
      </c>
      <c r="B174" s="2">
        <v>44692.429861111108</v>
      </c>
      <c r="C174" s="2">
        <v>44685.681944444441</v>
      </c>
    </row>
    <row r="175" spans="1:3">
      <c r="A175">
        <v>600</v>
      </c>
      <c r="B175" s="2">
        <v>44706.742361111108</v>
      </c>
      <c r="C175" s="2">
        <v>44684.75</v>
      </c>
    </row>
    <row r="176" spans="1:3">
      <c r="A176">
        <v>108</v>
      </c>
      <c r="B176" s="2">
        <v>44697.458333333336</v>
      </c>
      <c r="C176" s="2">
        <v>44679.535416666666</v>
      </c>
    </row>
    <row r="177" spans="1:3">
      <c r="A177">
        <v>93</v>
      </c>
      <c r="B177" s="2">
        <v>44697.655555555553</v>
      </c>
      <c r="C177" s="2">
        <v>44678.727083333331</v>
      </c>
    </row>
    <row r="178" spans="1:3">
      <c r="A178">
        <v>90</v>
      </c>
      <c r="B178" s="2">
        <v>44685.588194444441</v>
      </c>
      <c r="C178" s="2">
        <v>44678.443749999999</v>
      </c>
    </row>
    <row r="179" spans="1:3">
      <c r="A179">
        <v>369</v>
      </c>
      <c r="B179" s="2">
        <v>44855.427777777775</v>
      </c>
      <c r="C179" s="2">
        <v>44678.400000000001</v>
      </c>
    </row>
    <row r="180" spans="1:3">
      <c r="A180">
        <v>149</v>
      </c>
      <c r="B180" s="2">
        <v>44680.402777777781</v>
      </c>
      <c r="C180" s="2">
        <v>44676.490972222222</v>
      </c>
    </row>
    <row r="181" spans="1:3">
      <c r="A181">
        <v>90</v>
      </c>
      <c r="B181" s="2">
        <v>44676.654166666667</v>
      </c>
      <c r="C181" s="2">
        <v>44673.736111111109</v>
      </c>
    </row>
    <row r="182" spans="1:3">
      <c r="A182">
        <v>313.2</v>
      </c>
      <c r="B182" s="2">
        <v>44706.439583333333</v>
      </c>
      <c r="C182" s="2">
        <v>44673.451388888891</v>
      </c>
    </row>
    <row r="183" spans="1:3">
      <c r="A183">
        <v>2459</v>
      </c>
      <c r="B183" s="2">
        <v>44757.56527777778</v>
      </c>
      <c r="C183" s="2">
        <v>44670.611111111109</v>
      </c>
    </row>
    <row r="184" spans="1:3">
      <c r="A184">
        <v>360</v>
      </c>
      <c r="B184" s="2">
        <v>44697.509722222225</v>
      </c>
      <c r="C184" s="2">
        <v>44670.493750000001</v>
      </c>
    </row>
    <row r="185" spans="1:3">
      <c r="A185">
        <v>97.65</v>
      </c>
      <c r="B185" s="2">
        <v>44704.70416666667</v>
      </c>
      <c r="C185" s="2">
        <v>44670.463888888888</v>
      </c>
    </row>
    <row r="186" spans="1:3">
      <c r="A186">
        <v>90</v>
      </c>
      <c r="B186" s="2">
        <v>44676.424305555556</v>
      </c>
      <c r="C186" s="2">
        <v>44670.438888888886</v>
      </c>
    </row>
    <row r="187" spans="1:3">
      <c r="A187">
        <v>156</v>
      </c>
      <c r="B187" s="2">
        <v>44672.493055555555</v>
      </c>
      <c r="C187" s="2">
        <v>44665.458333333336</v>
      </c>
    </row>
    <row r="188" spans="1:3">
      <c r="A188">
        <v>599</v>
      </c>
      <c r="B188" s="2">
        <v>44860.396527777775</v>
      </c>
      <c r="C188" s="2">
        <v>44665.402083333334</v>
      </c>
    </row>
    <row r="189" spans="1:3">
      <c r="A189">
        <v>852</v>
      </c>
      <c r="B189" s="2">
        <v>44705.505555555559</v>
      </c>
      <c r="C189" s="2">
        <v>44664.506249999999</v>
      </c>
    </row>
    <row r="190" spans="1:3">
      <c r="A190">
        <v>683</v>
      </c>
      <c r="B190" s="2">
        <v>44881.422222222223</v>
      </c>
      <c r="C190" s="2">
        <v>44664.497916666667</v>
      </c>
    </row>
    <row r="191" spans="1:3">
      <c r="A191">
        <v>342</v>
      </c>
      <c r="B191" s="2">
        <v>44678.660416666666</v>
      </c>
      <c r="C191" s="2">
        <v>44662.50277777778</v>
      </c>
    </row>
    <row r="192" spans="1:3">
      <c r="A192">
        <v>547.20000000000005</v>
      </c>
      <c r="B192" s="2">
        <v>44854.48541666667</v>
      </c>
      <c r="C192" s="2">
        <v>44659.620833333334</v>
      </c>
    </row>
    <row r="193" spans="1:3">
      <c r="A193">
        <v>315</v>
      </c>
      <c r="B193" s="2">
        <v>44665.675000000003</v>
      </c>
      <c r="C193" s="2">
        <v>44657.620833333334</v>
      </c>
    </row>
    <row r="194" spans="1:3">
      <c r="A194">
        <v>850</v>
      </c>
      <c r="B194" s="2">
        <v>44676.40902777778</v>
      </c>
      <c r="C194" s="2">
        <v>44657.458333333336</v>
      </c>
    </row>
    <row r="195" spans="1:3">
      <c r="A195">
        <v>90</v>
      </c>
      <c r="B195" s="2">
        <v>44676.651388888888</v>
      </c>
      <c r="C195" s="2">
        <v>44656.489583333336</v>
      </c>
    </row>
    <row r="196" spans="1:3">
      <c r="A196">
        <v>90</v>
      </c>
      <c r="B196" s="2">
        <v>44662.513194444444</v>
      </c>
      <c r="C196" s="2">
        <v>44656.42083333333</v>
      </c>
    </row>
    <row r="197" spans="1:3">
      <c r="A197">
        <v>90</v>
      </c>
      <c r="B197" s="2">
        <v>44656.46875</v>
      </c>
      <c r="C197" s="2">
        <v>44655.73333333333</v>
      </c>
    </row>
    <row r="198" spans="1:3">
      <c r="A198">
        <v>135</v>
      </c>
      <c r="B198" s="2">
        <v>44687.611805555556</v>
      </c>
      <c r="C198" s="2">
        <v>44655.520833333336</v>
      </c>
    </row>
    <row r="199" spans="1:3">
      <c r="A199">
        <v>659</v>
      </c>
      <c r="B199" s="2">
        <v>44762.42083333333</v>
      </c>
      <c r="C199" s="2">
        <v>44652.629166666666</v>
      </c>
    </row>
    <row r="200" spans="1:3">
      <c r="A200">
        <v>216</v>
      </c>
      <c r="B200" s="2">
        <v>44743.388888888891</v>
      </c>
      <c r="C200" s="2">
        <v>44652.609722222223</v>
      </c>
    </row>
    <row r="201" spans="1:3">
      <c r="A201">
        <v>156</v>
      </c>
      <c r="B201" s="2">
        <v>44680.525694444441</v>
      </c>
      <c r="C201" s="2">
        <v>44649.438194444447</v>
      </c>
    </row>
    <row r="202" spans="1:3">
      <c r="A202">
        <v>423</v>
      </c>
      <c r="B202" s="2">
        <v>44651.586805555555</v>
      </c>
      <c r="C202" s="2">
        <v>44648.498611111114</v>
      </c>
    </row>
    <row r="203" spans="1:3">
      <c r="A203">
        <v>518</v>
      </c>
      <c r="B203" s="2">
        <v>44782.402083333334</v>
      </c>
      <c r="C203" s="2">
        <v>44648.48541666667</v>
      </c>
    </row>
    <row r="204" spans="1:3">
      <c r="A204">
        <v>513</v>
      </c>
      <c r="B204" s="2">
        <v>44678.701388888891</v>
      </c>
      <c r="C204" s="2">
        <v>44644.456250000003</v>
      </c>
    </row>
    <row r="205" spans="1:3">
      <c r="A205">
        <v>153</v>
      </c>
      <c r="B205" s="2">
        <v>44683.390277777777</v>
      </c>
      <c r="C205" s="2">
        <v>44643.597222222219</v>
      </c>
    </row>
    <row r="206" spans="1:3">
      <c r="A206">
        <v>846</v>
      </c>
      <c r="B206" s="2">
        <v>44650.634722222225</v>
      </c>
      <c r="C206" s="2">
        <v>44643.513888888891</v>
      </c>
    </row>
    <row r="207" spans="1:3">
      <c r="A207">
        <v>90</v>
      </c>
      <c r="B207" s="2">
        <v>44650.515277777777</v>
      </c>
      <c r="C207" s="2">
        <v>44643.509027777778</v>
      </c>
    </row>
    <row r="208" spans="1:3">
      <c r="A208">
        <v>90</v>
      </c>
      <c r="B208" s="2">
        <v>44649.46597222222</v>
      </c>
      <c r="C208" s="2">
        <v>44641.486805555556</v>
      </c>
    </row>
    <row r="209" spans="1:3">
      <c r="A209">
        <v>102.6</v>
      </c>
      <c r="B209" s="2">
        <v>44648.655555555553</v>
      </c>
      <c r="C209" s="2">
        <v>44641.477777777778</v>
      </c>
    </row>
    <row r="210" spans="1:3">
      <c r="A210">
        <v>810</v>
      </c>
      <c r="B210" s="2">
        <v>44650.558333333334</v>
      </c>
      <c r="C210" s="2">
        <v>44636.590277777781</v>
      </c>
    </row>
    <row r="211" spans="1:3">
      <c r="A211">
        <v>419</v>
      </c>
      <c r="B211" s="2">
        <v>44648.541666666664</v>
      </c>
      <c r="C211" s="2">
        <v>44634.59652777778</v>
      </c>
    </row>
    <row r="212" spans="1:3">
      <c r="A212">
        <v>90</v>
      </c>
      <c r="B212" s="2">
        <v>44635.53125</v>
      </c>
      <c r="C212" s="2">
        <v>44634.535416666666</v>
      </c>
    </row>
    <row r="213" spans="1:3">
      <c r="A213">
        <v>144</v>
      </c>
      <c r="B213" s="2">
        <v>44651.441666666666</v>
      </c>
      <c r="C213" s="2">
        <v>44631.519444444442</v>
      </c>
    </row>
    <row r="214" spans="1:3">
      <c r="A214">
        <v>2250</v>
      </c>
      <c r="B214" s="2">
        <v>44754.359027777777</v>
      </c>
      <c r="C214" s="2">
        <v>44631.515972222223</v>
      </c>
    </row>
    <row r="215" spans="1:3">
      <c r="A215">
        <v>96</v>
      </c>
      <c r="B215" s="2">
        <v>44638.619444444441</v>
      </c>
      <c r="C215" s="2">
        <v>44628.763888888891</v>
      </c>
    </row>
    <row r="216" spans="1:3">
      <c r="A216">
        <v>194</v>
      </c>
      <c r="B216" s="2">
        <v>44638.561805555553</v>
      </c>
      <c r="C216" s="2">
        <v>44627.622916666667</v>
      </c>
    </row>
    <row r="217" spans="1:3">
      <c r="A217">
        <v>324</v>
      </c>
      <c r="B217" s="2">
        <v>44651.754166666666</v>
      </c>
      <c r="C217" s="2">
        <v>44622.59652777778</v>
      </c>
    </row>
    <row r="218" spans="1:3">
      <c r="A218">
        <v>90</v>
      </c>
      <c r="B218" s="2">
        <v>44627.753472222219</v>
      </c>
      <c r="C218" s="2">
        <v>44620.548611111109</v>
      </c>
    </row>
    <row r="219" spans="1:3">
      <c r="A219">
        <v>90</v>
      </c>
      <c r="B219" s="2">
        <v>44623.538888888892</v>
      </c>
      <c r="C219" s="2">
        <v>44616.409722222219</v>
      </c>
    </row>
    <row r="220" spans="1:3">
      <c r="A220">
        <v>135</v>
      </c>
      <c r="B220" s="2">
        <v>44641.558333333334</v>
      </c>
      <c r="C220" s="2">
        <v>44615.433333333334</v>
      </c>
    </row>
    <row r="221" spans="1:3">
      <c r="A221">
        <v>1080</v>
      </c>
      <c r="B221" s="2">
        <v>44620.493750000001</v>
      </c>
      <c r="C221" s="2">
        <v>44613.522222222222</v>
      </c>
    </row>
    <row r="222" spans="1:3">
      <c r="A222">
        <v>360</v>
      </c>
      <c r="B222" s="2">
        <v>44638.439583333333</v>
      </c>
      <c r="C222" s="2">
        <v>44610.65902777778</v>
      </c>
    </row>
    <row r="223" spans="1:3">
      <c r="A223">
        <v>90</v>
      </c>
      <c r="B223" s="2">
        <v>44613.69027777778</v>
      </c>
      <c r="C223" s="2">
        <v>44609.404861111114</v>
      </c>
    </row>
    <row r="224" spans="1:3">
      <c r="A224">
        <v>112.5</v>
      </c>
      <c r="B224" s="2">
        <v>44700.560416666667</v>
      </c>
      <c r="C224" s="2">
        <v>44607.65347222222</v>
      </c>
    </row>
    <row r="225" spans="1:3">
      <c r="A225">
        <v>221</v>
      </c>
      <c r="B225" s="2">
        <v>44656.734027777777</v>
      </c>
      <c r="C225" s="2">
        <v>44607.650694444441</v>
      </c>
    </row>
    <row r="226" spans="1:3">
      <c r="A226">
        <v>180</v>
      </c>
      <c r="B226" s="2">
        <v>44613.438888888886</v>
      </c>
      <c r="C226" s="2">
        <v>44603.638888888891</v>
      </c>
    </row>
    <row r="227" spans="1:3">
      <c r="A227">
        <v>180</v>
      </c>
      <c r="B227" s="2">
        <v>44665.67291666667</v>
      </c>
      <c r="C227" s="2">
        <v>44602.71597222222</v>
      </c>
    </row>
    <row r="228" spans="1:3">
      <c r="A228">
        <v>216</v>
      </c>
      <c r="B228" s="2">
        <v>44609.692361111112</v>
      </c>
      <c r="C228" s="2">
        <v>44602.606944444444</v>
      </c>
    </row>
    <row r="229" spans="1:3">
      <c r="A229">
        <v>90</v>
      </c>
      <c r="B229" s="2">
        <v>44634.422222222223</v>
      </c>
      <c r="C229" s="2">
        <v>44602.551388888889</v>
      </c>
    </row>
    <row r="230" spans="1:3">
      <c r="A230">
        <v>90</v>
      </c>
      <c r="B230" s="2">
        <v>44606.459722222222</v>
      </c>
      <c r="C230" s="2">
        <v>44602.427083333336</v>
      </c>
    </row>
    <row r="231" spans="1:3">
      <c r="A231">
        <v>209</v>
      </c>
      <c r="B231" s="2">
        <v>44776.412499999999</v>
      </c>
      <c r="C231" s="2">
        <v>44601.614583333336</v>
      </c>
    </row>
    <row r="232" spans="1:3">
      <c r="A232">
        <v>135</v>
      </c>
      <c r="B232" s="2">
        <v>44608.481249999997</v>
      </c>
      <c r="C232" s="2">
        <v>44601.481249999997</v>
      </c>
    </row>
    <row r="233" spans="1:3">
      <c r="A233">
        <v>72</v>
      </c>
      <c r="B233" s="2">
        <v>44620.504166666666</v>
      </c>
      <c r="C233" s="2">
        <v>44600.448611111111</v>
      </c>
    </row>
    <row r="234" spans="1:3">
      <c r="A234">
        <v>1068</v>
      </c>
      <c r="B234" s="2">
        <v>44623.619444444441</v>
      </c>
      <c r="C234" s="2">
        <v>44599.422222222223</v>
      </c>
    </row>
    <row r="235" spans="1:3">
      <c r="A235">
        <v>462.8</v>
      </c>
      <c r="B235" s="2">
        <v>44616.51458333333</v>
      </c>
      <c r="C235" s="2">
        <v>44596.661111111112</v>
      </c>
    </row>
    <row r="236" spans="1:3">
      <c r="A236">
        <v>90</v>
      </c>
      <c r="B236" s="2">
        <v>44606.4375</v>
      </c>
      <c r="C236" s="2">
        <v>44595.718055555553</v>
      </c>
    </row>
    <row r="237" spans="1:3">
      <c r="A237">
        <v>516</v>
      </c>
      <c r="B237" s="2">
        <v>44874.457638888889</v>
      </c>
      <c r="C237" s="2">
        <v>44592.5625</v>
      </c>
    </row>
    <row r="238" spans="1:3">
      <c r="A238">
        <v>70.05</v>
      </c>
      <c r="B238" s="2">
        <v>44615.420138888891</v>
      </c>
      <c r="C238" s="2">
        <v>44588.468055555553</v>
      </c>
    </row>
    <row r="239" spans="1:3">
      <c r="A239">
        <v>180</v>
      </c>
      <c r="B239" s="2">
        <v>44592.697916666664</v>
      </c>
      <c r="C239" s="2">
        <v>44588.420138888891</v>
      </c>
    </row>
    <row r="240" spans="1:3">
      <c r="A240">
        <v>540</v>
      </c>
      <c r="B240" s="2">
        <v>44742.463194444441</v>
      </c>
      <c r="C240" s="2">
        <v>44587.538888888892</v>
      </c>
    </row>
    <row r="241" spans="1:3">
      <c r="A241">
        <v>360</v>
      </c>
      <c r="B241" s="2">
        <v>44712.52847222222</v>
      </c>
      <c r="C241" s="2">
        <v>44582.445833333331</v>
      </c>
    </row>
    <row r="242" spans="1:3">
      <c r="A242">
        <v>312</v>
      </c>
      <c r="B242" s="2">
        <v>44735.568749999999</v>
      </c>
      <c r="C242" s="2">
        <v>44579.613194444442</v>
      </c>
    </row>
    <row r="243" spans="1:3">
      <c r="A243">
        <v>135</v>
      </c>
      <c r="B243" s="2">
        <v>44587.427083333336</v>
      </c>
      <c r="C243" s="2">
        <v>44578.636111111111</v>
      </c>
    </row>
    <row r="244" spans="1:3">
      <c r="A244">
        <v>90</v>
      </c>
      <c r="B244" s="2">
        <v>44615.748611111114</v>
      </c>
      <c r="C244" s="2">
        <v>44573.649305555555</v>
      </c>
    </row>
    <row r="245" spans="1:3">
      <c r="A245">
        <v>135</v>
      </c>
      <c r="B245" s="2">
        <v>44582.715277777781</v>
      </c>
      <c r="C245" s="2">
        <v>44573.354166666664</v>
      </c>
    </row>
    <row r="246" spans="1:3">
      <c r="A246">
        <v>459</v>
      </c>
      <c r="B246" s="2">
        <v>44578.626388888886</v>
      </c>
      <c r="C246" s="2">
        <v>44571.402083333334</v>
      </c>
    </row>
    <row r="247" spans="1:3">
      <c r="A247">
        <v>123</v>
      </c>
      <c r="B247" s="2">
        <v>44578.580555555556</v>
      </c>
      <c r="C247" s="2">
        <v>44568.638194444444</v>
      </c>
    </row>
    <row r="248" spans="1:3">
      <c r="A248">
        <v>209</v>
      </c>
      <c r="B248" s="2">
        <v>44592.827777777777</v>
      </c>
      <c r="C248" s="2">
        <v>44568.631944444445</v>
      </c>
    </row>
    <row r="249" spans="1:3">
      <c r="A249">
        <v>105</v>
      </c>
      <c r="B249" s="2">
        <v>44574.410416666666</v>
      </c>
      <c r="C249" s="2">
        <v>44568.613888888889</v>
      </c>
    </row>
    <row r="250" spans="1:3">
      <c r="A250">
        <v>198</v>
      </c>
      <c r="B250" s="2">
        <v>44589.59652777778</v>
      </c>
      <c r="C250" s="2">
        <v>44566.779861111114</v>
      </c>
    </row>
    <row r="251" spans="1:3">
      <c r="A251">
        <v>99</v>
      </c>
      <c r="B251" s="2">
        <v>44581.489583333336</v>
      </c>
      <c r="C251" s="2">
        <v>44565.783333333333</v>
      </c>
    </row>
    <row r="252" spans="1:3">
      <c r="A252">
        <v>360</v>
      </c>
      <c r="B252" s="2">
        <v>44580.748611111114</v>
      </c>
      <c r="C252" s="2">
        <v>44565.777083333334</v>
      </c>
    </row>
    <row r="253" spans="1:3">
      <c r="A253">
        <v>791</v>
      </c>
      <c r="B253" s="2">
        <v>44592.68472222222</v>
      </c>
      <c r="C253" s="2">
        <v>44560.623611111114</v>
      </c>
    </row>
    <row r="254" spans="1:3">
      <c r="A254">
        <v>480</v>
      </c>
      <c r="B254" s="2">
        <v>44592.677083333336</v>
      </c>
      <c r="C254" s="2">
        <v>44560.473611111112</v>
      </c>
    </row>
    <row r="255" spans="1:3">
      <c r="A255">
        <v>419</v>
      </c>
      <c r="B255" s="2">
        <v>44592.531944444447</v>
      </c>
      <c r="C255" s="2">
        <v>44543.45416666667</v>
      </c>
    </row>
    <row r="256" spans="1:3">
      <c r="A256">
        <v>135</v>
      </c>
      <c r="B256" s="2">
        <v>44582.533333333333</v>
      </c>
      <c r="C256" s="2">
        <v>44539.728472222225</v>
      </c>
    </row>
    <row r="257" spans="1:3">
      <c r="A257">
        <v>149</v>
      </c>
      <c r="B257" s="2">
        <v>44663.579861111109</v>
      </c>
      <c r="C257" s="2">
        <v>44539.628472222219</v>
      </c>
    </row>
    <row r="258" spans="1:3">
      <c r="A258">
        <v>225</v>
      </c>
      <c r="B258" s="2">
        <v>44778.479166666664</v>
      </c>
      <c r="C258" s="2">
        <v>44539.433333333334</v>
      </c>
    </row>
    <row r="259" spans="1:3">
      <c r="A259">
        <v>149</v>
      </c>
      <c r="B259" s="2">
        <v>44620.959027777775</v>
      </c>
      <c r="C259" s="2">
        <v>44518.50277777778</v>
      </c>
    </row>
    <row r="260" spans="1:3">
      <c r="A260">
        <v>1200</v>
      </c>
      <c r="B260" s="2">
        <v>44754.574999999997</v>
      </c>
      <c r="C260" s="2">
        <v>44476.529861111114</v>
      </c>
    </row>
    <row r="261" spans="1:3">
      <c r="A261">
        <v>144</v>
      </c>
      <c r="B261" s="2">
        <v>44596.435416666667</v>
      </c>
      <c r="C261" s="2">
        <v>44469.748611111114</v>
      </c>
    </row>
    <row r="262" spans="1:3">
      <c r="A262">
        <v>269</v>
      </c>
      <c r="B262" s="2">
        <v>44855.729861111111</v>
      </c>
      <c r="C262" s="2">
        <v>44412.749305555553</v>
      </c>
    </row>
    <row r="263" spans="1:3">
      <c r="A263">
        <v>495</v>
      </c>
      <c r="B263" s="2">
        <v>44890.654861111114</v>
      </c>
      <c r="C263" s="2">
        <v>44405.441666666666</v>
      </c>
    </row>
  </sheetData>
  <autoFilter ref="A1:C263" xr:uid="{00000000-0001-0000-0000-000000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E45D2-8A0F-4BD6-B8FD-217418A01E7A}">
  <dimension ref="A1:D263"/>
  <sheetViews>
    <sheetView topLeftCell="B6" zoomScaleNormal="100" workbookViewId="0">
      <selection activeCell="B1" sqref="B1:C263"/>
    </sheetView>
  </sheetViews>
  <sheetFormatPr defaultColWidth="52.140625" defaultRowHeight="15"/>
  <sheetData>
    <row r="1" spans="1:4">
      <c r="A1" t="s">
        <v>599</v>
      </c>
      <c r="B1" t="s">
        <v>2</v>
      </c>
      <c r="C1" t="s">
        <v>13</v>
      </c>
    </row>
    <row r="2" spans="1:4">
      <c r="A2">
        <v>135</v>
      </c>
      <c r="B2">
        <v>15</v>
      </c>
      <c r="C2" t="s">
        <v>24</v>
      </c>
      <c r="D2" t="e">
        <f>CORREL(B2:B263,C2:C263)</f>
        <v>#DIV/0!</v>
      </c>
    </row>
    <row r="3" spans="1:4">
      <c r="A3">
        <v>412.5</v>
      </c>
      <c r="B3">
        <v>55</v>
      </c>
      <c r="C3" t="s">
        <v>27</v>
      </c>
    </row>
    <row r="4" spans="1:4">
      <c r="A4">
        <v>90</v>
      </c>
      <c r="B4">
        <v>15</v>
      </c>
      <c r="C4" t="s">
        <v>31</v>
      </c>
    </row>
    <row r="5" spans="1:4">
      <c r="A5">
        <v>180</v>
      </c>
      <c r="B5">
        <v>15</v>
      </c>
      <c r="C5" t="s">
        <v>24</v>
      </c>
    </row>
    <row r="6" spans="1:4">
      <c r="A6">
        <v>108</v>
      </c>
      <c r="B6">
        <v>15</v>
      </c>
      <c r="C6" t="s">
        <v>24</v>
      </c>
    </row>
    <row r="7" spans="1:4">
      <c r="A7">
        <v>169</v>
      </c>
      <c r="B7">
        <v>15</v>
      </c>
      <c r="C7" t="s">
        <v>24</v>
      </c>
    </row>
    <row r="8" spans="1:4">
      <c r="A8">
        <v>395</v>
      </c>
      <c r="B8">
        <v>30</v>
      </c>
      <c r="C8" t="s">
        <v>43</v>
      </c>
    </row>
    <row r="9" spans="1:4">
      <c r="A9">
        <v>90</v>
      </c>
      <c r="B9">
        <v>15</v>
      </c>
      <c r="C9" t="s">
        <v>47</v>
      </c>
    </row>
    <row r="10" spans="1:4">
      <c r="A10">
        <v>135</v>
      </c>
      <c r="B10">
        <v>15</v>
      </c>
      <c r="C10" t="s">
        <v>51</v>
      </c>
    </row>
    <row r="11" spans="1:4">
      <c r="A11">
        <v>108</v>
      </c>
      <c r="B11">
        <v>18</v>
      </c>
      <c r="C11" t="s">
        <v>53</v>
      </c>
    </row>
    <row r="12" spans="1:4">
      <c r="A12">
        <v>48</v>
      </c>
      <c r="B12">
        <v>4</v>
      </c>
      <c r="C12" t="s">
        <v>56</v>
      </c>
    </row>
    <row r="13" spans="1:4">
      <c r="A13">
        <v>60</v>
      </c>
      <c r="B13">
        <v>5</v>
      </c>
      <c r="C13" t="s">
        <v>56</v>
      </c>
    </row>
    <row r="14" spans="1:4">
      <c r="A14">
        <v>162</v>
      </c>
      <c r="B14">
        <v>18</v>
      </c>
      <c r="C14" t="s">
        <v>24</v>
      </c>
    </row>
    <row r="15" spans="1:4">
      <c r="A15">
        <v>198</v>
      </c>
      <c r="B15">
        <v>22</v>
      </c>
      <c r="C15" t="s">
        <v>24</v>
      </c>
    </row>
    <row r="16" spans="1:4">
      <c r="A16">
        <v>90</v>
      </c>
      <c r="B16">
        <v>15</v>
      </c>
      <c r="C16" t="s">
        <v>43</v>
      </c>
    </row>
    <row r="17" spans="1:3">
      <c r="A17">
        <v>180</v>
      </c>
      <c r="B17">
        <v>20</v>
      </c>
      <c r="C17" t="s">
        <v>24</v>
      </c>
    </row>
    <row r="18" spans="1:3">
      <c r="A18">
        <v>135</v>
      </c>
      <c r="B18">
        <v>15</v>
      </c>
      <c r="C18" t="s">
        <v>24</v>
      </c>
    </row>
    <row r="19" spans="1:3">
      <c r="A19">
        <v>135</v>
      </c>
      <c r="B19">
        <v>15</v>
      </c>
      <c r="C19" t="s">
        <v>24</v>
      </c>
    </row>
    <row r="20" spans="1:3">
      <c r="A20">
        <v>135</v>
      </c>
      <c r="B20">
        <v>15</v>
      </c>
      <c r="C20" t="s">
        <v>63</v>
      </c>
    </row>
    <row r="21" spans="1:3">
      <c r="A21">
        <v>231</v>
      </c>
      <c r="B21">
        <v>33</v>
      </c>
      <c r="C21" t="s">
        <v>65</v>
      </c>
    </row>
    <row r="22" spans="1:3">
      <c r="A22">
        <v>149</v>
      </c>
      <c r="B22">
        <v>15</v>
      </c>
      <c r="C22" t="s">
        <v>24</v>
      </c>
    </row>
    <row r="23" spans="1:3">
      <c r="A23">
        <v>243</v>
      </c>
      <c r="B23">
        <v>27</v>
      </c>
      <c r="C23" t="s">
        <v>56</v>
      </c>
    </row>
    <row r="24" spans="1:3">
      <c r="A24">
        <v>90</v>
      </c>
      <c r="B24">
        <v>15</v>
      </c>
      <c r="C24" t="s">
        <v>24</v>
      </c>
    </row>
    <row r="25" spans="1:3">
      <c r="A25">
        <v>180</v>
      </c>
      <c r="B25">
        <v>25</v>
      </c>
      <c r="C25" t="s">
        <v>24</v>
      </c>
    </row>
    <row r="26" spans="1:3">
      <c r="A26">
        <v>149</v>
      </c>
      <c r="B26">
        <v>15</v>
      </c>
      <c r="C26" t="s">
        <v>56</v>
      </c>
    </row>
    <row r="27" spans="1:3">
      <c r="A27">
        <v>467</v>
      </c>
      <c r="B27">
        <v>34</v>
      </c>
      <c r="C27" t="s">
        <v>24</v>
      </c>
    </row>
    <row r="28" spans="1:3">
      <c r="A28">
        <v>171</v>
      </c>
      <c r="B28">
        <v>19</v>
      </c>
      <c r="C28" t="s">
        <v>24</v>
      </c>
    </row>
    <row r="29" spans="1:3">
      <c r="A29">
        <v>659</v>
      </c>
      <c r="B29">
        <v>50</v>
      </c>
      <c r="C29" t="s">
        <v>86</v>
      </c>
    </row>
    <row r="30" spans="1:3">
      <c r="A30">
        <v>135</v>
      </c>
      <c r="B30">
        <v>15</v>
      </c>
      <c r="C30" t="s">
        <v>43</v>
      </c>
    </row>
    <row r="31" spans="1:3">
      <c r="A31">
        <v>135</v>
      </c>
      <c r="B31">
        <v>15</v>
      </c>
      <c r="C31" t="s">
        <v>63</v>
      </c>
    </row>
    <row r="32" spans="1:3">
      <c r="A32">
        <v>180</v>
      </c>
      <c r="B32">
        <v>20</v>
      </c>
      <c r="C32" t="s">
        <v>92</v>
      </c>
    </row>
    <row r="33" spans="1:3">
      <c r="A33">
        <v>135</v>
      </c>
      <c r="B33">
        <v>15</v>
      </c>
      <c r="C33" t="s">
        <v>24</v>
      </c>
    </row>
    <row r="34" spans="1:3">
      <c r="A34">
        <v>90</v>
      </c>
      <c r="B34">
        <v>15</v>
      </c>
      <c r="C34" t="s">
        <v>63</v>
      </c>
    </row>
    <row r="35" spans="1:3">
      <c r="A35">
        <v>359</v>
      </c>
      <c r="B35">
        <v>20</v>
      </c>
      <c r="C35" t="s">
        <v>97</v>
      </c>
    </row>
    <row r="36" spans="1:3">
      <c r="A36">
        <v>112.5</v>
      </c>
      <c r="B36">
        <v>15</v>
      </c>
      <c r="C36" t="s">
        <v>24</v>
      </c>
    </row>
    <row r="37" spans="1:3">
      <c r="A37">
        <v>135</v>
      </c>
      <c r="B37">
        <v>15</v>
      </c>
      <c r="C37" t="s">
        <v>43</v>
      </c>
    </row>
    <row r="38" spans="1:3">
      <c r="A38">
        <v>227.75</v>
      </c>
      <c r="B38">
        <v>25</v>
      </c>
      <c r="C38" t="s">
        <v>92</v>
      </c>
    </row>
    <row r="39" spans="1:3">
      <c r="A39">
        <v>180</v>
      </c>
      <c r="B39">
        <v>20</v>
      </c>
      <c r="C39" t="s">
        <v>24</v>
      </c>
    </row>
    <row r="40" spans="1:3">
      <c r="A40">
        <v>274.92</v>
      </c>
      <c r="B40">
        <v>29</v>
      </c>
      <c r="C40" t="s">
        <v>56</v>
      </c>
    </row>
    <row r="41" spans="1:3">
      <c r="A41">
        <v>816</v>
      </c>
      <c r="B41">
        <v>80</v>
      </c>
      <c r="C41" t="s">
        <v>24</v>
      </c>
    </row>
    <row r="42" spans="1:3">
      <c r="A42">
        <v>135</v>
      </c>
      <c r="B42">
        <v>15</v>
      </c>
      <c r="C42" t="s">
        <v>112</v>
      </c>
    </row>
    <row r="43" spans="1:3">
      <c r="A43">
        <v>536</v>
      </c>
      <c r="B43">
        <v>53</v>
      </c>
      <c r="C43" t="s">
        <v>63</v>
      </c>
    </row>
    <row r="44" spans="1:3">
      <c r="A44">
        <v>39.380000000000003</v>
      </c>
      <c r="B44">
        <v>15</v>
      </c>
      <c r="C44" t="s">
        <v>24</v>
      </c>
    </row>
    <row r="45" spans="1:3">
      <c r="A45">
        <v>135</v>
      </c>
      <c r="B45">
        <v>15</v>
      </c>
      <c r="C45" t="s">
        <v>24</v>
      </c>
    </row>
    <row r="46" spans="1:3">
      <c r="A46">
        <v>194</v>
      </c>
      <c r="B46">
        <v>15</v>
      </c>
      <c r="C46" t="s">
        <v>63</v>
      </c>
    </row>
    <row r="47" spans="1:3">
      <c r="A47">
        <v>299</v>
      </c>
      <c r="B47">
        <v>20</v>
      </c>
      <c r="C47" t="s">
        <v>63</v>
      </c>
    </row>
    <row r="48" spans="1:3">
      <c r="A48">
        <v>937.5</v>
      </c>
      <c r="B48">
        <v>125</v>
      </c>
      <c r="C48" t="s">
        <v>24</v>
      </c>
    </row>
    <row r="49" spans="1:3">
      <c r="A49">
        <v>135</v>
      </c>
      <c r="B49">
        <v>15</v>
      </c>
      <c r="C49" t="s">
        <v>43</v>
      </c>
    </row>
    <row r="50" spans="1:3">
      <c r="A50">
        <v>575</v>
      </c>
      <c r="B50">
        <v>33</v>
      </c>
      <c r="C50" t="s">
        <v>43</v>
      </c>
    </row>
    <row r="51" spans="1:3">
      <c r="A51">
        <v>90</v>
      </c>
      <c r="B51">
        <v>15</v>
      </c>
      <c r="C51" t="s">
        <v>129</v>
      </c>
    </row>
    <row r="52" spans="1:3">
      <c r="A52">
        <v>424</v>
      </c>
      <c r="B52">
        <v>50</v>
      </c>
      <c r="C52" t="s">
        <v>56</v>
      </c>
    </row>
    <row r="53" spans="1:3">
      <c r="A53">
        <v>359</v>
      </c>
      <c r="B53">
        <v>25</v>
      </c>
      <c r="C53" t="s">
        <v>51</v>
      </c>
    </row>
    <row r="54" spans="1:3">
      <c r="A54">
        <v>78.75</v>
      </c>
      <c r="B54">
        <v>15</v>
      </c>
      <c r="C54" t="s">
        <v>24</v>
      </c>
    </row>
    <row r="55" spans="1:3">
      <c r="A55">
        <v>194</v>
      </c>
      <c r="B55">
        <v>15</v>
      </c>
      <c r="C55" t="s">
        <v>56</v>
      </c>
    </row>
    <row r="56" spans="1:3">
      <c r="A56">
        <v>675</v>
      </c>
      <c r="B56">
        <v>100</v>
      </c>
      <c r="C56" t="s">
        <v>86</v>
      </c>
    </row>
    <row r="57" spans="1:3">
      <c r="A57">
        <v>407</v>
      </c>
      <c r="B57">
        <v>29</v>
      </c>
      <c r="C57" t="s">
        <v>63</v>
      </c>
    </row>
    <row r="58" spans="1:3">
      <c r="A58">
        <v>112.5</v>
      </c>
      <c r="B58">
        <v>15</v>
      </c>
      <c r="C58" t="s">
        <v>24</v>
      </c>
    </row>
    <row r="59" spans="1:3">
      <c r="A59">
        <v>234</v>
      </c>
      <c r="B59">
        <v>26</v>
      </c>
      <c r="C59" t="s">
        <v>63</v>
      </c>
    </row>
    <row r="60" spans="1:3">
      <c r="A60">
        <v>90</v>
      </c>
      <c r="B60">
        <v>15</v>
      </c>
      <c r="C60" t="s">
        <v>63</v>
      </c>
    </row>
    <row r="61" spans="1:3">
      <c r="A61">
        <v>359</v>
      </c>
      <c r="B61">
        <v>25</v>
      </c>
      <c r="C61" t="s">
        <v>24</v>
      </c>
    </row>
    <row r="62" spans="1:3">
      <c r="A62">
        <v>275</v>
      </c>
      <c r="B62">
        <v>24</v>
      </c>
      <c r="C62" t="s">
        <v>86</v>
      </c>
    </row>
    <row r="63" spans="1:3">
      <c r="A63">
        <v>360</v>
      </c>
      <c r="B63">
        <v>40</v>
      </c>
      <c r="C63" t="s">
        <v>43</v>
      </c>
    </row>
    <row r="64" spans="1:3">
      <c r="A64">
        <v>315</v>
      </c>
      <c r="B64">
        <v>42</v>
      </c>
      <c r="C64" t="s">
        <v>158</v>
      </c>
    </row>
    <row r="65" spans="1:3">
      <c r="A65">
        <v>78.75</v>
      </c>
      <c r="B65">
        <v>15</v>
      </c>
      <c r="C65" t="s">
        <v>24</v>
      </c>
    </row>
    <row r="66" spans="1:3">
      <c r="A66">
        <v>720</v>
      </c>
      <c r="B66">
        <v>80</v>
      </c>
      <c r="C66" t="s">
        <v>24</v>
      </c>
    </row>
    <row r="67" spans="1:3">
      <c r="A67">
        <v>779</v>
      </c>
      <c r="B67">
        <v>50</v>
      </c>
      <c r="C67" t="s">
        <v>86</v>
      </c>
    </row>
    <row r="68" spans="1:3">
      <c r="A68">
        <v>540</v>
      </c>
      <c r="B68">
        <v>45</v>
      </c>
      <c r="C68" t="s">
        <v>86</v>
      </c>
    </row>
    <row r="69" spans="1:3">
      <c r="A69">
        <v>135</v>
      </c>
      <c r="B69">
        <v>15</v>
      </c>
      <c r="C69" t="s">
        <v>24</v>
      </c>
    </row>
    <row r="70" spans="1:3">
      <c r="A70">
        <v>779</v>
      </c>
      <c r="B70">
        <v>60</v>
      </c>
      <c r="C70" t="s">
        <v>86</v>
      </c>
    </row>
    <row r="71" spans="1:3">
      <c r="A71">
        <v>135</v>
      </c>
      <c r="B71">
        <v>15</v>
      </c>
      <c r="C71" t="s">
        <v>63</v>
      </c>
    </row>
    <row r="72" spans="1:3">
      <c r="A72">
        <v>491</v>
      </c>
      <c r="B72">
        <v>48</v>
      </c>
      <c r="C72" t="s">
        <v>63</v>
      </c>
    </row>
    <row r="73" spans="1:3">
      <c r="A73">
        <v>135</v>
      </c>
      <c r="B73">
        <v>10</v>
      </c>
      <c r="C73" t="s">
        <v>65</v>
      </c>
    </row>
    <row r="74" spans="1:3">
      <c r="A74">
        <v>135</v>
      </c>
      <c r="B74">
        <v>15</v>
      </c>
      <c r="C74" t="s">
        <v>24</v>
      </c>
    </row>
    <row r="75" spans="1:3">
      <c r="A75">
        <v>102</v>
      </c>
      <c r="B75">
        <v>9</v>
      </c>
      <c r="C75" t="s">
        <v>86</v>
      </c>
    </row>
    <row r="76" spans="1:3">
      <c r="A76">
        <v>236.25</v>
      </c>
      <c r="B76">
        <v>35</v>
      </c>
      <c r="C76" t="s">
        <v>92</v>
      </c>
    </row>
    <row r="77" spans="1:3">
      <c r="A77">
        <v>239</v>
      </c>
      <c r="B77">
        <v>20</v>
      </c>
      <c r="C77" t="s">
        <v>56</v>
      </c>
    </row>
    <row r="78" spans="1:3">
      <c r="A78">
        <v>135</v>
      </c>
      <c r="B78">
        <v>15</v>
      </c>
      <c r="C78" t="s">
        <v>188</v>
      </c>
    </row>
    <row r="79" spans="1:3">
      <c r="A79">
        <v>90</v>
      </c>
      <c r="B79">
        <v>15</v>
      </c>
      <c r="C79" t="s">
        <v>97</v>
      </c>
    </row>
    <row r="80" spans="1:3">
      <c r="A80">
        <v>135</v>
      </c>
      <c r="B80">
        <v>20</v>
      </c>
      <c r="C80" t="s">
        <v>158</v>
      </c>
    </row>
    <row r="81" spans="1:3">
      <c r="A81">
        <v>180</v>
      </c>
      <c r="B81">
        <v>20</v>
      </c>
      <c r="C81" t="s">
        <v>43</v>
      </c>
    </row>
    <row r="82" spans="1:3">
      <c r="A82">
        <v>400</v>
      </c>
      <c r="B82">
        <v>40</v>
      </c>
      <c r="C82" t="s">
        <v>86</v>
      </c>
    </row>
    <row r="83" spans="1:3">
      <c r="A83">
        <v>383</v>
      </c>
      <c r="B83">
        <v>27</v>
      </c>
      <c r="C83" t="s">
        <v>56</v>
      </c>
    </row>
    <row r="84" spans="1:3">
      <c r="A84">
        <v>135</v>
      </c>
      <c r="B84">
        <v>15</v>
      </c>
      <c r="C84" t="s">
        <v>112</v>
      </c>
    </row>
    <row r="85" spans="1:3">
      <c r="A85">
        <v>851</v>
      </c>
      <c r="B85">
        <v>56</v>
      </c>
      <c r="C85" t="s">
        <v>86</v>
      </c>
    </row>
    <row r="86" spans="1:3">
      <c r="A86">
        <v>135</v>
      </c>
      <c r="B86">
        <v>15</v>
      </c>
      <c r="C86" t="s">
        <v>56</v>
      </c>
    </row>
    <row r="87" spans="1:3">
      <c r="A87">
        <v>959</v>
      </c>
      <c r="B87">
        <v>75</v>
      </c>
      <c r="C87" t="s">
        <v>86</v>
      </c>
    </row>
    <row r="88" spans="1:3">
      <c r="A88">
        <v>135</v>
      </c>
      <c r="B88">
        <v>15</v>
      </c>
      <c r="C88" t="s">
        <v>43</v>
      </c>
    </row>
    <row r="89" spans="1:3">
      <c r="A89">
        <v>252</v>
      </c>
      <c r="B89">
        <v>28</v>
      </c>
      <c r="C89" t="s">
        <v>86</v>
      </c>
    </row>
    <row r="90" spans="1:3">
      <c r="A90">
        <v>135</v>
      </c>
      <c r="B90">
        <v>15</v>
      </c>
      <c r="C90" t="s">
        <v>65</v>
      </c>
    </row>
    <row r="91" spans="1:3">
      <c r="A91">
        <v>144</v>
      </c>
      <c r="B91">
        <v>16</v>
      </c>
      <c r="C91" t="s">
        <v>63</v>
      </c>
    </row>
    <row r="92" spans="1:3">
      <c r="A92">
        <v>225</v>
      </c>
      <c r="B92">
        <v>30</v>
      </c>
      <c r="C92" t="s">
        <v>31</v>
      </c>
    </row>
    <row r="93" spans="1:3">
      <c r="A93">
        <v>720</v>
      </c>
      <c r="B93">
        <v>80</v>
      </c>
      <c r="C93" t="s">
        <v>86</v>
      </c>
    </row>
    <row r="94" spans="1:3">
      <c r="A94">
        <v>194</v>
      </c>
      <c r="B94">
        <v>15</v>
      </c>
      <c r="C94" t="s">
        <v>92</v>
      </c>
    </row>
    <row r="95" spans="1:3">
      <c r="A95">
        <v>135</v>
      </c>
      <c r="B95">
        <v>15</v>
      </c>
      <c r="C95" t="s">
        <v>24</v>
      </c>
    </row>
    <row r="96" spans="1:3">
      <c r="A96">
        <v>135</v>
      </c>
      <c r="B96">
        <v>15</v>
      </c>
      <c r="C96" t="s">
        <v>43</v>
      </c>
    </row>
    <row r="97" spans="1:3">
      <c r="A97">
        <v>180</v>
      </c>
      <c r="B97">
        <v>7</v>
      </c>
      <c r="C97" t="s">
        <v>63</v>
      </c>
    </row>
    <row r="98" spans="1:3">
      <c r="A98">
        <v>540</v>
      </c>
      <c r="B98">
        <v>45</v>
      </c>
      <c r="C98" t="s">
        <v>188</v>
      </c>
    </row>
    <row r="99" spans="1:3">
      <c r="A99">
        <v>359</v>
      </c>
      <c r="B99">
        <v>25</v>
      </c>
      <c r="C99" t="s">
        <v>63</v>
      </c>
    </row>
    <row r="100" spans="1:3">
      <c r="A100">
        <v>194</v>
      </c>
      <c r="B100">
        <v>15</v>
      </c>
      <c r="C100" t="s">
        <v>86</v>
      </c>
    </row>
    <row r="101" spans="1:3">
      <c r="A101">
        <v>135</v>
      </c>
      <c r="B101">
        <v>6</v>
      </c>
      <c r="C101" t="s">
        <v>158</v>
      </c>
    </row>
    <row r="102" spans="1:3">
      <c r="A102">
        <v>216</v>
      </c>
      <c r="B102">
        <v>24</v>
      </c>
      <c r="C102" t="s">
        <v>86</v>
      </c>
    </row>
    <row r="103" spans="1:3">
      <c r="A103">
        <v>149</v>
      </c>
      <c r="B103">
        <v>12</v>
      </c>
      <c r="C103" t="s">
        <v>63</v>
      </c>
    </row>
    <row r="104" spans="1:3">
      <c r="A104">
        <v>720</v>
      </c>
      <c r="B104">
        <v>60</v>
      </c>
      <c r="C104" t="s">
        <v>129</v>
      </c>
    </row>
    <row r="105" spans="1:3">
      <c r="A105">
        <v>239</v>
      </c>
      <c r="B105">
        <v>15</v>
      </c>
      <c r="C105" t="s">
        <v>92</v>
      </c>
    </row>
    <row r="106" spans="1:3">
      <c r="A106">
        <v>135</v>
      </c>
      <c r="B106">
        <v>15</v>
      </c>
      <c r="C106" t="s">
        <v>24</v>
      </c>
    </row>
    <row r="107" spans="1:3">
      <c r="A107">
        <v>1080</v>
      </c>
      <c r="B107">
        <v>90</v>
      </c>
      <c r="C107" t="s">
        <v>158</v>
      </c>
    </row>
    <row r="108" spans="1:3">
      <c r="A108">
        <v>135</v>
      </c>
      <c r="B108">
        <v>12</v>
      </c>
      <c r="C108" t="s">
        <v>86</v>
      </c>
    </row>
    <row r="109" spans="1:3">
      <c r="A109">
        <v>162</v>
      </c>
      <c r="B109">
        <v>18</v>
      </c>
      <c r="C109" t="s">
        <v>63</v>
      </c>
    </row>
    <row r="110" spans="1:3">
      <c r="A110">
        <v>374</v>
      </c>
      <c r="B110">
        <v>35</v>
      </c>
      <c r="C110" t="s">
        <v>86</v>
      </c>
    </row>
    <row r="111" spans="1:3">
      <c r="A111">
        <v>90</v>
      </c>
      <c r="B111">
        <v>15</v>
      </c>
      <c r="C111" t="s">
        <v>24</v>
      </c>
    </row>
    <row r="112" spans="1:3">
      <c r="A112">
        <v>243</v>
      </c>
      <c r="B112">
        <v>27</v>
      </c>
      <c r="C112" t="s">
        <v>86</v>
      </c>
    </row>
    <row r="113" spans="1:3">
      <c r="A113">
        <v>90</v>
      </c>
      <c r="B113">
        <v>15</v>
      </c>
      <c r="C113" t="s">
        <v>63</v>
      </c>
    </row>
    <row r="114" spans="1:3">
      <c r="A114">
        <v>239</v>
      </c>
      <c r="B114">
        <v>15</v>
      </c>
      <c r="C114" t="s">
        <v>24</v>
      </c>
    </row>
    <row r="115" spans="1:3">
      <c r="A115">
        <v>90</v>
      </c>
      <c r="B115">
        <v>10</v>
      </c>
      <c r="C115" t="s">
        <v>43</v>
      </c>
    </row>
    <row r="116" spans="1:3">
      <c r="A116">
        <v>90</v>
      </c>
      <c r="B116">
        <v>15</v>
      </c>
      <c r="C116" t="s">
        <v>24</v>
      </c>
    </row>
    <row r="117" spans="1:3">
      <c r="A117">
        <v>135</v>
      </c>
      <c r="B117">
        <v>10</v>
      </c>
      <c r="C117" t="s">
        <v>63</v>
      </c>
    </row>
    <row r="118" spans="1:3">
      <c r="A118">
        <v>779</v>
      </c>
      <c r="B118">
        <v>60</v>
      </c>
      <c r="C118" t="s">
        <v>63</v>
      </c>
    </row>
    <row r="119" spans="1:3">
      <c r="A119">
        <v>140</v>
      </c>
      <c r="B119">
        <v>15</v>
      </c>
      <c r="C119" t="s">
        <v>86</v>
      </c>
    </row>
    <row r="120" spans="1:3">
      <c r="A120">
        <v>162</v>
      </c>
      <c r="B120">
        <v>20</v>
      </c>
      <c r="C120" t="s">
        <v>24</v>
      </c>
    </row>
    <row r="121" spans="1:3">
      <c r="A121">
        <v>216</v>
      </c>
      <c r="B121">
        <v>36</v>
      </c>
      <c r="C121" t="s">
        <v>24</v>
      </c>
    </row>
    <row r="122" spans="1:3">
      <c r="A122">
        <v>90</v>
      </c>
      <c r="B122">
        <v>15</v>
      </c>
      <c r="C122" t="s">
        <v>24</v>
      </c>
    </row>
    <row r="123" spans="1:3">
      <c r="A123">
        <v>194</v>
      </c>
      <c r="B123">
        <v>10</v>
      </c>
      <c r="C123" t="s">
        <v>63</v>
      </c>
    </row>
    <row r="124" spans="1:3">
      <c r="A124">
        <v>1229</v>
      </c>
      <c r="B124">
        <v>130</v>
      </c>
      <c r="C124" t="s">
        <v>86</v>
      </c>
    </row>
    <row r="125" spans="1:3">
      <c r="A125">
        <v>194</v>
      </c>
      <c r="B125">
        <v>15</v>
      </c>
      <c r="C125" t="s">
        <v>65</v>
      </c>
    </row>
    <row r="126" spans="1:3">
      <c r="A126">
        <v>90</v>
      </c>
      <c r="B126">
        <v>15</v>
      </c>
      <c r="C126" t="s">
        <v>63</v>
      </c>
    </row>
    <row r="127" spans="1:3">
      <c r="A127">
        <v>96</v>
      </c>
      <c r="B127">
        <v>16</v>
      </c>
      <c r="C127" t="s">
        <v>112</v>
      </c>
    </row>
    <row r="128" spans="1:3">
      <c r="A128">
        <v>234</v>
      </c>
      <c r="B128">
        <v>26</v>
      </c>
      <c r="C128" t="s">
        <v>43</v>
      </c>
    </row>
    <row r="129" spans="1:3">
      <c r="A129">
        <v>630</v>
      </c>
      <c r="B129">
        <v>70</v>
      </c>
      <c r="C129" t="s">
        <v>158</v>
      </c>
    </row>
    <row r="130" spans="1:3">
      <c r="A130">
        <v>135</v>
      </c>
      <c r="B130">
        <v>10</v>
      </c>
      <c r="C130" t="s">
        <v>129</v>
      </c>
    </row>
    <row r="131" spans="1:3">
      <c r="A131">
        <v>194</v>
      </c>
      <c r="B131">
        <v>4</v>
      </c>
      <c r="C131" t="s">
        <v>43</v>
      </c>
    </row>
    <row r="132" spans="1:3">
      <c r="A132">
        <v>207</v>
      </c>
      <c r="B132">
        <v>23</v>
      </c>
      <c r="C132" t="s">
        <v>63</v>
      </c>
    </row>
    <row r="133" spans="1:3">
      <c r="A133">
        <v>90</v>
      </c>
      <c r="B133">
        <v>15</v>
      </c>
      <c r="C133" t="s">
        <v>24</v>
      </c>
    </row>
    <row r="134" spans="1:3">
      <c r="A134">
        <v>90</v>
      </c>
      <c r="B134">
        <v>15</v>
      </c>
      <c r="C134" t="s">
        <v>86</v>
      </c>
    </row>
    <row r="135" spans="1:3">
      <c r="A135">
        <v>284</v>
      </c>
      <c r="B135">
        <v>25</v>
      </c>
      <c r="C135" t="s">
        <v>43</v>
      </c>
    </row>
    <row r="136" spans="1:3">
      <c r="A136">
        <v>194</v>
      </c>
      <c r="B136">
        <v>15</v>
      </c>
      <c r="C136" t="s">
        <v>56</v>
      </c>
    </row>
    <row r="137" spans="1:3">
      <c r="A137">
        <v>60</v>
      </c>
      <c r="B137">
        <v>15</v>
      </c>
      <c r="C137" t="s">
        <v>129</v>
      </c>
    </row>
    <row r="138" spans="1:3">
      <c r="A138">
        <v>96</v>
      </c>
      <c r="B138">
        <v>16</v>
      </c>
      <c r="C138" t="s">
        <v>97</v>
      </c>
    </row>
    <row r="139" spans="1:3">
      <c r="A139">
        <v>249</v>
      </c>
      <c r="B139">
        <v>20</v>
      </c>
      <c r="C139" t="s">
        <v>92</v>
      </c>
    </row>
    <row r="140" spans="1:3">
      <c r="A140">
        <v>335</v>
      </c>
      <c r="B140">
        <v>23</v>
      </c>
      <c r="C140" t="s">
        <v>63</v>
      </c>
    </row>
    <row r="141" spans="1:3">
      <c r="A141">
        <v>120</v>
      </c>
      <c r="B141">
        <v>20</v>
      </c>
      <c r="C141" t="s">
        <v>51</v>
      </c>
    </row>
    <row r="142" spans="1:3">
      <c r="A142">
        <v>239</v>
      </c>
      <c r="B142">
        <v>60</v>
      </c>
      <c r="C142" t="s">
        <v>24</v>
      </c>
    </row>
    <row r="143" spans="1:3">
      <c r="A143">
        <v>135</v>
      </c>
      <c r="B143">
        <v>15</v>
      </c>
      <c r="C143" t="s">
        <v>63</v>
      </c>
    </row>
    <row r="144" spans="1:3">
      <c r="A144">
        <v>135</v>
      </c>
      <c r="B144">
        <v>15</v>
      </c>
      <c r="C144" t="s">
        <v>112</v>
      </c>
    </row>
    <row r="145" spans="1:3">
      <c r="A145">
        <v>252</v>
      </c>
      <c r="B145">
        <v>21</v>
      </c>
      <c r="C145" t="s">
        <v>51</v>
      </c>
    </row>
    <row r="146" spans="1:3">
      <c r="A146">
        <v>60</v>
      </c>
      <c r="B146">
        <v>4</v>
      </c>
      <c r="C146" t="s">
        <v>63</v>
      </c>
    </row>
    <row r="147" spans="1:3">
      <c r="A147">
        <v>90</v>
      </c>
      <c r="B147">
        <v>15</v>
      </c>
      <c r="C147" t="s">
        <v>24</v>
      </c>
    </row>
    <row r="148" spans="1:3">
      <c r="A148">
        <v>135</v>
      </c>
      <c r="B148">
        <v>15</v>
      </c>
      <c r="C148" t="s">
        <v>86</v>
      </c>
    </row>
    <row r="149" spans="1:3">
      <c r="A149">
        <v>659</v>
      </c>
      <c r="B149">
        <v>50</v>
      </c>
      <c r="C149" t="s">
        <v>63</v>
      </c>
    </row>
    <row r="150" spans="1:3">
      <c r="A150">
        <v>132</v>
      </c>
      <c r="B150">
        <v>22</v>
      </c>
      <c r="C150" t="s">
        <v>344</v>
      </c>
    </row>
    <row r="151" spans="1:3">
      <c r="A151">
        <v>180</v>
      </c>
      <c r="B151">
        <v>20</v>
      </c>
      <c r="C151" t="s">
        <v>51</v>
      </c>
    </row>
    <row r="152" spans="1:3">
      <c r="A152">
        <v>54</v>
      </c>
      <c r="B152">
        <v>9</v>
      </c>
      <c r="C152" t="s">
        <v>63</v>
      </c>
    </row>
    <row r="153" spans="1:3">
      <c r="A153">
        <v>189</v>
      </c>
      <c r="B153">
        <v>21</v>
      </c>
      <c r="C153" t="s">
        <v>43</v>
      </c>
    </row>
    <row r="154" spans="1:3">
      <c r="A154">
        <v>90</v>
      </c>
      <c r="B154">
        <v>9</v>
      </c>
      <c r="C154" t="s">
        <v>63</v>
      </c>
    </row>
    <row r="155" spans="1:3">
      <c r="A155">
        <v>336.5</v>
      </c>
      <c r="B155">
        <v>37</v>
      </c>
      <c r="C155" t="s">
        <v>24</v>
      </c>
    </row>
    <row r="156" spans="1:3">
      <c r="A156">
        <v>135</v>
      </c>
      <c r="B156">
        <v>8</v>
      </c>
      <c r="C156" t="s">
        <v>86</v>
      </c>
    </row>
    <row r="157" spans="1:3">
      <c r="A157">
        <v>135</v>
      </c>
      <c r="B157">
        <v>15</v>
      </c>
      <c r="C157" t="s">
        <v>86</v>
      </c>
    </row>
    <row r="158" spans="1:3">
      <c r="A158">
        <v>252</v>
      </c>
      <c r="B158">
        <v>20</v>
      </c>
      <c r="C158" t="s">
        <v>63</v>
      </c>
    </row>
    <row r="159" spans="1:3">
      <c r="A159">
        <v>90</v>
      </c>
      <c r="B159">
        <v>15</v>
      </c>
      <c r="C159" t="s">
        <v>86</v>
      </c>
    </row>
    <row r="160" spans="1:3">
      <c r="A160">
        <v>1062.45</v>
      </c>
      <c r="B160">
        <v>160</v>
      </c>
      <c r="C160" t="s">
        <v>344</v>
      </c>
    </row>
    <row r="161" spans="1:3">
      <c r="A161">
        <v>165</v>
      </c>
      <c r="B161">
        <v>22</v>
      </c>
      <c r="C161" t="s">
        <v>56</v>
      </c>
    </row>
    <row r="162" spans="1:3">
      <c r="A162">
        <v>90</v>
      </c>
      <c r="B162">
        <v>8</v>
      </c>
      <c r="C162" t="s">
        <v>129</v>
      </c>
    </row>
    <row r="163" spans="1:3">
      <c r="A163">
        <v>90</v>
      </c>
      <c r="B163">
        <v>15</v>
      </c>
      <c r="C163" t="s">
        <v>86</v>
      </c>
    </row>
    <row r="164" spans="1:3">
      <c r="A164">
        <v>180</v>
      </c>
      <c r="B164">
        <v>30</v>
      </c>
      <c r="C164" t="s">
        <v>86</v>
      </c>
    </row>
    <row r="165" spans="1:3">
      <c r="A165">
        <v>402.4</v>
      </c>
      <c r="B165">
        <v>37</v>
      </c>
      <c r="C165" t="s">
        <v>56</v>
      </c>
    </row>
    <row r="166" spans="1:3">
      <c r="A166">
        <v>180</v>
      </c>
      <c r="B166">
        <v>20</v>
      </c>
      <c r="C166" t="s">
        <v>24</v>
      </c>
    </row>
    <row r="167" spans="1:3">
      <c r="A167">
        <v>90</v>
      </c>
      <c r="B167">
        <v>15</v>
      </c>
      <c r="C167" t="s">
        <v>24</v>
      </c>
    </row>
    <row r="168" spans="1:3">
      <c r="A168">
        <v>102</v>
      </c>
      <c r="B168">
        <v>17</v>
      </c>
      <c r="C168" t="s">
        <v>24</v>
      </c>
    </row>
    <row r="169" spans="1:3">
      <c r="A169">
        <v>100</v>
      </c>
      <c r="B169">
        <v>25</v>
      </c>
      <c r="C169" t="s">
        <v>86</v>
      </c>
    </row>
    <row r="170" spans="1:3">
      <c r="A170">
        <v>216</v>
      </c>
      <c r="B170">
        <v>24</v>
      </c>
      <c r="C170" t="s">
        <v>86</v>
      </c>
    </row>
    <row r="171" spans="1:3">
      <c r="A171">
        <v>293</v>
      </c>
      <c r="B171">
        <v>26</v>
      </c>
      <c r="C171" t="s">
        <v>56</v>
      </c>
    </row>
    <row r="172" spans="1:3">
      <c r="A172">
        <v>90</v>
      </c>
      <c r="B172">
        <v>13</v>
      </c>
      <c r="C172" t="s">
        <v>51</v>
      </c>
    </row>
    <row r="173" spans="1:3">
      <c r="A173">
        <v>239</v>
      </c>
      <c r="B173">
        <v>10</v>
      </c>
      <c r="C173" t="s">
        <v>158</v>
      </c>
    </row>
    <row r="174" spans="1:3">
      <c r="A174">
        <v>135</v>
      </c>
      <c r="B174">
        <v>15</v>
      </c>
      <c r="C174" t="s">
        <v>51</v>
      </c>
    </row>
    <row r="175" spans="1:3">
      <c r="A175">
        <v>600</v>
      </c>
      <c r="B175">
        <v>50</v>
      </c>
      <c r="C175" t="s">
        <v>86</v>
      </c>
    </row>
    <row r="176" spans="1:3">
      <c r="A176">
        <v>108</v>
      </c>
      <c r="B176">
        <v>12</v>
      </c>
      <c r="C176" t="s">
        <v>86</v>
      </c>
    </row>
    <row r="177" spans="1:3">
      <c r="A177">
        <v>93</v>
      </c>
      <c r="B177">
        <v>31</v>
      </c>
      <c r="C177" t="s">
        <v>402</v>
      </c>
    </row>
    <row r="178" spans="1:3">
      <c r="A178">
        <v>90</v>
      </c>
      <c r="B178">
        <v>15</v>
      </c>
      <c r="C178" t="s">
        <v>86</v>
      </c>
    </row>
    <row r="179" spans="1:3">
      <c r="A179">
        <v>369</v>
      </c>
      <c r="B179">
        <v>41</v>
      </c>
      <c r="C179" t="s">
        <v>158</v>
      </c>
    </row>
    <row r="180" spans="1:3">
      <c r="A180">
        <v>149</v>
      </c>
      <c r="B180">
        <v>15</v>
      </c>
      <c r="C180" t="s">
        <v>129</v>
      </c>
    </row>
    <row r="181" spans="1:3">
      <c r="A181">
        <v>90</v>
      </c>
      <c r="B181">
        <v>15</v>
      </c>
      <c r="C181" t="s">
        <v>24</v>
      </c>
    </row>
    <row r="182" spans="1:3">
      <c r="A182">
        <v>313.2</v>
      </c>
      <c r="B182">
        <v>29</v>
      </c>
      <c r="C182" t="s">
        <v>56</v>
      </c>
    </row>
    <row r="183" spans="1:3">
      <c r="A183">
        <v>2459</v>
      </c>
      <c r="B183">
        <v>190</v>
      </c>
      <c r="C183" t="s">
        <v>86</v>
      </c>
    </row>
    <row r="184" spans="1:3">
      <c r="A184">
        <v>360</v>
      </c>
      <c r="B184">
        <v>120</v>
      </c>
      <c r="C184" t="s">
        <v>24</v>
      </c>
    </row>
    <row r="185" spans="1:3">
      <c r="A185">
        <v>97.65</v>
      </c>
      <c r="B185">
        <v>15</v>
      </c>
      <c r="C185" t="s">
        <v>97</v>
      </c>
    </row>
    <row r="186" spans="1:3">
      <c r="A186">
        <v>90</v>
      </c>
      <c r="B186">
        <v>15</v>
      </c>
      <c r="C186" t="s">
        <v>86</v>
      </c>
    </row>
    <row r="187" spans="1:3">
      <c r="A187">
        <v>156</v>
      </c>
      <c r="B187">
        <v>26</v>
      </c>
      <c r="C187" t="s">
        <v>51</v>
      </c>
    </row>
    <row r="188" spans="1:3">
      <c r="A188">
        <v>599</v>
      </c>
      <c r="B188">
        <v>60</v>
      </c>
      <c r="C188" t="s">
        <v>86</v>
      </c>
    </row>
    <row r="189" spans="1:3">
      <c r="A189">
        <v>852</v>
      </c>
      <c r="B189">
        <v>71</v>
      </c>
      <c r="C189" t="s">
        <v>24</v>
      </c>
    </row>
    <row r="190" spans="1:3">
      <c r="A190">
        <v>683</v>
      </c>
      <c r="B190">
        <v>52</v>
      </c>
      <c r="C190" t="s">
        <v>86</v>
      </c>
    </row>
    <row r="191" spans="1:3">
      <c r="A191">
        <v>342</v>
      </c>
      <c r="B191">
        <v>38</v>
      </c>
      <c r="C191" t="s">
        <v>51</v>
      </c>
    </row>
    <row r="192" spans="1:3">
      <c r="A192">
        <v>547.20000000000005</v>
      </c>
      <c r="B192">
        <v>60</v>
      </c>
      <c r="C192" t="s">
        <v>56</v>
      </c>
    </row>
    <row r="193" spans="1:3">
      <c r="A193">
        <v>315</v>
      </c>
      <c r="B193">
        <v>35</v>
      </c>
      <c r="C193" t="s">
        <v>86</v>
      </c>
    </row>
    <row r="194" spans="1:3">
      <c r="A194">
        <v>850</v>
      </c>
      <c r="B194">
        <v>100</v>
      </c>
      <c r="C194" t="s">
        <v>63</v>
      </c>
    </row>
    <row r="195" spans="1:3">
      <c r="A195">
        <v>90</v>
      </c>
      <c r="B195">
        <v>15</v>
      </c>
      <c r="C195" t="s">
        <v>24</v>
      </c>
    </row>
    <row r="196" spans="1:3">
      <c r="A196">
        <v>90</v>
      </c>
      <c r="B196">
        <v>15</v>
      </c>
      <c r="C196" t="s">
        <v>86</v>
      </c>
    </row>
    <row r="197" spans="1:3">
      <c r="A197">
        <v>90</v>
      </c>
      <c r="B197">
        <v>15</v>
      </c>
      <c r="C197" t="s">
        <v>24</v>
      </c>
    </row>
    <row r="198" spans="1:3">
      <c r="A198">
        <v>135</v>
      </c>
      <c r="B198">
        <v>15</v>
      </c>
      <c r="C198" t="s">
        <v>344</v>
      </c>
    </row>
    <row r="199" spans="1:3">
      <c r="A199">
        <v>659</v>
      </c>
      <c r="B199">
        <v>80</v>
      </c>
      <c r="C199" t="s">
        <v>63</v>
      </c>
    </row>
    <row r="200" spans="1:3">
      <c r="A200">
        <v>216</v>
      </c>
      <c r="B200">
        <v>36</v>
      </c>
      <c r="C200" t="s">
        <v>344</v>
      </c>
    </row>
    <row r="201" spans="1:3">
      <c r="A201">
        <v>156</v>
      </c>
      <c r="B201">
        <v>26</v>
      </c>
      <c r="C201" t="s">
        <v>86</v>
      </c>
    </row>
    <row r="202" spans="1:3">
      <c r="A202">
        <v>423</v>
      </c>
      <c r="B202">
        <v>44</v>
      </c>
      <c r="C202" t="s">
        <v>344</v>
      </c>
    </row>
    <row r="203" spans="1:3">
      <c r="A203">
        <v>518</v>
      </c>
      <c r="B203">
        <v>51</v>
      </c>
      <c r="C203" t="s">
        <v>86</v>
      </c>
    </row>
    <row r="204" spans="1:3">
      <c r="A204">
        <v>513</v>
      </c>
      <c r="B204">
        <v>57</v>
      </c>
      <c r="C204" t="s">
        <v>51</v>
      </c>
    </row>
    <row r="205" spans="1:3">
      <c r="A205">
        <v>153</v>
      </c>
      <c r="B205">
        <v>22</v>
      </c>
      <c r="C205" t="s">
        <v>129</v>
      </c>
    </row>
    <row r="206" spans="1:3">
      <c r="A206">
        <v>846</v>
      </c>
      <c r="B206">
        <v>141</v>
      </c>
      <c r="C206" t="s">
        <v>24</v>
      </c>
    </row>
    <row r="207" spans="1:3">
      <c r="A207">
        <v>90</v>
      </c>
      <c r="B207">
        <v>15</v>
      </c>
      <c r="C207" t="s">
        <v>24</v>
      </c>
    </row>
    <row r="208" spans="1:3">
      <c r="A208">
        <v>90</v>
      </c>
      <c r="B208">
        <v>15</v>
      </c>
      <c r="C208" t="s">
        <v>63</v>
      </c>
    </row>
    <row r="209" spans="1:3">
      <c r="A209">
        <v>102.6</v>
      </c>
      <c r="B209">
        <v>9</v>
      </c>
      <c r="C209" t="s">
        <v>474</v>
      </c>
    </row>
    <row r="210" spans="1:3">
      <c r="A210">
        <v>810</v>
      </c>
      <c r="B210">
        <v>90</v>
      </c>
      <c r="C210" t="s">
        <v>24</v>
      </c>
    </row>
    <row r="211" spans="1:3">
      <c r="A211">
        <v>419</v>
      </c>
      <c r="B211">
        <v>30</v>
      </c>
      <c r="C211" t="s">
        <v>24</v>
      </c>
    </row>
    <row r="212" spans="1:3">
      <c r="A212">
        <v>90</v>
      </c>
      <c r="B212">
        <v>15</v>
      </c>
      <c r="C212" t="s">
        <v>24</v>
      </c>
    </row>
    <row r="213" spans="1:3">
      <c r="A213">
        <v>144</v>
      </c>
      <c r="B213">
        <v>24</v>
      </c>
      <c r="C213" t="s">
        <v>24</v>
      </c>
    </row>
    <row r="214" spans="1:3">
      <c r="A214">
        <v>2250</v>
      </c>
      <c r="B214">
        <v>250</v>
      </c>
      <c r="C214" t="s">
        <v>56</v>
      </c>
    </row>
    <row r="215" spans="1:3">
      <c r="A215">
        <v>96</v>
      </c>
      <c r="B215">
        <v>16</v>
      </c>
      <c r="C215" t="s">
        <v>344</v>
      </c>
    </row>
    <row r="216" spans="1:3">
      <c r="A216">
        <v>194</v>
      </c>
      <c r="B216">
        <v>15</v>
      </c>
      <c r="C216" t="s">
        <v>474</v>
      </c>
    </row>
    <row r="217" spans="1:3">
      <c r="A217">
        <v>324</v>
      </c>
      <c r="B217">
        <v>26</v>
      </c>
      <c r="C217" t="s">
        <v>63</v>
      </c>
    </row>
    <row r="218" spans="1:3">
      <c r="A218">
        <v>90</v>
      </c>
      <c r="B218">
        <v>15</v>
      </c>
      <c r="C218" t="s">
        <v>24</v>
      </c>
    </row>
    <row r="219" spans="1:3">
      <c r="A219">
        <v>90</v>
      </c>
      <c r="B219">
        <v>15</v>
      </c>
      <c r="C219" t="s">
        <v>24</v>
      </c>
    </row>
    <row r="220" spans="1:3">
      <c r="A220">
        <v>135</v>
      </c>
      <c r="B220">
        <v>13</v>
      </c>
      <c r="C220" t="s">
        <v>24</v>
      </c>
    </row>
    <row r="221" spans="1:3">
      <c r="A221">
        <v>1080</v>
      </c>
      <c r="B221">
        <v>100</v>
      </c>
      <c r="C221" t="s">
        <v>112</v>
      </c>
    </row>
    <row r="222" spans="1:3">
      <c r="A222">
        <v>360</v>
      </c>
      <c r="B222">
        <v>40</v>
      </c>
      <c r="C222" t="s">
        <v>56</v>
      </c>
    </row>
    <row r="223" spans="1:3">
      <c r="A223">
        <v>90</v>
      </c>
      <c r="B223">
        <v>15</v>
      </c>
      <c r="C223" t="s">
        <v>24</v>
      </c>
    </row>
    <row r="224" spans="1:3">
      <c r="A224">
        <v>112.5</v>
      </c>
      <c r="B224">
        <v>15</v>
      </c>
      <c r="C224" t="s">
        <v>24</v>
      </c>
    </row>
    <row r="225" spans="1:3">
      <c r="A225">
        <v>221</v>
      </c>
      <c r="B225">
        <v>18</v>
      </c>
      <c r="C225" t="s">
        <v>63</v>
      </c>
    </row>
    <row r="226" spans="1:3">
      <c r="A226">
        <v>180</v>
      </c>
      <c r="B226">
        <v>15</v>
      </c>
      <c r="C226" t="s">
        <v>63</v>
      </c>
    </row>
    <row r="227" spans="1:3">
      <c r="A227">
        <v>180</v>
      </c>
      <c r="B227">
        <v>20</v>
      </c>
      <c r="C227" t="s">
        <v>97</v>
      </c>
    </row>
    <row r="228" spans="1:3">
      <c r="A228">
        <v>216</v>
      </c>
      <c r="B228">
        <v>18</v>
      </c>
      <c r="C228" t="s">
        <v>63</v>
      </c>
    </row>
    <row r="229" spans="1:3">
      <c r="A229">
        <v>90</v>
      </c>
      <c r="B229">
        <v>15</v>
      </c>
      <c r="C229" t="s">
        <v>24</v>
      </c>
    </row>
    <row r="230" spans="1:3">
      <c r="A230">
        <v>90</v>
      </c>
      <c r="B230">
        <v>15</v>
      </c>
      <c r="C230" t="s">
        <v>24</v>
      </c>
    </row>
    <row r="231" spans="1:3">
      <c r="A231">
        <v>209</v>
      </c>
      <c r="B231">
        <v>25</v>
      </c>
      <c r="C231" t="s">
        <v>63</v>
      </c>
    </row>
    <row r="232" spans="1:3">
      <c r="A232">
        <v>135</v>
      </c>
      <c r="B232">
        <v>15</v>
      </c>
      <c r="C232" t="s">
        <v>86</v>
      </c>
    </row>
    <row r="233" spans="1:3">
      <c r="A233">
        <v>72</v>
      </c>
      <c r="B233">
        <v>15</v>
      </c>
      <c r="C233" t="s">
        <v>43</v>
      </c>
    </row>
    <row r="234" spans="1:3">
      <c r="A234">
        <v>1068</v>
      </c>
      <c r="B234">
        <v>100</v>
      </c>
      <c r="C234" t="s">
        <v>24</v>
      </c>
    </row>
    <row r="235" spans="1:3">
      <c r="A235">
        <v>462.8</v>
      </c>
      <c r="B235">
        <v>65</v>
      </c>
      <c r="C235" t="s">
        <v>51</v>
      </c>
    </row>
    <row r="236" spans="1:3">
      <c r="A236">
        <v>90</v>
      </c>
      <c r="B236">
        <v>15</v>
      </c>
      <c r="C236" t="s">
        <v>24</v>
      </c>
    </row>
    <row r="237" spans="1:3">
      <c r="A237">
        <v>516</v>
      </c>
      <c r="B237">
        <v>43</v>
      </c>
      <c r="C237" t="s">
        <v>129</v>
      </c>
    </row>
    <row r="238" spans="1:3">
      <c r="A238">
        <v>70.05</v>
      </c>
      <c r="B238">
        <v>15</v>
      </c>
      <c r="C238" t="s">
        <v>24</v>
      </c>
    </row>
    <row r="239" spans="1:3">
      <c r="A239">
        <v>180</v>
      </c>
      <c r="B239">
        <v>20</v>
      </c>
      <c r="C239" t="s">
        <v>31</v>
      </c>
    </row>
    <row r="240" spans="1:3">
      <c r="A240">
        <v>540</v>
      </c>
      <c r="B240">
        <v>60</v>
      </c>
      <c r="C240" t="s">
        <v>24</v>
      </c>
    </row>
    <row r="241" spans="1:3">
      <c r="A241">
        <v>360</v>
      </c>
      <c r="B241">
        <v>60</v>
      </c>
      <c r="C241" t="s">
        <v>24</v>
      </c>
    </row>
    <row r="242" spans="1:3">
      <c r="A242">
        <v>312</v>
      </c>
      <c r="B242">
        <v>26</v>
      </c>
      <c r="C242" t="s">
        <v>51</v>
      </c>
    </row>
    <row r="243" spans="1:3">
      <c r="A243">
        <v>135</v>
      </c>
      <c r="B243">
        <v>12</v>
      </c>
      <c r="C243" t="s">
        <v>51</v>
      </c>
    </row>
    <row r="244" spans="1:3">
      <c r="A244">
        <v>90</v>
      </c>
      <c r="B244">
        <v>15</v>
      </c>
      <c r="C244" t="s">
        <v>63</v>
      </c>
    </row>
    <row r="245" spans="1:3">
      <c r="A245">
        <v>135</v>
      </c>
      <c r="B245">
        <v>15</v>
      </c>
      <c r="C245" t="s">
        <v>63</v>
      </c>
    </row>
    <row r="246" spans="1:3">
      <c r="A246">
        <v>459</v>
      </c>
      <c r="B246">
        <v>50</v>
      </c>
      <c r="C246" t="s">
        <v>97</v>
      </c>
    </row>
    <row r="247" spans="1:3">
      <c r="A247">
        <v>123</v>
      </c>
      <c r="B247">
        <v>15</v>
      </c>
      <c r="C247" t="s">
        <v>43</v>
      </c>
    </row>
    <row r="248" spans="1:3">
      <c r="A248">
        <v>209</v>
      </c>
      <c r="B248">
        <v>25</v>
      </c>
      <c r="C248" t="s">
        <v>112</v>
      </c>
    </row>
    <row r="249" spans="1:3">
      <c r="A249">
        <v>105</v>
      </c>
      <c r="B249">
        <v>15</v>
      </c>
      <c r="C249" t="s">
        <v>43</v>
      </c>
    </row>
    <row r="250" spans="1:3">
      <c r="A250">
        <v>198</v>
      </c>
      <c r="B250">
        <v>33</v>
      </c>
      <c r="C250" t="s">
        <v>86</v>
      </c>
    </row>
    <row r="251" spans="1:3">
      <c r="A251">
        <v>99</v>
      </c>
      <c r="B251">
        <v>11</v>
      </c>
      <c r="C251" t="s">
        <v>63</v>
      </c>
    </row>
    <row r="252" spans="1:3">
      <c r="A252">
        <v>360</v>
      </c>
      <c r="B252">
        <v>30</v>
      </c>
      <c r="C252" t="s">
        <v>43</v>
      </c>
    </row>
    <row r="253" spans="1:3">
      <c r="A253">
        <v>791</v>
      </c>
      <c r="B253">
        <v>61</v>
      </c>
      <c r="C253" t="s">
        <v>43</v>
      </c>
    </row>
    <row r="254" spans="1:3">
      <c r="A254">
        <v>480</v>
      </c>
      <c r="B254">
        <v>40</v>
      </c>
      <c r="C254" t="s">
        <v>43</v>
      </c>
    </row>
    <row r="255" spans="1:3">
      <c r="A255">
        <v>419</v>
      </c>
      <c r="B255">
        <v>40</v>
      </c>
      <c r="C255" t="s">
        <v>63</v>
      </c>
    </row>
    <row r="256" spans="1:3">
      <c r="A256">
        <v>135</v>
      </c>
      <c r="B256">
        <v>15</v>
      </c>
      <c r="C256" t="s">
        <v>86</v>
      </c>
    </row>
    <row r="257" spans="1:3">
      <c r="A257">
        <v>149</v>
      </c>
      <c r="B257">
        <v>10</v>
      </c>
      <c r="C257" t="s">
        <v>112</v>
      </c>
    </row>
    <row r="258" spans="1:3">
      <c r="A258">
        <v>225</v>
      </c>
      <c r="B258">
        <v>20</v>
      </c>
      <c r="C258" t="s">
        <v>112</v>
      </c>
    </row>
    <row r="259" spans="1:3">
      <c r="A259">
        <v>149</v>
      </c>
      <c r="B259">
        <v>10</v>
      </c>
      <c r="C259" t="s">
        <v>43</v>
      </c>
    </row>
    <row r="260" spans="1:3">
      <c r="A260">
        <v>1200</v>
      </c>
      <c r="B260">
        <v>100</v>
      </c>
      <c r="C260" t="s">
        <v>92</v>
      </c>
    </row>
    <row r="261" spans="1:3">
      <c r="A261">
        <v>144</v>
      </c>
      <c r="B261">
        <v>16</v>
      </c>
      <c r="C261" t="s">
        <v>63</v>
      </c>
    </row>
    <row r="262" spans="1:3">
      <c r="A262">
        <v>269</v>
      </c>
      <c r="B262">
        <v>35</v>
      </c>
      <c r="C262" t="s">
        <v>56</v>
      </c>
    </row>
    <row r="263" spans="1:3">
      <c r="A263">
        <v>495</v>
      </c>
      <c r="B263">
        <v>55</v>
      </c>
      <c r="C263" t="s">
        <v>86</v>
      </c>
    </row>
  </sheetData>
  <autoFilter ref="A1:C263" xr:uid="{00000000-0001-0000-0000-000000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48321-54CF-4061-851F-53BB5705DB65}">
  <dimension ref="A3:F32"/>
  <sheetViews>
    <sheetView topLeftCell="A3" workbookViewId="0">
      <selection activeCell="E8" sqref="E8"/>
    </sheetView>
  </sheetViews>
  <sheetFormatPr defaultRowHeight="15"/>
  <cols>
    <col min="1" max="1" width="24.85546875" bestFit="1" customWidth="1"/>
    <col min="2" max="2" width="21.140625" bestFit="1" customWidth="1"/>
    <col min="3" max="3" width="30.5703125" bestFit="1" customWidth="1"/>
  </cols>
  <sheetData>
    <row r="3" spans="1:6">
      <c r="A3" s="5" t="s">
        <v>612</v>
      </c>
      <c r="B3" t="s">
        <v>625</v>
      </c>
      <c r="C3" t="s">
        <v>720</v>
      </c>
    </row>
    <row r="4" spans="1:6">
      <c r="A4" s="6"/>
      <c r="B4">
        <v>61803.65</v>
      </c>
      <c r="C4" s="32">
        <v>0.87786259541984735</v>
      </c>
    </row>
    <row r="5" spans="1:6">
      <c r="A5" s="6" t="s">
        <v>59</v>
      </c>
      <c r="B5">
        <v>90</v>
      </c>
      <c r="C5" s="32">
        <v>3.8167938931297708E-3</v>
      </c>
    </row>
    <row r="6" spans="1:6">
      <c r="A6" s="6" t="s">
        <v>589</v>
      </c>
      <c r="B6">
        <v>1200</v>
      </c>
      <c r="C6" s="32">
        <v>3.8167938931297708E-3</v>
      </c>
    </row>
    <row r="7" spans="1:6">
      <c r="A7" s="6" t="s">
        <v>22</v>
      </c>
      <c r="B7">
        <v>8113.3</v>
      </c>
      <c r="C7" s="32">
        <v>8.0152671755725186E-2</v>
      </c>
      <c r="E7" s="32">
        <f>SUM(C5:C15)</f>
        <v>0.12213740458015269</v>
      </c>
      <c r="F7" t="s">
        <v>764</v>
      </c>
    </row>
    <row r="8" spans="1:6">
      <c r="A8" s="6" t="s">
        <v>503</v>
      </c>
      <c r="B8">
        <v>720</v>
      </c>
      <c r="C8" s="32">
        <v>7.6335877862595417E-3</v>
      </c>
      <c r="E8" s="32">
        <f>SUM(C7:C13)</f>
        <v>0.11068702290076338</v>
      </c>
    </row>
    <row r="9" spans="1:6">
      <c r="A9" s="6" t="s">
        <v>199</v>
      </c>
      <c r="B9">
        <v>499</v>
      </c>
      <c r="C9" s="32">
        <v>7.6335877862595417E-3</v>
      </c>
    </row>
    <row r="10" spans="1:6">
      <c r="A10" s="6" t="s">
        <v>460</v>
      </c>
      <c r="B10">
        <v>156</v>
      </c>
      <c r="C10" s="32">
        <v>3.8167938931297708E-3</v>
      </c>
    </row>
    <row r="11" spans="1:6">
      <c r="A11" s="6" t="s">
        <v>446</v>
      </c>
      <c r="B11">
        <v>850</v>
      </c>
      <c r="C11" s="32">
        <v>3.8167938931297708E-3</v>
      </c>
    </row>
    <row r="12" spans="1:6">
      <c r="A12" s="6" t="s">
        <v>584</v>
      </c>
      <c r="B12">
        <v>225</v>
      </c>
      <c r="C12" s="32">
        <v>3.8167938931297708E-3</v>
      </c>
    </row>
    <row r="13" spans="1:6">
      <c r="A13" s="6" t="s">
        <v>328</v>
      </c>
      <c r="B13">
        <v>239</v>
      </c>
      <c r="C13" s="32">
        <v>3.8167938931297708E-3</v>
      </c>
    </row>
    <row r="14" spans="1:6">
      <c r="A14" s="6" t="s">
        <v>441</v>
      </c>
      <c r="B14">
        <v>547.20000000000005</v>
      </c>
      <c r="C14" s="32">
        <v>3.8167938931297708E-3</v>
      </c>
    </row>
    <row r="15" spans="1:6">
      <c r="A15" s="6" t="s">
        <v>619</v>
      </c>
      <c r="C15" s="32">
        <v>0</v>
      </c>
    </row>
    <row r="16" spans="1:6">
      <c r="A16" s="6" t="s">
        <v>613</v>
      </c>
      <c r="B16">
        <v>74443.149999999994</v>
      </c>
      <c r="C16" s="32">
        <v>1</v>
      </c>
    </row>
    <row r="20" spans="1:2">
      <c r="A20" s="5" t="s">
        <v>612</v>
      </c>
      <c r="B20" t="s">
        <v>677</v>
      </c>
    </row>
    <row r="21" spans="1:2">
      <c r="A21" s="6" t="s">
        <v>59</v>
      </c>
      <c r="B21">
        <v>1</v>
      </c>
    </row>
    <row r="22" spans="1:2">
      <c r="A22" s="6" t="s">
        <v>589</v>
      </c>
      <c r="B22">
        <v>1</v>
      </c>
    </row>
    <row r="23" spans="1:2">
      <c r="A23" s="6" t="s">
        <v>22</v>
      </c>
      <c r="B23">
        <v>21</v>
      </c>
    </row>
    <row r="24" spans="1:2">
      <c r="A24" s="6" t="s">
        <v>503</v>
      </c>
      <c r="B24">
        <v>2</v>
      </c>
    </row>
    <row r="25" spans="1:2">
      <c r="A25" s="6" t="s">
        <v>199</v>
      </c>
      <c r="B25">
        <v>2</v>
      </c>
    </row>
    <row r="26" spans="1:2">
      <c r="A26" s="6" t="s">
        <v>460</v>
      </c>
      <c r="B26">
        <v>1</v>
      </c>
    </row>
    <row r="27" spans="1:2">
      <c r="A27" s="6" t="s">
        <v>446</v>
      </c>
      <c r="B27">
        <v>1</v>
      </c>
    </row>
    <row r="28" spans="1:2">
      <c r="A28" s="6" t="s">
        <v>584</v>
      </c>
      <c r="B28">
        <v>1</v>
      </c>
    </row>
    <row r="29" spans="1:2">
      <c r="A29" s="6" t="s">
        <v>328</v>
      </c>
      <c r="B29">
        <v>1</v>
      </c>
    </row>
    <row r="30" spans="1:2">
      <c r="A30" s="6" t="s">
        <v>441</v>
      </c>
      <c r="B30">
        <v>1</v>
      </c>
    </row>
    <row r="31" spans="1:2">
      <c r="A31" s="6" t="s">
        <v>619</v>
      </c>
    </row>
    <row r="32" spans="1:2">
      <c r="A32" s="6" t="s">
        <v>613</v>
      </c>
      <c r="B32">
        <v>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C4812-6CB5-4813-9992-8037E5205A71}">
  <dimension ref="A1:O263"/>
  <sheetViews>
    <sheetView topLeftCell="C41" workbookViewId="0">
      <selection activeCell="H51" sqref="H51"/>
    </sheetView>
  </sheetViews>
  <sheetFormatPr defaultRowHeight="15"/>
  <cols>
    <col min="1" max="2" width="15.5703125" bestFit="1" customWidth="1"/>
    <col min="3" max="3" width="34.140625" bestFit="1" customWidth="1"/>
    <col min="4" max="4" width="15.85546875" bestFit="1" customWidth="1"/>
    <col min="9" max="9" width="13.140625" bestFit="1" customWidth="1"/>
    <col min="10" max="10" width="39" bestFit="1" customWidth="1"/>
    <col min="11" max="11" width="20.5703125" customWidth="1"/>
    <col min="12" max="12" width="19.7109375" bestFit="1" customWidth="1"/>
    <col min="13" max="13" width="12.7109375" bestFit="1" customWidth="1"/>
    <col min="14" max="14" width="13.140625" bestFit="1" customWidth="1"/>
    <col min="15" max="15" width="18.7109375" bestFit="1" customWidth="1"/>
    <col min="16" max="23" width="12.7109375" bestFit="1" customWidth="1"/>
    <col min="24" max="24" width="10.7109375" bestFit="1" customWidth="1"/>
    <col min="25" max="31" width="12.7109375" bestFit="1" customWidth="1"/>
    <col min="32" max="32" width="10.7109375" bestFit="1" customWidth="1"/>
    <col min="33" max="77" width="12.7109375" bestFit="1" customWidth="1"/>
    <col min="78" max="79" width="9.7109375" bestFit="1" customWidth="1"/>
    <col min="80" max="84" width="12.7109375" bestFit="1" customWidth="1"/>
    <col min="85" max="85" width="6.7109375" bestFit="1" customWidth="1"/>
    <col min="86" max="94" width="12.7109375" bestFit="1" customWidth="1"/>
    <col min="95" max="95" width="8.7109375" bestFit="1" customWidth="1"/>
    <col min="96" max="108" width="12.7109375" bestFit="1" customWidth="1"/>
    <col min="109" max="109" width="7.7109375" bestFit="1" customWidth="1"/>
    <col min="110" max="110" width="12.7109375" bestFit="1" customWidth="1"/>
    <col min="111" max="111" width="9.7109375" bestFit="1" customWidth="1"/>
    <col min="112" max="150" width="12.7109375" bestFit="1" customWidth="1"/>
    <col min="151" max="151" width="9.7109375" bestFit="1" customWidth="1"/>
    <col min="152" max="158" width="12.7109375" bestFit="1" customWidth="1"/>
    <col min="159" max="159" width="9.7109375" bestFit="1" customWidth="1"/>
    <col min="160" max="174" width="12.7109375" bestFit="1" customWidth="1"/>
    <col min="175" max="175" width="8.7109375" bestFit="1" customWidth="1"/>
    <col min="176" max="186" width="12.7109375" bestFit="1" customWidth="1"/>
    <col min="187" max="187" width="8.7109375" bestFit="1" customWidth="1"/>
    <col min="188" max="189" width="12.7109375" bestFit="1" customWidth="1"/>
    <col min="190" max="190" width="4.7109375" bestFit="1" customWidth="1"/>
    <col min="191" max="198" width="12.7109375" bestFit="1" customWidth="1"/>
    <col min="199" max="199" width="7.7109375" bestFit="1" customWidth="1"/>
    <col min="200" max="200" width="12.7109375" bestFit="1" customWidth="1"/>
    <col min="201" max="201" width="6.7109375" bestFit="1" customWidth="1"/>
    <col min="202" max="204" width="12.7109375" bestFit="1" customWidth="1"/>
    <col min="205" max="205" width="7.7109375" bestFit="1" customWidth="1"/>
    <col min="206" max="219" width="12.7109375" bestFit="1" customWidth="1"/>
    <col min="220" max="220" width="8.7109375" bestFit="1" customWidth="1"/>
    <col min="221" max="221" width="2.7109375" bestFit="1" customWidth="1"/>
    <col min="222" max="222" width="12.7109375" bestFit="1" customWidth="1"/>
    <col min="223" max="223" width="6.7109375" bestFit="1" customWidth="1"/>
    <col min="224" max="233" width="12.7109375" bestFit="1" customWidth="1"/>
    <col min="234" max="234" width="8.7109375" bestFit="1" customWidth="1"/>
    <col min="235" max="236" width="12.7109375" bestFit="1" customWidth="1"/>
    <col min="237" max="237" width="8.7109375" bestFit="1" customWidth="1"/>
    <col min="238" max="267" width="12.7109375" bestFit="1" customWidth="1"/>
    <col min="268" max="268" width="5.7109375" bestFit="1" customWidth="1"/>
    <col min="269" max="271" width="12.7109375" bestFit="1" customWidth="1"/>
    <col min="272" max="272" width="8.7109375" bestFit="1" customWidth="1"/>
    <col min="273" max="273" width="7.28515625" bestFit="1" customWidth="1"/>
    <col min="274" max="274" width="12.7109375" bestFit="1" customWidth="1"/>
  </cols>
  <sheetData>
    <row r="1" spans="1:15">
      <c r="A1" t="s">
        <v>1</v>
      </c>
      <c r="B1" t="s">
        <v>5</v>
      </c>
      <c r="C1" t="s">
        <v>700</v>
      </c>
      <c r="D1" t="s">
        <v>6</v>
      </c>
      <c r="H1" t="s">
        <v>701</v>
      </c>
      <c r="J1" s="5" t="s">
        <v>612</v>
      </c>
      <c r="K1" t="s">
        <v>714</v>
      </c>
    </row>
    <row r="2" spans="1:15">
      <c r="A2" s="2">
        <v>44925.999305555553</v>
      </c>
      <c r="B2" s="2">
        <v>44925.53125</v>
      </c>
      <c r="C2" s="50">
        <f t="shared" ref="C2:C33" si="0">B2-A2</f>
        <v>-0.46805555555329192</v>
      </c>
      <c r="D2" s="1">
        <v>44925</v>
      </c>
      <c r="F2" s="19"/>
      <c r="H2" s="19">
        <f>AVERAGE(C2:C263)</f>
        <v>-30.681440903054092</v>
      </c>
      <c r="J2" s="6" t="s">
        <v>642</v>
      </c>
      <c r="K2">
        <v>11</v>
      </c>
    </row>
    <row r="3" spans="1:15">
      <c r="A3" s="2">
        <v>44925.676388888889</v>
      </c>
      <c r="B3" s="2">
        <v>44925.5</v>
      </c>
      <c r="C3" s="50">
        <f t="shared" si="0"/>
        <v>-0.17638888888905058</v>
      </c>
      <c r="D3" s="1">
        <v>44925</v>
      </c>
      <c r="J3" s="6" t="s">
        <v>643</v>
      </c>
      <c r="K3">
        <v>251</v>
      </c>
    </row>
    <row r="4" spans="1:15">
      <c r="A4" s="2">
        <v>44924.68472222222</v>
      </c>
      <c r="B4" s="2">
        <v>44914.604166666664</v>
      </c>
      <c r="C4" s="50">
        <f t="shared" si="0"/>
        <v>-10.080555555556202</v>
      </c>
      <c r="D4" s="1">
        <v>44915</v>
      </c>
      <c r="F4" t="s">
        <v>717</v>
      </c>
      <c r="J4" s="6" t="s">
        <v>613</v>
      </c>
      <c r="K4">
        <v>262</v>
      </c>
    </row>
    <row r="5" spans="1:15">
      <c r="A5" s="2">
        <v>44924.53125</v>
      </c>
      <c r="B5" s="2">
        <v>44914.696527777778</v>
      </c>
      <c r="C5" s="50">
        <f t="shared" si="0"/>
        <v>-9.8347222222218988</v>
      </c>
      <c r="D5" s="1">
        <v>44914</v>
      </c>
    </row>
    <row r="6" spans="1:15">
      <c r="A6" s="2">
        <v>44922.489583333336</v>
      </c>
      <c r="B6" s="2">
        <v>44917.704861111109</v>
      </c>
      <c r="C6" s="50">
        <f t="shared" si="0"/>
        <v>-4.7847222222262644</v>
      </c>
      <c r="D6" s="1">
        <v>44917</v>
      </c>
    </row>
    <row r="7" spans="1:15">
      <c r="A7" s="2">
        <v>44921.680555555555</v>
      </c>
      <c r="B7" s="2">
        <v>44911.6875</v>
      </c>
      <c r="C7" s="50">
        <f t="shared" si="0"/>
        <v>-9.9930555555547471</v>
      </c>
      <c r="D7" s="1">
        <v>44916</v>
      </c>
      <c r="H7" s="19" t="s">
        <v>715</v>
      </c>
    </row>
    <row r="8" spans="1:15">
      <c r="A8" s="2">
        <v>44921.477777777778</v>
      </c>
      <c r="B8" s="2">
        <v>44883.631249999999</v>
      </c>
      <c r="C8" s="50">
        <f t="shared" si="0"/>
        <v>-37.846527777779556</v>
      </c>
      <c r="D8" s="1">
        <v>44883</v>
      </c>
      <c r="H8" s="19">
        <f>AVERAGE(C2:C47)</f>
        <v>-19.431416062801556</v>
      </c>
      <c r="I8" t="s">
        <v>703</v>
      </c>
      <c r="K8" s="5" t="s">
        <v>612</v>
      </c>
      <c r="L8" t="s">
        <v>714</v>
      </c>
      <c r="N8" s="5" t="s">
        <v>612</v>
      </c>
      <c r="O8" t="s">
        <v>644</v>
      </c>
    </row>
    <row r="9" spans="1:15">
      <c r="A9" s="2">
        <v>44918.799305555556</v>
      </c>
      <c r="B9" s="2">
        <v>44879.662499999999</v>
      </c>
      <c r="C9" s="50">
        <f t="shared" si="0"/>
        <v>-39.136805555557657</v>
      </c>
      <c r="D9" s="1">
        <v>44881</v>
      </c>
      <c r="H9" s="19">
        <f>AVERAGE(C48:C79)</f>
        <v>-46.114023297490704</v>
      </c>
      <c r="I9" t="s">
        <v>704</v>
      </c>
      <c r="K9" s="6" t="s">
        <v>629</v>
      </c>
      <c r="L9">
        <v>16</v>
      </c>
      <c r="N9" s="6" t="s">
        <v>629</v>
      </c>
      <c r="O9">
        <v>14</v>
      </c>
    </row>
    <row r="10" spans="1:15">
      <c r="A10" s="2">
        <v>44918.71597222222</v>
      </c>
      <c r="B10" s="2">
        <v>44859.736805555556</v>
      </c>
      <c r="C10" s="50">
        <f t="shared" si="0"/>
        <v>-58.979166666664241</v>
      </c>
      <c r="D10" s="1">
        <v>44862</v>
      </c>
      <c r="H10" s="19">
        <f>AVERAGE(C80:C107)</f>
        <v>-45.874819958846878</v>
      </c>
      <c r="I10" t="s">
        <v>705</v>
      </c>
      <c r="K10" s="6" t="s">
        <v>630</v>
      </c>
      <c r="L10">
        <v>19</v>
      </c>
      <c r="N10" s="6" t="s">
        <v>630</v>
      </c>
      <c r="O10">
        <v>13</v>
      </c>
    </row>
    <row r="11" spans="1:15">
      <c r="A11" s="2">
        <v>44918.65347222222</v>
      </c>
      <c r="B11" s="2">
        <v>44831.521527777775</v>
      </c>
      <c r="C11" s="50">
        <f t="shared" si="0"/>
        <v>-87.131944444445253</v>
      </c>
      <c r="D11" s="1">
        <v>44834</v>
      </c>
      <c r="H11" s="19">
        <f>AVERAGE(C108:C125)</f>
        <v>-41.072800925925954</v>
      </c>
      <c r="I11" t="s">
        <v>706</v>
      </c>
      <c r="K11" s="6" t="s">
        <v>631</v>
      </c>
      <c r="L11">
        <v>17</v>
      </c>
      <c r="N11" s="6" t="s">
        <v>631</v>
      </c>
      <c r="O11">
        <v>18</v>
      </c>
    </row>
    <row r="12" spans="1:15">
      <c r="A12" s="2">
        <v>44918.519444444442</v>
      </c>
      <c r="B12" s="2">
        <v>44895.595138888886</v>
      </c>
      <c r="C12" s="50">
        <f t="shared" si="0"/>
        <v>-22.924305555556202</v>
      </c>
      <c r="D12" s="1">
        <v>44896</v>
      </c>
      <c r="H12" s="19">
        <f>AVERAGE(C126:C149)</f>
        <v>-38.200785024154236</v>
      </c>
      <c r="I12" t="s">
        <v>707</v>
      </c>
      <c r="K12" s="6" t="s">
        <v>632</v>
      </c>
      <c r="L12">
        <v>25</v>
      </c>
      <c r="N12" s="6" t="s">
        <v>632</v>
      </c>
      <c r="O12">
        <v>15</v>
      </c>
    </row>
    <row r="13" spans="1:15">
      <c r="A13" s="2">
        <v>44918.499305555553</v>
      </c>
      <c r="B13" s="2">
        <v>44874.498611111114</v>
      </c>
      <c r="C13" s="50">
        <f t="shared" si="0"/>
        <v>-44.000694444439432</v>
      </c>
      <c r="D13" s="1">
        <v>44880</v>
      </c>
      <c r="H13" s="19">
        <f>AVERAGE(C150:C173)</f>
        <v>-31.292089371980577</v>
      </c>
      <c r="I13" t="s">
        <v>708</v>
      </c>
      <c r="K13" s="6" t="s">
        <v>633</v>
      </c>
      <c r="L13">
        <v>15</v>
      </c>
      <c r="N13" s="6" t="s">
        <v>633</v>
      </c>
      <c r="O13">
        <v>22</v>
      </c>
    </row>
    <row r="14" spans="1:15">
      <c r="A14" s="2">
        <v>44917.745833333334</v>
      </c>
      <c r="B14" s="2">
        <v>44893.722916666666</v>
      </c>
      <c r="C14" s="50">
        <f t="shared" si="0"/>
        <v>-24.022916666668607</v>
      </c>
      <c r="D14" s="1">
        <v>44895</v>
      </c>
      <c r="H14" s="19">
        <f>AVERAGE(C174:C181)</f>
        <v>-49.334635416664241</v>
      </c>
      <c r="I14" t="s">
        <v>709</v>
      </c>
      <c r="K14" s="6" t="s">
        <v>634</v>
      </c>
      <c r="L14">
        <v>20</v>
      </c>
      <c r="N14" s="6" t="s">
        <v>634</v>
      </c>
      <c r="O14">
        <v>8</v>
      </c>
    </row>
    <row r="15" spans="1:15">
      <c r="A15" s="2">
        <v>44917.661111111112</v>
      </c>
      <c r="B15" s="2">
        <v>44914.493055555555</v>
      </c>
      <c r="C15" s="50">
        <f t="shared" si="0"/>
        <v>-3.1680555555576575</v>
      </c>
      <c r="D15" s="1">
        <v>44917</v>
      </c>
      <c r="H15" s="19">
        <f>AVERAGE(C182:C203)</f>
        <v>-27.360984848485135</v>
      </c>
      <c r="I15" t="s">
        <v>710</v>
      </c>
      <c r="K15" s="6" t="s">
        <v>635</v>
      </c>
      <c r="L15">
        <v>21</v>
      </c>
      <c r="N15" s="6" t="s">
        <v>635</v>
      </c>
      <c r="O15">
        <v>24</v>
      </c>
    </row>
    <row r="16" spans="1:15">
      <c r="A16" s="2">
        <v>44917.513194444444</v>
      </c>
      <c r="B16" s="2">
        <v>44893.5</v>
      </c>
      <c r="C16" s="50">
        <f t="shared" si="0"/>
        <v>-24.013194444443798</v>
      </c>
      <c r="D16" s="1">
        <v>44915</v>
      </c>
      <c r="H16" s="19">
        <f>AVERAGE(C204:C218)</f>
        <v>-19.098214285714807</v>
      </c>
      <c r="I16" t="s">
        <v>711</v>
      </c>
      <c r="K16" s="6" t="s">
        <v>636</v>
      </c>
      <c r="L16">
        <v>21</v>
      </c>
      <c r="N16" s="6" t="s">
        <v>636</v>
      </c>
      <c r="O16">
        <v>24</v>
      </c>
    </row>
    <row r="17" spans="1:15">
      <c r="A17" s="2">
        <v>44916.763194444444</v>
      </c>
      <c r="B17" s="2">
        <v>44914.618750000001</v>
      </c>
      <c r="C17" s="50">
        <f t="shared" si="0"/>
        <v>-2.1444444444423425</v>
      </c>
      <c r="D17" s="1">
        <v>44914</v>
      </c>
      <c r="H17" s="19">
        <f>AVERAGE(C219:C236)</f>
        <v>-14.192399691356615</v>
      </c>
      <c r="I17" t="s">
        <v>712</v>
      </c>
      <c r="K17" s="6" t="s">
        <v>637</v>
      </c>
      <c r="L17">
        <v>23</v>
      </c>
      <c r="N17" s="6" t="s">
        <v>637</v>
      </c>
      <c r="O17">
        <v>18</v>
      </c>
    </row>
    <row r="18" spans="1:15">
      <c r="A18" s="2">
        <v>44916.55</v>
      </c>
      <c r="B18" s="2">
        <v>44916.465277777781</v>
      </c>
      <c r="C18" s="50">
        <f t="shared" si="0"/>
        <v>-8.4722222221898846E-2</v>
      </c>
      <c r="D18" s="1">
        <v>44916</v>
      </c>
      <c r="H18" s="19">
        <f>AVERAGE(C237:C249)</f>
        <v>-14.441351010100995</v>
      </c>
      <c r="I18" t="s">
        <v>713</v>
      </c>
      <c r="K18" s="6" t="s">
        <v>638</v>
      </c>
      <c r="L18">
        <v>20</v>
      </c>
      <c r="N18" s="6" t="s">
        <v>638</v>
      </c>
      <c r="O18">
        <v>28</v>
      </c>
    </row>
    <row r="19" spans="1:15">
      <c r="A19" s="2">
        <v>44916.392361111109</v>
      </c>
      <c r="B19" s="2">
        <v>44867.759722222225</v>
      </c>
      <c r="C19" s="50">
        <f t="shared" si="0"/>
        <v>-48.632638888884685</v>
      </c>
      <c r="D19" s="1">
        <v>44873</v>
      </c>
      <c r="H19" s="19">
        <f>AVERAGE(C250:C263)</f>
        <v>-12.308333333333575</v>
      </c>
      <c r="I19" t="s">
        <v>702</v>
      </c>
      <c r="K19" s="6" t="s">
        <v>639</v>
      </c>
      <c r="L19">
        <v>35</v>
      </c>
      <c r="N19" s="6" t="s">
        <v>639</v>
      </c>
      <c r="O19">
        <v>32</v>
      </c>
    </row>
    <row r="20" spans="1:15">
      <c r="A20" s="2">
        <v>44915.74722222222</v>
      </c>
      <c r="B20" s="2">
        <v>44895.743750000001</v>
      </c>
      <c r="C20" s="50">
        <f t="shared" si="0"/>
        <v>-20.003472222218988</v>
      </c>
      <c r="D20" s="1">
        <v>44897</v>
      </c>
      <c r="K20" s="6" t="s">
        <v>640</v>
      </c>
      <c r="L20">
        <v>30</v>
      </c>
      <c r="N20" s="6" t="s">
        <v>640</v>
      </c>
      <c r="O20">
        <v>46</v>
      </c>
    </row>
    <row r="21" spans="1:15">
      <c r="A21" s="2">
        <v>44915.676388888889</v>
      </c>
      <c r="B21" s="2">
        <v>44900.611805555556</v>
      </c>
      <c r="C21" s="50">
        <f t="shared" si="0"/>
        <v>-15.064583333332848</v>
      </c>
      <c r="D21" s="1">
        <v>44910</v>
      </c>
      <c r="K21" s="6" t="s">
        <v>613</v>
      </c>
      <c r="L21">
        <v>262</v>
      </c>
      <c r="N21" s="6" t="s">
        <v>613</v>
      </c>
      <c r="O21">
        <v>262</v>
      </c>
    </row>
    <row r="22" spans="1:15">
      <c r="A22" s="2">
        <v>44915.541666666664</v>
      </c>
      <c r="B22" s="2">
        <v>44909.475694444445</v>
      </c>
      <c r="C22" s="50">
        <f t="shared" si="0"/>
        <v>-6.0659722222189885</v>
      </c>
      <c r="D22" s="1">
        <v>44914</v>
      </c>
    </row>
    <row r="23" spans="1:15">
      <c r="A23" s="2">
        <v>44915.497916666667</v>
      </c>
      <c r="B23" s="2">
        <v>44900.584722222222</v>
      </c>
      <c r="C23" s="50">
        <f t="shared" si="0"/>
        <v>-14.913194444445253</v>
      </c>
      <c r="D23" s="1">
        <v>44900</v>
      </c>
    </row>
    <row r="24" spans="1:15">
      <c r="A24" s="2">
        <v>44915.486805555556</v>
      </c>
      <c r="B24" s="2">
        <v>44907.676388888889</v>
      </c>
      <c r="C24" s="50">
        <f t="shared" si="0"/>
        <v>-7.8104166666671517</v>
      </c>
      <c r="D24" s="1">
        <v>44910</v>
      </c>
    </row>
    <row r="25" spans="1:15">
      <c r="A25" s="2">
        <v>44915.477083333331</v>
      </c>
      <c r="B25" s="2">
        <v>44862.45416666667</v>
      </c>
      <c r="C25" s="50">
        <f t="shared" si="0"/>
        <v>-53.022916666661331</v>
      </c>
      <c r="D25" s="1">
        <v>44873</v>
      </c>
      <c r="I25" t="s">
        <v>612</v>
      </c>
      <c r="J25" t="s">
        <v>714</v>
      </c>
      <c r="K25" t="s">
        <v>644</v>
      </c>
      <c r="L25" t="s">
        <v>716</v>
      </c>
    </row>
    <row r="26" spans="1:15">
      <c r="A26" s="2">
        <v>44915.472222222219</v>
      </c>
      <c r="B26" s="2">
        <v>44907.759722222225</v>
      </c>
      <c r="C26" s="50">
        <f t="shared" si="0"/>
        <v>-7.7124999999941792</v>
      </c>
      <c r="D26" t="s">
        <v>19</v>
      </c>
      <c r="F26" s="19">
        <f>AVERAGE(C26:C59)</f>
        <v>-18.901536195286042</v>
      </c>
      <c r="I26" t="s">
        <v>629</v>
      </c>
      <c r="J26">
        <v>16</v>
      </c>
      <c r="K26">
        <v>14</v>
      </c>
      <c r="L26" s="19">
        <v>-12.308333333333575</v>
      </c>
    </row>
    <row r="27" spans="1:15">
      <c r="A27" s="2">
        <v>44915.469444444447</v>
      </c>
      <c r="B27" s="2">
        <v>44907.761111111111</v>
      </c>
      <c r="C27" s="50">
        <f t="shared" si="0"/>
        <v>-7.7083333333357587</v>
      </c>
      <c r="D27" t="s">
        <v>19</v>
      </c>
      <c r="I27" t="s">
        <v>630</v>
      </c>
      <c r="J27">
        <v>19</v>
      </c>
      <c r="K27">
        <v>13</v>
      </c>
      <c r="L27" s="19">
        <v>-14.441351010100995</v>
      </c>
    </row>
    <row r="28" spans="1:15">
      <c r="A28" s="2">
        <v>44915.368750000001</v>
      </c>
      <c r="B28" s="2">
        <v>44903.706250000003</v>
      </c>
      <c r="C28" s="50">
        <f t="shared" si="0"/>
        <v>-11.662499999998545</v>
      </c>
      <c r="D28" s="1">
        <v>44911</v>
      </c>
      <c r="I28" t="s">
        <v>631</v>
      </c>
      <c r="J28">
        <v>17</v>
      </c>
      <c r="K28">
        <v>18</v>
      </c>
      <c r="L28" s="19">
        <v>-14.192399691356615</v>
      </c>
    </row>
    <row r="29" spans="1:15">
      <c r="A29" s="2">
        <v>44911.706250000003</v>
      </c>
      <c r="B29" s="2">
        <v>44904.661111111112</v>
      </c>
      <c r="C29" s="50">
        <f t="shared" si="0"/>
        <v>-7.0451388888905058</v>
      </c>
      <c r="D29" s="1">
        <v>44908</v>
      </c>
      <c r="I29" t="s">
        <v>632</v>
      </c>
      <c r="J29">
        <v>25</v>
      </c>
      <c r="K29">
        <v>15</v>
      </c>
      <c r="L29" s="19">
        <v>-19.098214285714807</v>
      </c>
    </row>
    <row r="30" spans="1:15">
      <c r="A30" s="2">
        <v>44911.506944444445</v>
      </c>
      <c r="B30" s="2">
        <v>44897.609722222223</v>
      </c>
      <c r="C30" s="50">
        <f t="shared" si="0"/>
        <v>-13.897222222221899</v>
      </c>
      <c r="D30" s="1">
        <v>44908</v>
      </c>
      <c r="I30" t="s">
        <v>633</v>
      </c>
      <c r="J30">
        <v>15</v>
      </c>
      <c r="K30">
        <v>22</v>
      </c>
      <c r="L30" s="19">
        <v>-27.360984848485135</v>
      </c>
    </row>
    <row r="31" spans="1:15">
      <c r="A31" s="2">
        <v>44911.50277777778</v>
      </c>
      <c r="B31" s="2">
        <v>44890.525694444441</v>
      </c>
      <c r="C31" s="50">
        <f t="shared" si="0"/>
        <v>-20.977083333338669</v>
      </c>
      <c r="D31" s="1">
        <v>44895</v>
      </c>
      <c r="F31" s="19"/>
      <c r="I31" t="s">
        <v>634</v>
      </c>
      <c r="J31">
        <v>20</v>
      </c>
      <c r="K31">
        <v>8</v>
      </c>
      <c r="L31" s="19">
        <v>-49.334635416664241</v>
      </c>
    </row>
    <row r="32" spans="1:15">
      <c r="A32" s="2">
        <v>44911.431250000001</v>
      </c>
      <c r="B32" s="2">
        <v>44893.434027777781</v>
      </c>
      <c r="C32" s="50">
        <f t="shared" si="0"/>
        <v>-17.997222222220444</v>
      </c>
      <c r="D32" s="1">
        <v>44909</v>
      </c>
      <c r="I32" t="s">
        <v>635</v>
      </c>
      <c r="J32">
        <v>21</v>
      </c>
      <c r="K32">
        <v>24</v>
      </c>
      <c r="L32" s="19">
        <v>-31.292089371980577</v>
      </c>
    </row>
    <row r="33" spans="1:12">
      <c r="A33" s="2">
        <v>44910.674305555556</v>
      </c>
      <c r="B33" s="2">
        <v>44852.74722222222</v>
      </c>
      <c r="C33" s="50">
        <f t="shared" si="0"/>
        <v>-57.927083333335759</v>
      </c>
      <c r="D33" s="1">
        <v>44858</v>
      </c>
      <c r="I33" t="s">
        <v>636</v>
      </c>
      <c r="J33">
        <v>21</v>
      </c>
      <c r="K33">
        <v>24</v>
      </c>
      <c r="L33" s="19">
        <v>-38.200785024154236</v>
      </c>
    </row>
    <row r="34" spans="1:12">
      <c r="A34" s="2">
        <v>44910.569444444445</v>
      </c>
      <c r="B34" s="2">
        <v>44895.452777777777</v>
      </c>
      <c r="C34" s="50">
        <f t="shared" ref="C34:C58" si="1">B34-A34</f>
        <v>-15.116666666668607</v>
      </c>
      <c r="D34" s="1">
        <v>44901</v>
      </c>
      <c r="I34" t="s">
        <v>637</v>
      </c>
      <c r="J34">
        <v>23</v>
      </c>
      <c r="K34">
        <v>18</v>
      </c>
      <c r="L34" s="19">
        <v>-41.072800925925954</v>
      </c>
    </row>
    <row r="35" spans="1:12">
      <c r="A35" s="2">
        <v>44910.546527777777</v>
      </c>
      <c r="B35" s="2">
        <v>44882.595833333333</v>
      </c>
      <c r="C35" s="50">
        <f t="shared" si="1"/>
        <v>-27.950694444443798</v>
      </c>
      <c r="D35" s="1">
        <v>44888</v>
      </c>
      <c r="I35" t="s">
        <v>638</v>
      </c>
      <c r="J35">
        <v>20</v>
      </c>
      <c r="K35">
        <v>28</v>
      </c>
      <c r="L35" s="19">
        <v>-45.874819958846878</v>
      </c>
    </row>
    <row r="36" spans="1:12">
      <c r="A36" s="2">
        <v>44909.515972222223</v>
      </c>
      <c r="B36" s="2">
        <v>44903.486111111109</v>
      </c>
      <c r="C36" s="50">
        <f t="shared" si="1"/>
        <v>-6.0298611111138598</v>
      </c>
      <c r="D36" s="1">
        <v>44909</v>
      </c>
      <c r="I36" t="s">
        <v>639</v>
      </c>
      <c r="J36">
        <v>35</v>
      </c>
      <c r="K36">
        <v>32</v>
      </c>
      <c r="L36" s="19">
        <v>-46.114023297490704</v>
      </c>
    </row>
    <row r="37" spans="1:12">
      <c r="A37" s="2">
        <v>44907.511805555558</v>
      </c>
      <c r="B37" s="2">
        <v>44900.586805555555</v>
      </c>
      <c r="C37" s="50">
        <f t="shared" si="1"/>
        <v>-6.9250000000029104</v>
      </c>
      <c r="D37" s="1">
        <v>44902</v>
      </c>
      <c r="I37" t="s">
        <v>640</v>
      </c>
      <c r="J37">
        <v>30</v>
      </c>
      <c r="K37">
        <v>46</v>
      </c>
      <c r="L37" s="19">
        <v>-19.431416062801556</v>
      </c>
    </row>
    <row r="38" spans="1:12">
      <c r="A38" s="2">
        <v>44907.421527777777</v>
      </c>
      <c r="B38" s="2">
        <v>44889.543055555558</v>
      </c>
      <c r="C38" s="50">
        <f t="shared" si="1"/>
        <v>-17.878472222218988</v>
      </c>
      <c r="D38" s="1">
        <v>44893</v>
      </c>
      <c r="I38" t="s">
        <v>613</v>
      </c>
      <c r="J38">
        <v>262</v>
      </c>
      <c r="K38">
        <v>262</v>
      </c>
    </row>
    <row r="39" spans="1:12">
      <c r="A39" s="2">
        <v>44907.420138888891</v>
      </c>
      <c r="B39" s="2">
        <v>44896.539583333331</v>
      </c>
      <c r="C39" s="50">
        <f t="shared" si="1"/>
        <v>-10.880555555559113</v>
      </c>
      <c r="D39" s="1">
        <v>44904</v>
      </c>
    </row>
    <row r="40" spans="1:12">
      <c r="A40" s="2">
        <v>44907.412499999999</v>
      </c>
      <c r="B40" s="2">
        <v>44896.545138888891</v>
      </c>
      <c r="C40" s="50">
        <f t="shared" si="1"/>
        <v>-10.867361111108039</v>
      </c>
      <c r="D40" s="1">
        <v>44901</v>
      </c>
    </row>
    <row r="41" spans="1:12">
      <c r="A41" s="2">
        <v>44904.635416666664</v>
      </c>
      <c r="B41" s="2">
        <v>44876.45</v>
      </c>
      <c r="C41" s="50">
        <f t="shared" si="1"/>
        <v>-28.185416666667152</v>
      </c>
      <c r="D41" s="1">
        <v>44879</v>
      </c>
    </row>
    <row r="42" spans="1:12">
      <c r="A42" s="2">
        <v>44903.634722222225</v>
      </c>
      <c r="B42" s="2">
        <v>44883.518750000003</v>
      </c>
      <c r="C42" s="50">
        <f t="shared" si="1"/>
        <v>-20.115972222221899</v>
      </c>
      <c r="D42" s="1">
        <v>44886</v>
      </c>
    </row>
    <row r="43" spans="1:12">
      <c r="A43" s="2">
        <v>44903.519444444442</v>
      </c>
      <c r="B43" s="2">
        <v>44900.693055555559</v>
      </c>
      <c r="C43" s="50">
        <f t="shared" si="1"/>
        <v>-2.8263888888832298</v>
      </c>
      <c r="D43" s="1">
        <v>44902</v>
      </c>
      <c r="I43" s="5" t="s">
        <v>612</v>
      </c>
      <c r="J43" t="s">
        <v>654</v>
      </c>
    </row>
    <row r="44" spans="1:12">
      <c r="A44" s="2">
        <v>44902.48333333333</v>
      </c>
      <c r="B44" s="2">
        <v>44890.492361111108</v>
      </c>
      <c r="C44" s="50">
        <f t="shared" si="1"/>
        <v>-11.990972222221899</v>
      </c>
      <c r="D44" s="1">
        <v>44893</v>
      </c>
      <c r="I44" s="6" t="s">
        <v>641</v>
      </c>
    </row>
    <row r="45" spans="1:12">
      <c r="A45" s="2">
        <v>44901.556944444441</v>
      </c>
      <c r="B45" s="2">
        <v>44867.762499999997</v>
      </c>
      <c r="C45" s="50">
        <f t="shared" si="1"/>
        <v>-33.794444444443798</v>
      </c>
      <c r="D45" s="1">
        <v>44868</v>
      </c>
      <c r="I45" s="6" t="s">
        <v>642</v>
      </c>
      <c r="J45">
        <v>36.545454545454547</v>
      </c>
    </row>
    <row r="46" spans="1:12">
      <c r="A46" s="2">
        <v>44901.501388888886</v>
      </c>
      <c r="B46" s="2">
        <v>44897.552777777775</v>
      </c>
      <c r="C46" s="50">
        <f t="shared" si="1"/>
        <v>-3.9486111111109494</v>
      </c>
      <c r="D46" s="1">
        <v>44901</v>
      </c>
      <c r="I46" s="6" t="s">
        <v>643</v>
      </c>
    </row>
    <row r="47" spans="1:12">
      <c r="A47" s="2">
        <v>44896.617361111108</v>
      </c>
      <c r="B47" s="2">
        <v>44888.513194444444</v>
      </c>
      <c r="C47" s="50">
        <f t="shared" si="1"/>
        <v>-8.1041666666642413</v>
      </c>
      <c r="D47" s="1">
        <v>44890</v>
      </c>
      <c r="I47" s="7" t="s">
        <v>698</v>
      </c>
    </row>
    <row r="48" spans="1:12">
      <c r="A48" s="2">
        <v>44895.734027777777</v>
      </c>
      <c r="B48" s="2">
        <v>44879.674305555556</v>
      </c>
      <c r="C48" s="51">
        <f t="shared" si="1"/>
        <v>-16.059722222220444</v>
      </c>
      <c r="D48" s="1">
        <v>44881</v>
      </c>
      <c r="I48" s="49" t="s">
        <v>629</v>
      </c>
      <c r="J48">
        <v>27.8125</v>
      </c>
    </row>
    <row r="49" spans="1:10">
      <c r="A49" s="2">
        <v>44895.633333333331</v>
      </c>
      <c r="B49" s="2">
        <v>44859.739583333336</v>
      </c>
      <c r="C49" s="51">
        <f t="shared" si="1"/>
        <v>-35.893749999995634</v>
      </c>
      <c r="D49" s="1">
        <v>44861</v>
      </c>
      <c r="I49" s="49" t="s">
        <v>630</v>
      </c>
      <c r="J49">
        <v>28.894736842105264</v>
      </c>
    </row>
    <row r="50" spans="1:10">
      <c r="A50" s="2">
        <v>44895.613194444442</v>
      </c>
      <c r="B50" s="2">
        <v>44784.665277777778</v>
      </c>
      <c r="C50" s="51">
        <f t="shared" si="1"/>
        <v>-110.94791666666424</v>
      </c>
      <c r="D50" s="1">
        <v>44785</v>
      </c>
      <c r="I50" s="49" t="s">
        <v>631</v>
      </c>
      <c r="J50">
        <v>49.764705882352942</v>
      </c>
    </row>
    <row r="51" spans="1:10">
      <c r="A51" s="2">
        <v>44895.463194444441</v>
      </c>
      <c r="B51" s="2">
        <v>44893.484027777777</v>
      </c>
      <c r="C51" s="51">
        <f t="shared" si="1"/>
        <v>-1.9791666666642413</v>
      </c>
      <c r="D51" s="1">
        <v>44894</v>
      </c>
      <c r="I51" s="7" t="s">
        <v>699</v>
      </c>
    </row>
    <row r="52" spans="1:10">
      <c r="A52" s="2">
        <v>44894.886805555558</v>
      </c>
      <c r="B52" s="2">
        <v>44854.442361111112</v>
      </c>
      <c r="C52" s="51">
        <f t="shared" si="1"/>
        <v>-40.444444444445253</v>
      </c>
      <c r="D52" s="1">
        <v>44860</v>
      </c>
      <c r="I52" s="49" t="s">
        <v>632</v>
      </c>
      <c r="J52">
        <v>44.64</v>
      </c>
    </row>
    <row r="53" spans="1:10">
      <c r="A53" s="2">
        <v>44894.744444444441</v>
      </c>
      <c r="B53" s="2">
        <v>44888.539583333331</v>
      </c>
      <c r="C53" s="51">
        <f t="shared" si="1"/>
        <v>-6.2048611111094942</v>
      </c>
      <c r="D53" s="1">
        <v>44889</v>
      </c>
      <c r="I53" s="49" t="s">
        <v>633</v>
      </c>
      <c r="J53">
        <v>21.8</v>
      </c>
    </row>
    <row r="54" spans="1:10">
      <c r="A54" s="2">
        <v>44894.73541666667</v>
      </c>
      <c r="B54" s="2">
        <v>44859.504166666666</v>
      </c>
      <c r="C54" s="51">
        <f t="shared" si="1"/>
        <v>-35.231250000004366</v>
      </c>
      <c r="D54" s="1">
        <v>44859</v>
      </c>
      <c r="I54" s="49" t="s">
        <v>634</v>
      </c>
      <c r="J54">
        <v>27.55</v>
      </c>
    </row>
    <row r="55" spans="1:10">
      <c r="A55" s="2">
        <v>44894.682638888888</v>
      </c>
      <c r="B55" s="2">
        <v>44883.6</v>
      </c>
      <c r="C55" s="51">
        <f t="shared" si="1"/>
        <v>-11.082638888889051</v>
      </c>
      <c r="D55" s="1">
        <v>44889</v>
      </c>
      <c r="I55" s="7" t="s">
        <v>696</v>
      </c>
      <c r="J55">
        <v>25.919354838709676</v>
      </c>
    </row>
    <row r="56" spans="1:10">
      <c r="A56" s="2">
        <v>44894.679166666669</v>
      </c>
      <c r="B56" s="2">
        <v>44886.770833333336</v>
      </c>
      <c r="C56" s="51">
        <f t="shared" si="1"/>
        <v>-7.9083333333328483</v>
      </c>
      <c r="D56" s="1">
        <v>44890</v>
      </c>
      <c r="I56" s="7" t="s">
        <v>697</v>
      </c>
      <c r="J56">
        <v>26.337662337662337</v>
      </c>
    </row>
    <row r="57" spans="1:10">
      <c r="A57" s="2">
        <v>44893.708333333336</v>
      </c>
      <c r="B57" s="2">
        <v>44888.527083333334</v>
      </c>
      <c r="C57" s="51">
        <f t="shared" si="1"/>
        <v>-5.1812500000014552</v>
      </c>
      <c r="D57" s="1">
        <v>44888</v>
      </c>
      <c r="I57" s="6" t="s">
        <v>613</v>
      </c>
      <c r="J57">
        <v>30.041984732824428</v>
      </c>
    </row>
    <row r="58" spans="1:10">
      <c r="A58" s="2">
        <v>44890.714583333334</v>
      </c>
      <c r="B58" s="2">
        <v>44887.438888888886</v>
      </c>
      <c r="C58" s="51">
        <f t="shared" si="1"/>
        <v>-3.2756944444481633</v>
      </c>
      <c r="D58" s="1">
        <v>44889</v>
      </c>
    </row>
    <row r="59" spans="1:10">
      <c r="A59" s="2"/>
      <c r="B59" s="2"/>
      <c r="C59" s="51"/>
      <c r="D59" s="1"/>
    </row>
    <row r="60" spans="1:10">
      <c r="A60" s="2">
        <v>44890.614583333336</v>
      </c>
      <c r="B60" s="2">
        <v>44873.446527777778</v>
      </c>
      <c r="C60" s="51">
        <f t="shared" ref="C60:C91" si="2">B60-A60</f>
        <v>-17.168055555557657</v>
      </c>
      <c r="D60" s="1">
        <v>44880</v>
      </c>
      <c r="F60" s="19">
        <f>AVERAGE(C60:C78)</f>
        <v>-58.435160818713101</v>
      </c>
    </row>
    <row r="61" spans="1:10">
      <c r="A61" s="2">
        <v>44890.495833333334</v>
      </c>
      <c r="B61" s="2">
        <v>44818.638888888891</v>
      </c>
      <c r="C61" s="51">
        <f t="shared" si="2"/>
        <v>-71.856944444443798</v>
      </c>
      <c r="D61" s="1">
        <v>44825</v>
      </c>
    </row>
    <row r="62" spans="1:10">
      <c r="A62" s="2">
        <v>44890.472222222219</v>
      </c>
      <c r="B62" s="2">
        <v>44869.65625</v>
      </c>
      <c r="C62" s="51">
        <f t="shared" si="2"/>
        <v>-20.815972222218988</v>
      </c>
      <c r="D62" s="1">
        <v>44869</v>
      </c>
    </row>
    <row r="63" spans="1:10">
      <c r="A63" s="2">
        <v>44889.716666666667</v>
      </c>
      <c r="B63" s="2">
        <v>44875.777777777781</v>
      </c>
      <c r="C63" s="51">
        <f t="shared" si="2"/>
        <v>-13.93888888888614</v>
      </c>
      <c r="D63" s="1">
        <v>44880</v>
      </c>
    </row>
    <row r="64" spans="1:10">
      <c r="A64" s="2">
        <v>44888.627083333333</v>
      </c>
      <c r="B64" s="2">
        <v>44846.756944444445</v>
      </c>
      <c r="C64" s="51">
        <f t="shared" si="2"/>
        <v>-41.870138888887595</v>
      </c>
      <c r="D64" s="1">
        <v>44858</v>
      </c>
    </row>
    <row r="65" spans="1:6">
      <c r="A65" s="2">
        <v>44887.681250000001</v>
      </c>
      <c r="B65" s="2">
        <v>44867.511111111111</v>
      </c>
      <c r="C65" s="51">
        <f t="shared" si="2"/>
        <v>-20.170138888890506</v>
      </c>
      <c r="D65" s="1">
        <v>44881</v>
      </c>
    </row>
    <row r="66" spans="1:6">
      <c r="A66" s="2">
        <v>44887.679861111108</v>
      </c>
      <c r="B66" s="2">
        <v>44832.647916666669</v>
      </c>
      <c r="C66" s="51">
        <f t="shared" si="2"/>
        <v>-55.031944444439432</v>
      </c>
      <c r="D66" s="1">
        <v>44840</v>
      </c>
    </row>
    <row r="67" spans="1:6">
      <c r="A67" s="2">
        <v>44887.607638888891</v>
      </c>
      <c r="B67" s="2">
        <v>44869.478472222225</v>
      </c>
      <c r="C67" s="51">
        <f t="shared" si="2"/>
        <v>-18.129166666665697</v>
      </c>
      <c r="D67" s="1">
        <v>44881</v>
      </c>
    </row>
    <row r="68" spans="1:6">
      <c r="A68" s="2">
        <v>44887.527083333334</v>
      </c>
      <c r="B68" s="2">
        <v>44756.443749999999</v>
      </c>
      <c r="C68" s="51">
        <f t="shared" si="2"/>
        <v>-131.08333333333576</v>
      </c>
      <c r="D68" s="1">
        <v>44760</v>
      </c>
    </row>
    <row r="69" spans="1:6">
      <c r="A69" s="2">
        <v>44887.474305555559</v>
      </c>
      <c r="B69" s="2">
        <v>44880.412499999999</v>
      </c>
      <c r="C69" s="51">
        <f t="shared" si="2"/>
        <v>-7.0618055555605679</v>
      </c>
      <c r="D69" s="1">
        <v>44882</v>
      </c>
    </row>
    <row r="70" spans="1:6">
      <c r="A70" s="2">
        <v>44887.386805555558</v>
      </c>
      <c r="B70" s="2">
        <v>44874.684027777781</v>
      </c>
      <c r="C70" s="51">
        <f t="shared" si="2"/>
        <v>-12.702777777776646</v>
      </c>
      <c r="D70" s="1">
        <v>44879</v>
      </c>
    </row>
    <row r="71" spans="1:6">
      <c r="A71" s="2">
        <v>44883.438194444447</v>
      </c>
      <c r="B71" s="2">
        <v>44867.480555555558</v>
      </c>
      <c r="C71" s="51">
        <f t="shared" si="2"/>
        <v>-15.957638888889051</v>
      </c>
      <c r="D71" s="1">
        <v>44868</v>
      </c>
    </row>
    <row r="72" spans="1:6">
      <c r="A72" s="2">
        <v>44882.59652777778</v>
      </c>
      <c r="B72" s="2">
        <v>44809.388194444444</v>
      </c>
      <c r="C72" s="51">
        <f t="shared" si="2"/>
        <v>-73.208333333335759</v>
      </c>
      <c r="D72" s="1">
        <v>44882</v>
      </c>
    </row>
    <row r="73" spans="1:6">
      <c r="A73" s="2">
        <v>44881.422222222223</v>
      </c>
      <c r="B73" s="2">
        <v>44664.497916666667</v>
      </c>
      <c r="C73" s="51">
        <f t="shared" si="2"/>
        <v>-216.9243055555562</v>
      </c>
      <c r="D73" s="1">
        <v>44677</v>
      </c>
    </row>
    <row r="74" spans="1:6">
      <c r="A74" s="2">
        <v>44880.520138888889</v>
      </c>
      <c r="B74" s="2">
        <v>44874.615972222222</v>
      </c>
      <c r="C74" s="51">
        <f t="shared" si="2"/>
        <v>-5.9041666666671517</v>
      </c>
      <c r="D74" s="1">
        <v>44875</v>
      </c>
    </row>
    <row r="75" spans="1:6">
      <c r="A75" s="2">
        <v>44879.525694444441</v>
      </c>
      <c r="B75" s="2">
        <v>44846.792361111111</v>
      </c>
      <c r="C75" s="51">
        <f t="shared" si="2"/>
        <v>-32.733333333329938</v>
      </c>
      <c r="D75" s="1">
        <v>44847</v>
      </c>
    </row>
    <row r="76" spans="1:6">
      <c r="A76" s="2">
        <v>44876.554861111108</v>
      </c>
      <c r="B76" s="2">
        <v>44854.683333333334</v>
      </c>
      <c r="C76" s="51">
        <f t="shared" si="2"/>
        <v>-21.871527777773736</v>
      </c>
      <c r="D76" s="1">
        <v>44858</v>
      </c>
    </row>
    <row r="77" spans="1:6">
      <c r="A77" s="2">
        <v>44875.544444444444</v>
      </c>
      <c r="B77" s="2">
        <v>44823.6</v>
      </c>
      <c r="C77" s="51">
        <f t="shared" si="2"/>
        <v>-51.944444444445253</v>
      </c>
      <c r="D77" s="1">
        <v>44825</v>
      </c>
    </row>
    <row r="78" spans="1:6">
      <c r="A78" s="2">
        <v>44874.457638888889</v>
      </c>
      <c r="B78" s="2">
        <v>44592.5625</v>
      </c>
      <c r="C78" s="51">
        <f t="shared" si="2"/>
        <v>-281.89513888888905</v>
      </c>
      <c r="D78" s="1">
        <v>44595</v>
      </c>
    </row>
    <row r="79" spans="1:6">
      <c r="A79" s="2">
        <v>44872.571527777778</v>
      </c>
      <c r="B79" s="2">
        <v>44827.513888888891</v>
      </c>
      <c r="C79" s="51">
        <f t="shared" si="2"/>
        <v>-45.057638888887595</v>
      </c>
      <c r="D79" s="1">
        <v>44838</v>
      </c>
      <c r="F79" s="19">
        <f>AVERAGE(C79:C100)</f>
        <v>-49.599735449734517</v>
      </c>
    </row>
    <row r="80" spans="1:6">
      <c r="A80" s="2">
        <v>44865.709722222222</v>
      </c>
      <c r="B80" s="2">
        <v>44862.632638888892</v>
      </c>
      <c r="C80" s="52">
        <f t="shared" si="2"/>
        <v>-3.0770833333299379</v>
      </c>
      <c r="D80" s="1">
        <v>44862</v>
      </c>
    </row>
    <row r="81" spans="1:4">
      <c r="A81" s="2">
        <v>44865.60833333333</v>
      </c>
      <c r="B81" s="2">
        <v>44846.594444444447</v>
      </c>
      <c r="C81" s="52">
        <f t="shared" si="2"/>
        <v>-19.01388888888323</v>
      </c>
      <c r="D81" s="1">
        <v>44847</v>
      </c>
    </row>
    <row r="82" spans="1:4">
      <c r="A82" s="2">
        <v>44865.589583333334</v>
      </c>
      <c r="B82" s="2">
        <v>44830.509722222225</v>
      </c>
      <c r="C82" s="52">
        <f t="shared" si="2"/>
        <v>-35.079861111109494</v>
      </c>
      <c r="D82" s="1">
        <v>44831</v>
      </c>
    </row>
    <row r="83" spans="1:4">
      <c r="A83" s="2">
        <v>44865.545138888891</v>
      </c>
      <c r="B83" s="2">
        <v>44732.476388888892</v>
      </c>
      <c r="C83" s="52">
        <f t="shared" si="2"/>
        <v>-133.06874999999854</v>
      </c>
      <c r="D83" s="1">
        <v>44735</v>
      </c>
    </row>
    <row r="84" spans="1:4">
      <c r="A84" s="2">
        <v>44863.837500000001</v>
      </c>
      <c r="B84" s="2">
        <v>44823.49722222222</v>
      </c>
      <c r="C84" s="52">
        <f t="shared" si="2"/>
        <v>-40.340277777781012</v>
      </c>
      <c r="D84" s="1">
        <v>44823</v>
      </c>
    </row>
    <row r="85" spans="1:4">
      <c r="A85" s="2">
        <v>44862.400000000001</v>
      </c>
      <c r="B85" s="2">
        <v>44820.476388888892</v>
      </c>
      <c r="C85" s="52">
        <f t="shared" si="2"/>
        <v>-41.923611111109494</v>
      </c>
      <c r="D85" s="1">
        <v>44824</v>
      </c>
    </row>
    <row r="86" spans="1:4">
      <c r="A86" s="2">
        <v>44860.578472222223</v>
      </c>
      <c r="B86" s="2">
        <v>44846.705555555556</v>
      </c>
      <c r="C86" s="52">
        <f t="shared" si="2"/>
        <v>-13.872916666667152</v>
      </c>
      <c r="D86" s="1">
        <v>44847</v>
      </c>
    </row>
    <row r="87" spans="1:4">
      <c r="A87" s="2">
        <v>44860.396527777775</v>
      </c>
      <c r="B87" s="2">
        <v>44665.402083333334</v>
      </c>
      <c r="C87" s="52">
        <f t="shared" si="2"/>
        <v>-194.99444444444089</v>
      </c>
      <c r="D87" s="1">
        <v>44671</v>
      </c>
    </row>
    <row r="88" spans="1:4">
      <c r="A88" s="2">
        <v>44859.792361111111</v>
      </c>
      <c r="B88" s="2">
        <v>44841.447916666664</v>
      </c>
      <c r="C88" s="52">
        <f t="shared" si="2"/>
        <v>-18.344444444446708</v>
      </c>
      <c r="D88" s="1">
        <v>44841</v>
      </c>
    </row>
    <row r="89" spans="1:4">
      <c r="A89" s="2">
        <v>44859.675694444442</v>
      </c>
      <c r="B89" s="2">
        <v>44858.673611111109</v>
      </c>
      <c r="C89" s="52">
        <f t="shared" si="2"/>
        <v>-1.0020833333328483</v>
      </c>
      <c r="D89" s="1">
        <v>44858</v>
      </c>
    </row>
    <row r="90" spans="1:4">
      <c r="A90" s="2">
        <v>44859.452777777777</v>
      </c>
      <c r="B90" s="2">
        <v>44832.585416666669</v>
      </c>
      <c r="C90" s="52">
        <f t="shared" si="2"/>
        <v>-26.867361111108039</v>
      </c>
      <c r="D90" s="1">
        <v>44844</v>
      </c>
    </row>
    <row r="91" spans="1:4">
      <c r="A91" s="2">
        <v>44858.662499999999</v>
      </c>
      <c r="B91" s="2">
        <v>44846.534722222219</v>
      </c>
      <c r="C91" s="52">
        <f t="shared" si="2"/>
        <v>-12.127777777779556</v>
      </c>
      <c r="D91" s="1">
        <v>44852</v>
      </c>
    </row>
    <row r="92" spans="1:4">
      <c r="A92" s="2"/>
      <c r="B92" s="2"/>
      <c r="C92" s="52"/>
      <c r="D92" s="1"/>
    </row>
    <row r="93" spans="1:4">
      <c r="A93" s="2">
        <v>44855.427777777775</v>
      </c>
      <c r="B93" s="2">
        <v>44678.400000000001</v>
      </c>
      <c r="C93" s="52">
        <f t="shared" ref="C93:C124" si="3">B93-A93</f>
        <v>-177.02777777777374</v>
      </c>
      <c r="D93" s="1">
        <v>44692</v>
      </c>
    </row>
    <row r="94" spans="1:4">
      <c r="A94" s="2">
        <v>44854.48541666667</v>
      </c>
      <c r="B94" s="2">
        <v>44659.620833333334</v>
      </c>
      <c r="C94" s="52">
        <f t="shared" si="3"/>
        <v>-194.86458333333576</v>
      </c>
      <c r="D94" s="1">
        <v>44663</v>
      </c>
    </row>
    <row r="95" spans="1:4">
      <c r="A95" s="2">
        <v>44851.688888888886</v>
      </c>
      <c r="B95" s="2">
        <v>44831.679861111108</v>
      </c>
      <c r="C95" s="52">
        <f t="shared" si="3"/>
        <v>-20.009027777778101</v>
      </c>
      <c r="D95" s="1">
        <v>44834</v>
      </c>
    </row>
    <row r="96" spans="1:4">
      <c r="A96" s="2">
        <v>44851.587500000001</v>
      </c>
      <c r="B96" s="2">
        <v>44818.500694444447</v>
      </c>
      <c r="C96" s="52">
        <f t="shared" si="3"/>
        <v>-33.086805555554747</v>
      </c>
      <c r="D96" t="s">
        <v>19</v>
      </c>
    </row>
    <row r="97" spans="1:6">
      <c r="A97" s="2">
        <v>44848.680555555555</v>
      </c>
      <c r="B97" s="2">
        <v>44839.606249999997</v>
      </c>
      <c r="C97" s="52">
        <f t="shared" si="3"/>
        <v>-9.0743055555576575</v>
      </c>
      <c r="D97" s="1">
        <v>44841</v>
      </c>
    </row>
    <row r="98" spans="1:6">
      <c r="A98" s="2">
        <v>44848.407638888886</v>
      </c>
      <c r="B98" s="2">
        <v>44838.488888888889</v>
      </c>
      <c r="C98" s="52">
        <f t="shared" si="3"/>
        <v>-9.9187499999970896</v>
      </c>
      <c r="D98" s="1">
        <v>44838</v>
      </c>
    </row>
    <row r="99" spans="1:6">
      <c r="A99" s="2">
        <v>44847.436805555553</v>
      </c>
      <c r="B99" s="2">
        <v>44845.623611111114</v>
      </c>
      <c r="C99" s="52">
        <f t="shared" si="3"/>
        <v>-1.8131944444394321</v>
      </c>
      <c r="D99" s="1">
        <v>44846</v>
      </c>
    </row>
    <row r="100" spans="1:6">
      <c r="A100" s="2">
        <v>44845.458333333336</v>
      </c>
      <c r="B100" s="2">
        <v>44834.428472222222</v>
      </c>
      <c r="C100" s="52">
        <f t="shared" si="3"/>
        <v>-11.02986111111386</v>
      </c>
      <c r="D100" s="1">
        <v>44839</v>
      </c>
    </row>
    <row r="101" spans="1:6">
      <c r="A101" s="2">
        <v>44845.381944444445</v>
      </c>
      <c r="B101" s="2">
        <v>44819.464583333334</v>
      </c>
      <c r="C101" s="52">
        <f t="shared" si="3"/>
        <v>-25.917361111110949</v>
      </c>
      <c r="D101" s="1">
        <v>44820</v>
      </c>
      <c r="F101" s="19">
        <f>AVERAGE(C101:C120)</f>
        <v>-37.697708333332777</v>
      </c>
    </row>
    <row r="102" spans="1:6">
      <c r="A102" s="2">
        <v>44844.466666666667</v>
      </c>
      <c r="B102" s="2">
        <v>44841.455555555556</v>
      </c>
      <c r="C102" s="52">
        <f t="shared" si="3"/>
        <v>-3.0111111111109494</v>
      </c>
      <c r="D102" s="1">
        <v>44841</v>
      </c>
    </row>
    <row r="103" spans="1:6">
      <c r="A103" s="2">
        <v>44844.425694444442</v>
      </c>
      <c r="B103" s="2">
        <v>44747.361111111109</v>
      </c>
      <c r="C103" s="52">
        <f t="shared" si="3"/>
        <v>-97.064583333332848</v>
      </c>
      <c r="D103" s="1">
        <v>44753</v>
      </c>
    </row>
    <row r="104" spans="1:6">
      <c r="A104" s="2">
        <v>44840.586111111108</v>
      </c>
      <c r="B104" s="2">
        <v>44832.661111111112</v>
      </c>
      <c r="C104" s="52">
        <f t="shared" si="3"/>
        <v>-7.9249999999956344</v>
      </c>
      <c r="D104" s="1">
        <v>44840</v>
      </c>
    </row>
    <row r="105" spans="1:6">
      <c r="A105" s="2">
        <v>44839.660416666666</v>
      </c>
      <c r="B105" s="2">
        <v>44811.45208333333</v>
      </c>
      <c r="C105" s="52">
        <f t="shared" si="3"/>
        <v>-28.208333333335759</v>
      </c>
      <c r="D105" s="1">
        <v>44824</v>
      </c>
    </row>
    <row r="106" spans="1:6">
      <c r="A106" s="2">
        <v>44839.544444444444</v>
      </c>
      <c r="B106" s="2">
        <v>44809.480555555558</v>
      </c>
      <c r="C106" s="52">
        <f t="shared" si="3"/>
        <v>-30.06388888888614</v>
      </c>
      <c r="D106" s="1">
        <v>44810</v>
      </c>
    </row>
    <row r="107" spans="1:6">
      <c r="A107" s="2">
        <v>44839.465277777781</v>
      </c>
      <c r="B107" s="2">
        <v>44789.572222222225</v>
      </c>
      <c r="C107" s="52">
        <f t="shared" si="3"/>
        <v>-49.893055555556202</v>
      </c>
      <c r="D107" s="1">
        <v>44790</v>
      </c>
    </row>
    <row r="108" spans="1:6">
      <c r="A108" s="2">
        <v>44834.60833333333</v>
      </c>
      <c r="B108" s="2">
        <v>44823.751388888886</v>
      </c>
      <c r="C108" s="53">
        <f t="shared" si="3"/>
        <v>-10.856944444443798</v>
      </c>
      <c r="D108" s="1">
        <v>44824</v>
      </c>
    </row>
    <row r="109" spans="1:6">
      <c r="A109" s="2">
        <v>44834.575694444444</v>
      </c>
      <c r="B109" s="2">
        <v>44834.446527777778</v>
      </c>
      <c r="C109" s="53">
        <f t="shared" si="3"/>
        <v>-0.12916666666569654</v>
      </c>
      <c r="D109" s="1">
        <v>44834</v>
      </c>
    </row>
    <row r="110" spans="1:6">
      <c r="A110" s="2">
        <v>44833.509722222225</v>
      </c>
      <c r="B110" s="2">
        <v>44824.620138888888</v>
      </c>
      <c r="C110" s="53">
        <f t="shared" si="3"/>
        <v>-8.8895833333372138</v>
      </c>
      <c r="D110" s="1">
        <v>44826</v>
      </c>
    </row>
    <row r="111" spans="1:6">
      <c r="A111" s="2">
        <v>44832.550694444442</v>
      </c>
      <c r="B111" s="2">
        <v>44742.620833333334</v>
      </c>
      <c r="C111" s="53">
        <f t="shared" si="3"/>
        <v>-89.929861111108039</v>
      </c>
      <c r="D111" s="1">
        <v>44749</v>
      </c>
    </row>
    <row r="112" spans="1:6">
      <c r="A112" s="2">
        <v>44832.498611111114</v>
      </c>
      <c r="B112" s="2">
        <v>44824.59097222222</v>
      </c>
      <c r="C112" s="53">
        <f t="shared" si="3"/>
        <v>-7.9076388888934162</v>
      </c>
      <c r="D112" s="1">
        <v>44827</v>
      </c>
    </row>
    <row r="113" spans="1:6">
      <c r="A113" s="2">
        <v>44830.679861111108</v>
      </c>
      <c r="B113" s="2">
        <v>44761.738888888889</v>
      </c>
      <c r="C113" s="53">
        <f t="shared" si="3"/>
        <v>-68.940972222218988</v>
      </c>
      <c r="D113" s="1">
        <v>44763</v>
      </c>
    </row>
    <row r="114" spans="1:6">
      <c r="A114" s="2">
        <v>44827.603472222225</v>
      </c>
      <c r="B114" s="2">
        <v>44764.706250000003</v>
      </c>
      <c r="C114" s="53">
        <f t="shared" si="3"/>
        <v>-62.897222222221899</v>
      </c>
      <c r="D114" s="1">
        <v>44768</v>
      </c>
    </row>
    <row r="115" spans="1:6">
      <c r="A115" s="2">
        <v>44825.737500000003</v>
      </c>
      <c r="B115" s="2">
        <v>44760.710416666669</v>
      </c>
      <c r="C115" s="53">
        <f t="shared" si="3"/>
        <v>-65.027083333334303</v>
      </c>
      <c r="D115" s="1">
        <v>44823</v>
      </c>
    </row>
    <row r="116" spans="1:6">
      <c r="A116" s="2">
        <v>44825.626388888886</v>
      </c>
      <c r="B116" s="2">
        <v>44753.600694444445</v>
      </c>
      <c r="C116" s="53">
        <f t="shared" si="3"/>
        <v>-72.025694444440887</v>
      </c>
      <c r="D116" s="1">
        <v>44755</v>
      </c>
    </row>
    <row r="117" spans="1:6">
      <c r="A117" s="2">
        <v>44823.6875</v>
      </c>
      <c r="B117" s="2">
        <v>44791.655555555553</v>
      </c>
      <c r="C117" s="53">
        <f t="shared" si="3"/>
        <v>-32.031944444446708</v>
      </c>
      <c r="D117" s="1">
        <v>44797</v>
      </c>
    </row>
    <row r="118" spans="1:6">
      <c r="A118" s="2">
        <v>44820.443749999999</v>
      </c>
      <c r="B118" s="2">
        <v>44789.464583333334</v>
      </c>
      <c r="C118" s="53">
        <f t="shared" si="3"/>
        <v>-30.979166666664241</v>
      </c>
      <c r="D118" s="1">
        <v>44789</v>
      </c>
    </row>
    <row r="119" spans="1:6">
      <c r="A119" s="2">
        <v>44818.73541666667</v>
      </c>
      <c r="B119" s="2">
        <v>44784.574305555558</v>
      </c>
      <c r="C119" s="53">
        <f t="shared" si="3"/>
        <v>-34.161111111112405</v>
      </c>
      <c r="D119" s="1">
        <v>44784</v>
      </c>
    </row>
    <row r="120" spans="1:6">
      <c r="A120" s="2">
        <v>44818.73333333333</v>
      </c>
      <c r="B120" s="2">
        <v>44790.638888888891</v>
      </c>
      <c r="C120" s="53">
        <f t="shared" si="3"/>
        <v>-28.094444444439432</v>
      </c>
      <c r="D120" s="1">
        <v>44795</v>
      </c>
    </row>
    <row r="121" spans="1:6">
      <c r="A121" s="2">
        <v>44816.717361111114</v>
      </c>
      <c r="B121" s="2">
        <v>44816.648611111108</v>
      </c>
      <c r="C121" s="53">
        <f t="shared" si="3"/>
        <v>-6.8750000005820766E-2</v>
      </c>
      <c r="D121" s="1">
        <v>44816</v>
      </c>
      <c r="F121" s="19">
        <f>AVERAGE(C121:C140)</f>
        <v>-34.863159722221823</v>
      </c>
    </row>
    <row r="122" spans="1:6">
      <c r="A122" s="2">
        <v>44812.525000000001</v>
      </c>
      <c r="B122" s="2">
        <v>44791.441666666666</v>
      </c>
      <c r="C122" s="53">
        <f t="shared" si="3"/>
        <v>-21.083333333335759</v>
      </c>
      <c r="D122" s="1">
        <v>44791</v>
      </c>
    </row>
    <row r="123" spans="1:6">
      <c r="A123" s="2">
        <v>44810.567361111112</v>
      </c>
      <c r="B123" s="2">
        <v>44721.496527777781</v>
      </c>
      <c r="C123" s="53">
        <f t="shared" si="3"/>
        <v>-89.070833333331393</v>
      </c>
      <c r="D123" s="1">
        <v>44727</v>
      </c>
    </row>
    <row r="124" spans="1:6">
      <c r="A124" s="2">
        <v>44810.564583333333</v>
      </c>
      <c r="B124" s="2">
        <v>44726.497916666667</v>
      </c>
      <c r="C124" s="53">
        <f t="shared" si="3"/>
        <v>-84.066666666665697</v>
      </c>
      <c r="D124" s="1">
        <v>44734</v>
      </c>
    </row>
    <row r="125" spans="1:6">
      <c r="A125" s="2">
        <v>44809.599305555559</v>
      </c>
      <c r="B125" s="2">
        <v>44776.449305555558</v>
      </c>
      <c r="C125" s="53">
        <f t="shared" ref="C125:C143" si="4">B125-A125</f>
        <v>-33.150000000001455</v>
      </c>
      <c r="D125" s="1">
        <v>44777</v>
      </c>
    </row>
    <row r="126" spans="1:6">
      <c r="A126" s="2">
        <v>44804.779166666667</v>
      </c>
      <c r="B126" s="2">
        <v>44795.697222222225</v>
      </c>
      <c r="C126" s="54">
        <f t="shared" si="4"/>
        <v>-9.0819444444423425</v>
      </c>
      <c r="D126" s="1">
        <v>44796</v>
      </c>
    </row>
    <row r="127" spans="1:6">
      <c r="A127" s="2">
        <v>44804.746527777781</v>
      </c>
      <c r="B127" s="2">
        <v>44761.48541666667</v>
      </c>
      <c r="C127" s="54">
        <f t="shared" si="4"/>
        <v>-43.261111111110949</v>
      </c>
      <c r="D127" s="1">
        <v>44768</v>
      </c>
    </row>
    <row r="128" spans="1:6">
      <c r="A128" s="2">
        <v>44804.601388888892</v>
      </c>
      <c r="B128" s="2">
        <v>44789.434027777781</v>
      </c>
      <c r="C128" s="54">
        <f t="shared" si="4"/>
        <v>-15.167361111110949</v>
      </c>
      <c r="D128" s="1">
        <v>44790</v>
      </c>
    </row>
    <row r="129" spans="1:6">
      <c r="A129" s="2">
        <v>44802.801388888889</v>
      </c>
      <c r="B129" s="2">
        <v>44795.646527777775</v>
      </c>
      <c r="C129" s="54">
        <f t="shared" si="4"/>
        <v>-7.1548611111138598</v>
      </c>
      <c r="D129" s="1">
        <v>44795</v>
      </c>
    </row>
    <row r="130" spans="1:6">
      <c r="A130" s="2">
        <v>44802.668055555558</v>
      </c>
      <c r="B130" s="2">
        <v>44733.542361111111</v>
      </c>
      <c r="C130" s="54">
        <f t="shared" si="4"/>
        <v>-69.125694444446708</v>
      </c>
      <c r="D130" s="1">
        <v>44741</v>
      </c>
    </row>
    <row r="131" spans="1:6">
      <c r="A131" s="2">
        <v>44802.440972222219</v>
      </c>
      <c r="B131" s="2">
        <v>44791.498611111114</v>
      </c>
      <c r="C131" s="54">
        <f t="shared" si="4"/>
        <v>-10.942361111105129</v>
      </c>
      <c r="D131" s="1">
        <v>44795</v>
      </c>
    </row>
    <row r="132" spans="1:6">
      <c r="A132" s="2">
        <v>44797.613888888889</v>
      </c>
      <c r="B132" s="2">
        <v>44788.37222222222</v>
      </c>
      <c r="C132" s="54">
        <f t="shared" si="4"/>
        <v>-9.2416666666686069</v>
      </c>
      <c r="D132" s="1">
        <v>44789</v>
      </c>
    </row>
    <row r="133" spans="1:6">
      <c r="A133" s="2">
        <v>44795.407638888886</v>
      </c>
      <c r="B133" s="2">
        <v>44781.599305555559</v>
      </c>
      <c r="C133" s="54">
        <f t="shared" si="4"/>
        <v>-13.808333333327028</v>
      </c>
      <c r="D133" s="1">
        <v>44782</v>
      </c>
    </row>
    <row r="134" spans="1:6">
      <c r="A134" s="2">
        <v>44792.412499999999</v>
      </c>
      <c r="B134" s="2">
        <v>44791.709722222222</v>
      </c>
      <c r="C134" s="54">
        <f t="shared" si="4"/>
        <v>-0.70277777777664596</v>
      </c>
      <c r="D134" s="1">
        <v>44791</v>
      </c>
    </row>
    <row r="135" spans="1:6">
      <c r="A135" s="2">
        <v>44791.554166666669</v>
      </c>
      <c r="B135" s="2">
        <v>44777.703472222223</v>
      </c>
      <c r="C135" s="54">
        <f t="shared" si="4"/>
        <v>-13.850694444445253</v>
      </c>
      <c r="D135" s="1">
        <v>44783</v>
      </c>
    </row>
    <row r="136" spans="1:6">
      <c r="A136" s="2">
        <v>44789.535416666666</v>
      </c>
      <c r="B136" s="2">
        <v>44781.54791666667</v>
      </c>
      <c r="C136" s="54">
        <f t="shared" si="4"/>
        <v>-7.9874999999956344</v>
      </c>
      <c r="D136" s="1">
        <v>44781</v>
      </c>
    </row>
    <row r="137" spans="1:6">
      <c r="A137" s="2">
        <v>44789.520138888889</v>
      </c>
      <c r="B137" s="2">
        <v>44774.668749999997</v>
      </c>
      <c r="C137" s="54">
        <f t="shared" si="4"/>
        <v>-14.851388888891961</v>
      </c>
      <c r="D137" s="1">
        <v>44775</v>
      </c>
    </row>
    <row r="138" spans="1:6">
      <c r="A138" s="2">
        <v>44785.472916666666</v>
      </c>
      <c r="B138" s="2">
        <v>44715.68472222222</v>
      </c>
      <c r="C138" s="54">
        <f t="shared" si="4"/>
        <v>-69.788194444445253</v>
      </c>
      <c r="D138" s="1">
        <v>44725</v>
      </c>
    </row>
    <row r="139" spans="1:6">
      <c r="A139" s="2">
        <v>44783.443749999999</v>
      </c>
      <c r="B139" s="2">
        <v>44732.500694444447</v>
      </c>
      <c r="C139" s="54">
        <f t="shared" si="4"/>
        <v>-50.943055555551837</v>
      </c>
      <c r="D139" s="1">
        <v>44734</v>
      </c>
    </row>
    <row r="140" spans="1:6">
      <c r="A140" s="2">
        <v>44782.402083333334</v>
      </c>
      <c r="B140" s="2">
        <v>44648.48541666667</v>
      </c>
      <c r="C140" s="54">
        <f t="shared" si="4"/>
        <v>-133.91666666666424</v>
      </c>
      <c r="D140" s="1">
        <v>44657</v>
      </c>
    </row>
    <row r="141" spans="1:6">
      <c r="A141" s="2">
        <v>44781.362500000003</v>
      </c>
      <c r="B141" s="2">
        <v>44778.479861111111</v>
      </c>
      <c r="C141" s="54">
        <f t="shared" si="4"/>
        <v>-2.882638888891961</v>
      </c>
      <c r="D141" s="1">
        <v>44778</v>
      </c>
      <c r="F141" s="19">
        <f>AVERAGE(C141:C160)</f>
        <v>-32.550657894736538</v>
      </c>
    </row>
    <row r="142" spans="1:6">
      <c r="A142" s="2">
        <v>44778.631249999999</v>
      </c>
      <c r="B142" s="2">
        <v>44764.606944444444</v>
      </c>
      <c r="C142" s="54">
        <f t="shared" si="4"/>
        <v>-14.024305555554747</v>
      </c>
      <c r="D142" s="1">
        <v>44767</v>
      </c>
    </row>
    <row r="143" spans="1:6">
      <c r="A143" s="2">
        <v>44778.600694444445</v>
      </c>
      <c r="B143" s="2">
        <v>44774.606249999997</v>
      </c>
      <c r="C143" s="54">
        <f t="shared" si="4"/>
        <v>-3.9944444444481633</v>
      </c>
      <c r="D143" s="1">
        <v>44775</v>
      </c>
    </row>
    <row r="144" spans="1:6">
      <c r="A144" s="2"/>
      <c r="B144" s="2"/>
      <c r="C144" s="54"/>
      <c r="D144" s="1"/>
    </row>
    <row r="145" spans="1:6">
      <c r="A145" s="2">
        <v>44778.477083333331</v>
      </c>
      <c r="B145" s="2">
        <v>44700.521527777775</v>
      </c>
      <c r="C145" s="54">
        <f t="shared" ref="C145:C168" si="5">B145-A145</f>
        <v>-77.955555555556202</v>
      </c>
      <c r="D145" s="1">
        <v>44700</v>
      </c>
    </row>
    <row r="146" spans="1:6">
      <c r="A146" s="2">
        <v>44778.473611111112</v>
      </c>
      <c r="B146" s="2">
        <v>44761.436805555553</v>
      </c>
      <c r="C146" s="54">
        <f t="shared" si="5"/>
        <v>-17.036805555559113</v>
      </c>
      <c r="D146" s="1">
        <v>44776</v>
      </c>
    </row>
    <row r="147" spans="1:6">
      <c r="A147" s="2">
        <v>44776.614583333336</v>
      </c>
      <c r="B147" s="2">
        <v>44697.571527777778</v>
      </c>
      <c r="C147" s="54">
        <f t="shared" si="5"/>
        <v>-79.043055555557657</v>
      </c>
      <c r="D147" s="1">
        <v>44700</v>
      </c>
      <c r="F147" s="19"/>
    </row>
    <row r="148" spans="1:6">
      <c r="A148" s="2">
        <v>44776.412499999999</v>
      </c>
      <c r="B148" s="2">
        <v>44601.614583333336</v>
      </c>
      <c r="C148" s="54">
        <f t="shared" si="5"/>
        <v>-174.79791666666279</v>
      </c>
      <c r="D148" s="1">
        <v>44652</v>
      </c>
    </row>
    <row r="149" spans="1:6">
      <c r="A149" s="2">
        <v>44774.695833333331</v>
      </c>
      <c r="B149" s="2">
        <v>44735.636111111111</v>
      </c>
      <c r="C149" s="54">
        <f t="shared" si="5"/>
        <v>-39.059722222220444</v>
      </c>
      <c r="D149" s="1">
        <v>44740</v>
      </c>
    </row>
    <row r="150" spans="1:6">
      <c r="A150" s="2">
        <v>44773.488888888889</v>
      </c>
      <c r="B150" s="2">
        <v>44725.72152777778</v>
      </c>
      <c r="C150" s="57">
        <f t="shared" si="5"/>
        <v>-47.767361111109494</v>
      </c>
      <c r="D150" s="1">
        <v>44726</v>
      </c>
    </row>
    <row r="151" spans="1:6">
      <c r="A151" s="2">
        <v>44771.779861111114</v>
      </c>
      <c r="B151" s="2">
        <v>44767.411111111112</v>
      </c>
      <c r="C151" s="57">
        <f t="shared" si="5"/>
        <v>-4.3687500000014552</v>
      </c>
      <c r="D151" s="1">
        <v>44767</v>
      </c>
    </row>
    <row r="152" spans="1:6">
      <c r="A152" s="2">
        <v>44771.622916666667</v>
      </c>
      <c r="B152" s="2">
        <v>44757.39166666667</v>
      </c>
      <c r="C152" s="57">
        <f t="shared" si="5"/>
        <v>-14.23124999999709</v>
      </c>
      <c r="D152" s="1">
        <v>44757</v>
      </c>
    </row>
    <row r="153" spans="1:6">
      <c r="A153" s="2">
        <v>44769.716666666667</v>
      </c>
      <c r="B153" s="2">
        <v>44769.640972222223</v>
      </c>
      <c r="C153" s="57">
        <f t="shared" si="5"/>
        <v>-7.5694444443797693E-2</v>
      </c>
      <c r="D153" s="1">
        <v>44769</v>
      </c>
    </row>
    <row r="154" spans="1:6">
      <c r="A154" s="2">
        <v>44769.46597222222</v>
      </c>
      <c r="B154" s="2">
        <v>44767.651388888888</v>
      </c>
      <c r="C154" s="57">
        <f t="shared" si="5"/>
        <v>-1.8145833333328483</v>
      </c>
      <c r="D154" s="1">
        <v>44767</v>
      </c>
    </row>
    <row r="155" spans="1:6">
      <c r="A155" s="2">
        <v>44769.454861111109</v>
      </c>
      <c r="B155" s="2">
        <v>44764.511805555558</v>
      </c>
      <c r="C155" s="57">
        <f t="shared" si="5"/>
        <v>-4.9430555555518367</v>
      </c>
      <c r="D155" s="1">
        <v>44768</v>
      </c>
    </row>
    <row r="156" spans="1:6">
      <c r="A156" s="2">
        <v>44769.450694444444</v>
      </c>
      <c r="B156" s="2">
        <v>44767.629166666666</v>
      </c>
      <c r="C156" s="57">
        <f t="shared" si="5"/>
        <v>-1.8215277777781012</v>
      </c>
      <c r="D156" s="1">
        <v>44768</v>
      </c>
    </row>
    <row r="157" spans="1:6">
      <c r="A157" s="2">
        <v>44768.405555555553</v>
      </c>
      <c r="B157" s="2">
        <v>44735.606249999997</v>
      </c>
      <c r="C157" s="57">
        <f t="shared" si="5"/>
        <v>-32.799305555556202</v>
      </c>
      <c r="D157" s="1">
        <v>44739</v>
      </c>
    </row>
    <row r="158" spans="1:6">
      <c r="A158" s="2">
        <v>44767.457638888889</v>
      </c>
      <c r="B158" s="2">
        <v>44742.726388888892</v>
      </c>
      <c r="C158" s="57">
        <f t="shared" si="5"/>
        <v>-24.73124999999709</v>
      </c>
      <c r="D158" s="1">
        <v>44743</v>
      </c>
    </row>
    <row r="159" spans="1:6">
      <c r="A159" s="2">
        <v>44767.42083333333</v>
      </c>
      <c r="B159" s="2">
        <v>44712.53402777778</v>
      </c>
      <c r="C159" s="57">
        <f t="shared" si="5"/>
        <v>-54.886805555550382</v>
      </c>
      <c r="D159" s="1">
        <v>44721</v>
      </c>
    </row>
    <row r="160" spans="1:6">
      <c r="A160" s="2">
        <v>44762.710416666669</v>
      </c>
      <c r="B160" s="2">
        <v>44740.481944444444</v>
      </c>
      <c r="C160" s="57">
        <f t="shared" si="5"/>
        <v>-22.228472222224809</v>
      </c>
      <c r="D160" s="1">
        <v>44748</v>
      </c>
    </row>
    <row r="161" spans="1:6">
      <c r="A161" s="2">
        <v>44762.42083333333</v>
      </c>
      <c r="B161" s="2">
        <v>44652.629166666666</v>
      </c>
      <c r="C161" s="57">
        <f t="shared" si="5"/>
        <v>-109.79166666666424</v>
      </c>
      <c r="D161" s="1">
        <v>44656</v>
      </c>
      <c r="F161" s="19">
        <f>AVERAGE(C161:C175)</f>
        <v>-48.439583333333367</v>
      </c>
    </row>
    <row r="162" spans="1:6">
      <c r="A162" s="2">
        <v>44762.375694444447</v>
      </c>
      <c r="B162" s="2">
        <v>44760.595138888886</v>
      </c>
      <c r="C162" s="57">
        <f t="shared" si="5"/>
        <v>-1.7805555555605679</v>
      </c>
      <c r="D162" s="1">
        <v>44761</v>
      </c>
      <c r="F162" s="19"/>
    </row>
    <row r="163" spans="1:6">
      <c r="A163" s="2">
        <v>44761.781944444447</v>
      </c>
      <c r="B163" s="2">
        <v>44746.709722222222</v>
      </c>
      <c r="C163" s="57">
        <f t="shared" si="5"/>
        <v>-15.072222222224809</v>
      </c>
      <c r="D163" s="1">
        <v>44750</v>
      </c>
    </row>
    <row r="164" spans="1:6">
      <c r="A164" s="2">
        <v>44761.565972222219</v>
      </c>
      <c r="B164" s="2">
        <v>44760.586111111108</v>
      </c>
      <c r="C164" s="57">
        <f t="shared" si="5"/>
        <v>-0.97986111111094942</v>
      </c>
      <c r="D164" s="1">
        <v>44760</v>
      </c>
    </row>
    <row r="165" spans="1:6">
      <c r="A165" s="2">
        <v>44761.563194444447</v>
      </c>
      <c r="B165" s="2">
        <v>44755.564583333333</v>
      </c>
      <c r="C165" s="57">
        <f t="shared" si="5"/>
        <v>-5.9986111111138598</v>
      </c>
      <c r="D165" s="1">
        <v>44756</v>
      </c>
    </row>
    <row r="166" spans="1:6">
      <c r="A166" s="2">
        <v>44757.56527777778</v>
      </c>
      <c r="B166" s="2">
        <v>44670.611111111109</v>
      </c>
      <c r="C166" s="57">
        <f t="shared" si="5"/>
        <v>-86.954166666670062</v>
      </c>
      <c r="D166" s="1">
        <v>44676</v>
      </c>
    </row>
    <row r="167" spans="1:6">
      <c r="A167" s="2">
        <v>44756.486111111109</v>
      </c>
      <c r="B167" s="2">
        <v>44735.571527777778</v>
      </c>
      <c r="C167" s="57">
        <f t="shared" si="5"/>
        <v>-20.914583333331393</v>
      </c>
      <c r="D167" s="1">
        <v>44740</v>
      </c>
    </row>
    <row r="168" spans="1:6">
      <c r="A168" s="2">
        <v>44756.375</v>
      </c>
      <c r="B168" s="2">
        <v>44754.482638888891</v>
      </c>
      <c r="C168" s="57">
        <f t="shared" si="5"/>
        <v>-1.8923611111094942</v>
      </c>
      <c r="D168" s="1">
        <v>44754</v>
      </c>
    </row>
    <row r="169" spans="1:6">
      <c r="A169" s="2"/>
      <c r="B169" s="2"/>
      <c r="C169" s="57"/>
      <c r="D169" s="1"/>
    </row>
    <row r="170" spans="1:6">
      <c r="A170" s="2">
        <v>44754.359027777777</v>
      </c>
      <c r="B170" s="2">
        <v>44631.515972222223</v>
      </c>
      <c r="C170" s="57">
        <f t="shared" ref="C170:C214" si="6">B170-A170</f>
        <v>-122.84305555555329</v>
      </c>
      <c r="D170" s="1">
        <v>44634</v>
      </c>
    </row>
    <row r="171" spans="1:6">
      <c r="A171" s="2">
        <v>44743.589583333334</v>
      </c>
      <c r="B171" s="2">
        <v>44719.59652777778</v>
      </c>
      <c r="C171" s="57">
        <f t="shared" si="6"/>
        <v>-23.993055555554747</v>
      </c>
      <c r="D171" s="1">
        <v>44725</v>
      </c>
    </row>
    <row r="172" spans="1:6">
      <c r="A172" s="2">
        <v>44743.482638888891</v>
      </c>
      <c r="B172" s="2">
        <v>44714.431944444441</v>
      </c>
      <c r="C172" s="57">
        <f t="shared" si="6"/>
        <v>-29.050694444449618</v>
      </c>
      <c r="D172" s="1">
        <v>44719</v>
      </c>
    </row>
    <row r="173" spans="1:6">
      <c r="A173" s="2">
        <v>44743.388888888891</v>
      </c>
      <c r="B173" s="2">
        <v>44652.609722222223</v>
      </c>
      <c r="C173" s="57">
        <f t="shared" si="6"/>
        <v>-90.779166666667152</v>
      </c>
      <c r="D173" s="1">
        <v>44657</v>
      </c>
    </row>
    <row r="174" spans="1:6">
      <c r="A174" s="2">
        <v>44742.463194444441</v>
      </c>
      <c r="B174" s="2">
        <v>44587.538888888892</v>
      </c>
      <c r="C174" s="58">
        <f t="shared" si="6"/>
        <v>-154.92430555554893</v>
      </c>
      <c r="D174" s="1">
        <v>44679</v>
      </c>
    </row>
    <row r="175" spans="1:6">
      <c r="A175" s="2">
        <v>44741.763194444444</v>
      </c>
      <c r="B175" s="2">
        <v>44728.583333333336</v>
      </c>
      <c r="C175" s="58">
        <f t="shared" si="6"/>
        <v>-13.179861111108039</v>
      </c>
      <c r="D175" s="1">
        <v>44729</v>
      </c>
    </row>
    <row r="176" spans="1:6">
      <c r="A176" s="2">
        <v>44740.745833333334</v>
      </c>
      <c r="B176" s="2">
        <v>44713.527777777781</v>
      </c>
      <c r="C176" s="58">
        <f t="shared" si="6"/>
        <v>-27.218055555553292</v>
      </c>
      <c r="D176" s="1">
        <v>44715</v>
      </c>
      <c r="F176" s="19">
        <f>AVERAGE(C176:C200)</f>
        <v>-29.979444444444379</v>
      </c>
    </row>
    <row r="177" spans="1:6">
      <c r="A177" s="2">
        <v>44739.584027777775</v>
      </c>
      <c r="B177" s="2">
        <v>44732.493750000001</v>
      </c>
      <c r="C177" s="58">
        <f t="shared" si="6"/>
        <v>-7.0902777777737356</v>
      </c>
      <c r="D177" s="1">
        <v>44733</v>
      </c>
    </row>
    <row r="178" spans="1:6">
      <c r="A178" s="2">
        <v>44739.542361111111</v>
      </c>
      <c r="B178" s="2">
        <v>44726.474305555559</v>
      </c>
      <c r="C178" s="58">
        <f t="shared" si="6"/>
        <v>-13.068055555551837</v>
      </c>
      <c r="D178" s="1">
        <v>44726</v>
      </c>
    </row>
    <row r="179" spans="1:6">
      <c r="A179" s="2">
        <v>44735.568749999999</v>
      </c>
      <c r="B179" s="2">
        <v>44579.613194444442</v>
      </c>
      <c r="C179" s="58">
        <f t="shared" si="6"/>
        <v>-155.9555555555562</v>
      </c>
      <c r="D179" s="1">
        <v>44589</v>
      </c>
    </row>
    <row r="180" spans="1:6">
      <c r="A180" s="2">
        <v>44734.645833333336</v>
      </c>
      <c r="B180" s="2">
        <v>44734.495833333334</v>
      </c>
      <c r="C180" s="58">
        <f t="shared" si="6"/>
        <v>-0.15000000000145519</v>
      </c>
      <c r="D180" s="1">
        <v>44734</v>
      </c>
      <c r="F180" s="19"/>
    </row>
    <row r="181" spans="1:6">
      <c r="A181" s="2">
        <v>44722.68472222222</v>
      </c>
      <c r="B181" s="2">
        <v>44699.59375</v>
      </c>
      <c r="C181" s="58">
        <f t="shared" si="6"/>
        <v>-23.090972222220444</v>
      </c>
      <c r="D181" s="1">
        <v>44699</v>
      </c>
    </row>
    <row r="182" spans="1:6">
      <c r="A182" s="2">
        <v>44712.585416666669</v>
      </c>
      <c r="B182" s="2">
        <v>44692.498611111114</v>
      </c>
      <c r="C182" s="59">
        <f t="shared" si="6"/>
        <v>-20.086805555554747</v>
      </c>
      <c r="D182" s="1">
        <v>44700</v>
      </c>
    </row>
    <row r="183" spans="1:6">
      <c r="A183" s="2">
        <v>44712.573611111111</v>
      </c>
      <c r="B183" s="2">
        <v>44699.556250000001</v>
      </c>
      <c r="C183" s="59">
        <f t="shared" si="6"/>
        <v>-13.017361111109494</v>
      </c>
      <c r="D183" s="1">
        <v>44700</v>
      </c>
    </row>
    <row r="184" spans="1:6">
      <c r="A184" s="2">
        <v>44712.52847222222</v>
      </c>
      <c r="B184" s="2">
        <v>44582.445833333331</v>
      </c>
      <c r="C184" s="59">
        <f t="shared" si="6"/>
        <v>-130.08263888888905</v>
      </c>
      <c r="D184" s="1">
        <v>44596</v>
      </c>
    </row>
    <row r="185" spans="1:6">
      <c r="A185" s="2">
        <v>44712.522916666669</v>
      </c>
      <c r="B185" s="2">
        <v>44705.451388888891</v>
      </c>
      <c r="C185" s="59">
        <f t="shared" si="6"/>
        <v>-7.0715277777781012</v>
      </c>
      <c r="D185" s="1">
        <v>44711</v>
      </c>
    </row>
    <row r="186" spans="1:6">
      <c r="A186" s="2">
        <v>44711.758333333331</v>
      </c>
      <c r="B186" s="2">
        <v>44692.665277777778</v>
      </c>
      <c r="C186" s="59">
        <f t="shared" si="6"/>
        <v>-19.093055555553292</v>
      </c>
      <c r="D186" s="1">
        <v>44698</v>
      </c>
    </row>
    <row r="187" spans="1:6">
      <c r="A187" s="2">
        <v>44708.680555555555</v>
      </c>
      <c r="B187" s="2">
        <v>44705.597916666666</v>
      </c>
      <c r="C187" s="59">
        <f t="shared" si="6"/>
        <v>-3.0826388888890506</v>
      </c>
      <c r="D187" s="1">
        <v>44708</v>
      </c>
    </row>
    <row r="188" spans="1:6">
      <c r="A188" s="2">
        <v>44708.412499999999</v>
      </c>
      <c r="B188" s="2">
        <v>44691.569444444445</v>
      </c>
      <c r="C188" s="59">
        <f t="shared" si="6"/>
        <v>-16.843055555553292</v>
      </c>
      <c r="D188" s="1">
        <v>44697</v>
      </c>
    </row>
    <row r="189" spans="1:6">
      <c r="A189" s="2">
        <v>44706.742361111108</v>
      </c>
      <c r="B189" s="2">
        <v>44684.75</v>
      </c>
      <c r="C189" s="59">
        <f t="shared" si="6"/>
        <v>-21.992361111108039</v>
      </c>
      <c r="D189" s="1">
        <v>44687</v>
      </c>
    </row>
    <row r="190" spans="1:6">
      <c r="A190" s="2">
        <v>44706.506944444445</v>
      </c>
      <c r="B190" s="2">
        <v>44693.432638888888</v>
      </c>
      <c r="C190" s="59">
        <f t="shared" si="6"/>
        <v>-13.074305555557657</v>
      </c>
      <c r="D190" s="1">
        <v>44705</v>
      </c>
    </row>
    <row r="191" spans="1:6">
      <c r="A191" s="2">
        <v>44706.439583333333</v>
      </c>
      <c r="B191" s="2">
        <v>44673.451388888891</v>
      </c>
      <c r="C191" s="59">
        <f t="shared" si="6"/>
        <v>-32.988194444442343</v>
      </c>
      <c r="D191" s="1">
        <v>44673</v>
      </c>
    </row>
    <row r="192" spans="1:6">
      <c r="A192" s="2">
        <v>44705.505555555559</v>
      </c>
      <c r="B192" s="2">
        <v>44664.506249999999</v>
      </c>
      <c r="C192" s="59">
        <f t="shared" si="6"/>
        <v>-40.999305555560568</v>
      </c>
      <c r="D192" s="1">
        <v>44678</v>
      </c>
    </row>
    <row r="193" spans="1:6">
      <c r="A193" s="2">
        <v>44704.757638888892</v>
      </c>
      <c r="B193" s="2">
        <v>44698.706250000003</v>
      </c>
      <c r="C193" s="59">
        <f t="shared" si="6"/>
        <v>-6.0513888888890506</v>
      </c>
      <c r="D193" s="1">
        <v>44698</v>
      </c>
    </row>
    <row r="194" spans="1:6">
      <c r="A194" s="2">
        <v>44704.70416666667</v>
      </c>
      <c r="B194" s="2">
        <v>44670.463888888888</v>
      </c>
      <c r="C194" s="59">
        <f t="shared" si="6"/>
        <v>-34.240277777782467</v>
      </c>
      <c r="D194" s="1">
        <v>44671</v>
      </c>
    </row>
    <row r="195" spans="1:6">
      <c r="A195" s="2">
        <v>44700.560416666667</v>
      </c>
      <c r="B195" s="2">
        <v>44607.65347222222</v>
      </c>
      <c r="C195" s="59">
        <f t="shared" si="6"/>
        <v>-92.906944444446708</v>
      </c>
      <c r="D195" s="1">
        <v>44610</v>
      </c>
    </row>
    <row r="196" spans="1:6">
      <c r="A196" s="2">
        <v>44699.484027777777</v>
      </c>
      <c r="B196" s="2">
        <v>44698.71597222222</v>
      </c>
      <c r="C196" s="59">
        <f t="shared" si="6"/>
        <v>-0.76805555555620231</v>
      </c>
      <c r="D196" s="1">
        <v>44698</v>
      </c>
    </row>
    <row r="197" spans="1:6">
      <c r="A197" s="2">
        <v>44697.655555555553</v>
      </c>
      <c r="B197" s="2">
        <v>44678.727083333331</v>
      </c>
      <c r="C197" s="59">
        <f t="shared" si="6"/>
        <v>-18.928472222221899</v>
      </c>
      <c r="D197" s="1">
        <v>44679</v>
      </c>
    </row>
    <row r="198" spans="1:6">
      <c r="A198" s="2">
        <v>44697.509722222225</v>
      </c>
      <c r="B198" s="2">
        <v>44670.493750000001</v>
      </c>
      <c r="C198" s="59">
        <f t="shared" si="6"/>
        <v>-27.015972222223354</v>
      </c>
      <c r="D198" s="1">
        <v>44676</v>
      </c>
    </row>
    <row r="199" spans="1:6">
      <c r="A199" s="2">
        <v>44697.458333333336</v>
      </c>
      <c r="B199" s="2">
        <v>44679.535416666666</v>
      </c>
      <c r="C199" s="59">
        <f t="shared" si="6"/>
        <v>-17.922916666670062</v>
      </c>
      <c r="D199" s="1">
        <v>44685</v>
      </c>
    </row>
    <row r="200" spans="1:6">
      <c r="A200" s="2">
        <v>44692.429861111108</v>
      </c>
      <c r="B200" s="2">
        <v>44685.681944444441</v>
      </c>
      <c r="C200" s="59">
        <f t="shared" si="6"/>
        <v>-6.7479166666671517</v>
      </c>
      <c r="D200" s="1">
        <v>44686</v>
      </c>
    </row>
    <row r="201" spans="1:6">
      <c r="A201" s="2">
        <v>44687.611805555556</v>
      </c>
      <c r="B201" s="2">
        <v>44655.520833333336</v>
      </c>
      <c r="C201" s="59">
        <f t="shared" si="6"/>
        <v>-32.090972222220444</v>
      </c>
      <c r="D201" s="1">
        <v>44663</v>
      </c>
      <c r="F201" s="19">
        <f>AVERAGE(C201:C217)</f>
        <v>-21.604253472222354</v>
      </c>
    </row>
    <row r="202" spans="1:6">
      <c r="A202" s="2">
        <v>44685.588194444441</v>
      </c>
      <c r="B202" s="2">
        <v>44678.443749999999</v>
      </c>
      <c r="C202" s="59">
        <f t="shared" si="6"/>
        <v>-7.1444444444423425</v>
      </c>
      <c r="D202" s="1">
        <v>44685</v>
      </c>
      <c r="F202" s="19"/>
    </row>
    <row r="203" spans="1:6">
      <c r="A203" s="2">
        <v>44683.390277777777</v>
      </c>
      <c r="B203" s="2">
        <v>44643.597222222219</v>
      </c>
      <c r="C203" s="59">
        <f t="shared" si="6"/>
        <v>-39.793055555557657</v>
      </c>
      <c r="D203" s="1">
        <v>44644</v>
      </c>
    </row>
    <row r="204" spans="1:6">
      <c r="A204" s="2">
        <v>44680.525694444441</v>
      </c>
      <c r="B204" s="2">
        <v>44649.438194444447</v>
      </c>
      <c r="C204" s="55">
        <f t="shared" si="6"/>
        <v>-31.087499999994179</v>
      </c>
      <c r="D204" s="1">
        <v>44649</v>
      </c>
    </row>
    <row r="205" spans="1:6">
      <c r="A205" s="2">
        <v>44680.402777777781</v>
      </c>
      <c r="B205" s="2">
        <v>44676.490972222222</v>
      </c>
      <c r="C205" s="55">
        <f t="shared" si="6"/>
        <v>-3.9118055555591127</v>
      </c>
      <c r="D205" s="1">
        <v>44677</v>
      </c>
    </row>
    <row r="206" spans="1:6">
      <c r="A206" s="2">
        <v>44678.701388888891</v>
      </c>
      <c r="B206" s="2">
        <v>44644.456250000003</v>
      </c>
      <c r="C206" s="55">
        <f t="shared" si="6"/>
        <v>-34.245138888887595</v>
      </c>
      <c r="D206" s="1">
        <v>44644</v>
      </c>
    </row>
    <row r="207" spans="1:6">
      <c r="A207" s="2">
        <v>44678.660416666666</v>
      </c>
      <c r="B207" s="2">
        <v>44662.50277777778</v>
      </c>
      <c r="C207" s="55">
        <f t="shared" si="6"/>
        <v>-16.15763888888614</v>
      </c>
      <c r="D207" s="1">
        <v>44676</v>
      </c>
    </row>
    <row r="208" spans="1:6">
      <c r="A208" s="2">
        <v>44676.654166666667</v>
      </c>
      <c r="B208" s="2">
        <v>44673.736111111109</v>
      </c>
      <c r="C208" s="55">
        <f t="shared" si="6"/>
        <v>-2.9180555555576575</v>
      </c>
      <c r="D208" s="1">
        <v>44673</v>
      </c>
    </row>
    <row r="209" spans="1:6">
      <c r="A209" s="2">
        <v>44676.651388888888</v>
      </c>
      <c r="B209" s="2">
        <v>44656.489583333336</v>
      </c>
      <c r="C209" s="55">
        <f t="shared" si="6"/>
        <v>-20.161805555551837</v>
      </c>
      <c r="D209" s="1">
        <v>44656</v>
      </c>
    </row>
    <row r="210" spans="1:6">
      <c r="A210" s="2">
        <v>44676.424305555556</v>
      </c>
      <c r="B210" s="2">
        <v>44670.438888888886</v>
      </c>
      <c r="C210" s="55">
        <f t="shared" si="6"/>
        <v>-5.9854166666700621</v>
      </c>
      <c r="D210" s="1">
        <v>44670</v>
      </c>
    </row>
    <row r="211" spans="1:6">
      <c r="A211" s="2">
        <v>44676.40902777778</v>
      </c>
      <c r="B211" s="2">
        <v>44657.458333333336</v>
      </c>
      <c r="C211" s="55">
        <f t="shared" si="6"/>
        <v>-18.950694444443798</v>
      </c>
      <c r="D211" s="1">
        <v>44658</v>
      </c>
    </row>
    <row r="212" spans="1:6">
      <c r="A212" s="2">
        <v>44672.493055555555</v>
      </c>
      <c r="B212" s="2">
        <v>44665.458333333336</v>
      </c>
      <c r="C212" s="55">
        <f t="shared" si="6"/>
        <v>-7.0347222222189885</v>
      </c>
      <c r="D212" s="1">
        <v>44671</v>
      </c>
    </row>
    <row r="213" spans="1:6">
      <c r="A213" s="2">
        <v>44665.675000000003</v>
      </c>
      <c r="B213" s="2">
        <v>44657.620833333334</v>
      </c>
      <c r="C213" s="55">
        <f t="shared" si="6"/>
        <v>-8.0541666666686069</v>
      </c>
      <c r="D213" s="1">
        <v>44659</v>
      </c>
    </row>
    <row r="214" spans="1:6">
      <c r="A214" s="2">
        <v>44665.67291666667</v>
      </c>
      <c r="B214" s="2">
        <v>44602.71597222222</v>
      </c>
      <c r="C214" s="55">
        <f t="shared" si="6"/>
        <v>-62.956944444449618</v>
      </c>
      <c r="D214" s="1">
        <v>44610</v>
      </c>
    </row>
    <row r="215" spans="1:6">
      <c r="A215" s="2"/>
      <c r="B215" s="2"/>
      <c r="C215" s="55"/>
      <c r="D215" s="1"/>
    </row>
    <row r="216" spans="1:6">
      <c r="A216" s="2">
        <v>44662.513194444444</v>
      </c>
      <c r="B216" s="2">
        <v>44656.42083333333</v>
      </c>
      <c r="C216" s="55">
        <f t="shared" ref="C216:C236" si="7">B216-A216</f>
        <v>-6.0923611111138598</v>
      </c>
      <c r="D216" s="1">
        <v>44657</v>
      </c>
    </row>
    <row r="217" spans="1:6">
      <c r="A217" s="2">
        <v>44656.734027777777</v>
      </c>
      <c r="B217" s="2">
        <v>44607.650694444441</v>
      </c>
      <c r="C217" s="55">
        <f t="shared" si="7"/>
        <v>-49.083333333335759</v>
      </c>
      <c r="D217" s="1">
        <v>44609</v>
      </c>
    </row>
    <row r="218" spans="1:6">
      <c r="A218" s="2">
        <v>44656.46875</v>
      </c>
      <c r="B218" s="2">
        <v>44655.73333333333</v>
      </c>
      <c r="C218" s="55">
        <f t="shared" si="7"/>
        <v>-0.73541666667006211</v>
      </c>
      <c r="D218" s="1">
        <v>44655</v>
      </c>
      <c r="F218" s="19">
        <f>AVERAGE(C218:C236)</f>
        <v>-13.484137426899428</v>
      </c>
    </row>
    <row r="219" spans="1:6">
      <c r="A219" s="2">
        <v>44651.754166666666</v>
      </c>
      <c r="B219" s="2">
        <v>44622.59652777778</v>
      </c>
      <c r="C219" s="56">
        <f t="shared" si="7"/>
        <v>-29.15763888888614</v>
      </c>
      <c r="D219" s="1">
        <v>44630</v>
      </c>
    </row>
    <row r="220" spans="1:6">
      <c r="A220" s="2">
        <v>44651.586805555555</v>
      </c>
      <c r="B220" s="2">
        <v>44648.498611111114</v>
      </c>
      <c r="C220" s="56">
        <f t="shared" si="7"/>
        <v>-3.0881944444408873</v>
      </c>
      <c r="D220" s="1">
        <v>44650</v>
      </c>
    </row>
    <row r="221" spans="1:6">
      <c r="A221" s="2">
        <v>44651.441666666666</v>
      </c>
      <c r="B221" s="2">
        <v>44631.519444444442</v>
      </c>
      <c r="C221" s="56">
        <f t="shared" si="7"/>
        <v>-19.922222222223354</v>
      </c>
      <c r="D221" s="1">
        <v>44638</v>
      </c>
      <c r="F221" s="19"/>
    </row>
    <row r="222" spans="1:6">
      <c r="A222" s="2">
        <v>44650.634722222225</v>
      </c>
      <c r="B222" s="2">
        <v>44643.513888888891</v>
      </c>
      <c r="C222" s="56">
        <f t="shared" si="7"/>
        <v>-7.1208333333343035</v>
      </c>
      <c r="D222" s="1">
        <v>44643</v>
      </c>
    </row>
    <row r="223" spans="1:6">
      <c r="A223" s="2">
        <v>44650.558333333334</v>
      </c>
      <c r="B223" s="2">
        <v>44636.590277777781</v>
      </c>
      <c r="C223" s="56">
        <f t="shared" si="7"/>
        <v>-13.968055555553292</v>
      </c>
      <c r="D223" s="1">
        <v>44641</v>
      </c>
    </row>
    <row r="224" spans="1:6">
      <c r="A224" s="2">
        <v>44650.515277777777</v>
      </c>
      <c r="B224" s="2">
        <v>44643.509027777778</v>
      </c>
      <c r="C224" s="56">
        <f t="shared" si="7"/>
        <v>-7.0062499999985448</v>
      </c>
      <c r="D224" s="1">
        <v>44643</v>
      </c>
    </row>
    <row r="225" spans="1:6">
      <c r="A225" s="2">
        <v>44649.46597222222</v>
      </c>
      <c r="B225" s="2">
        <v>44641.486805555556</v>
      </c>
      <c r="C225" s="56">
        <f t="shared" si="7"/>
        <v>-7.9791666666642413</v>
      </c>
      <c r="D225" s="1">
        <v>44641</v>
      </c>
    </row>
    <row r="226" spans="1:6">
      <c r="A226" s="2">
        <v>44648.655555555553</v>
      </c>
      <c r="B226" s="2">
        <v>44641.477777777778</v>
      </c>
      <c r="C226" s="56">
        <f t="shared" si="7"/>
        <v>-7.1777777777751908</v>
      </c>
      <c r="D226" s="1">
        <v>44641</v>
      </c>
    </row>
    <row r="227" spans="1:6">
      <c r="A227" s="2">
        <v>44648.541666666664</v>
      </c>
      <c r="B227" s="2">
        <v>44634.59652777778</v>
      </c>
      <c r="C227" s="56">
        <f t="shared" si="7"/>
        <v>-13.945138888884685</v>
      </c>
      <c r="D227" s="1">
        <v>44637</v>
      </c>
    </row>
    <row r="228" spans="1:6">
      <c r="A228" s="2">
        <v>44641.558333333334</v>
      </c>
      <c r="B228" s="2">
        <v>44615.433333333334</v>
      </c>
      <c r="C228" s="56">
        <f t="shared" si="7"/>
        <v>-26.125</v>
      </c>
      <c r="D228" s="1">
        <v>44634</v>
      </c>
    </row>
    <row r="229" spans="1:6">
      <c r="A229" s="2">
        <v>44638.619444444441</v>
      </c>
      <c r="B229" s="2">
        <v>44628.763888888891</v>
      </c>
      <c r="C229" s="56">
        <f t="shared" si="7"/>
        <v>-9.8555555555503815</v>
      </c>
      <c r="D229" s="1">
        <v>44630</v>
      </c>
    </row>
    <row r="230" spans="1:6">
      <c r="A230" s="2">
        <v>44638.561805555553</v>
      </c>
      <c r="B230" s="2">
        <v>44627.622916666667</v>
      </c>
      <c r="C230" s="56">
        <f t="shared" si="7"/>
        <v>-10.93888888888614</v>
      </c>
      <c r="D230" s="1">
        <v>44635</v>
      </c>
    </row>
    <row r="231" spans="1:6">
      <c r="A231" s="2">
        <v>44638.439583333333</v>
      </c>
      <c r="B231" s="2">
        <v>44610.65902777778</v>
      </c>
      <c r="C231" s="56">
        <f t="shared" si="7"/>
        <v>-27.780555555553292</v>
      </c>
      <c r="D231" s="1">
        <v>44623</v>
      </c>
    </row>
    <row r="232" spans="1:6">
      <c r="A232" s="2">
        <v>44635.53125</v>
      </c>
      <c r="B232" s="2">
        <v>44634.535416666666</v>
      </c>
      <c r="C232" s="56">
        <f t="shared" si="7"/>
        <v>-0.99583333333430346</v>
      </c>
      <c r="D232" s="1">
        <v>44634</v>
      </c>
    </row>
    <row r="233" spans="1:6">
      <c r="A233" s="2">
        <v>44634.422222222223</v>
      </c>
      <c r="B233" s="2">
        <v>44602.551388888889</v>
      </c>
      <c r="C233" s="56">
        <f t="shared" si="7"/>
        <v>-31.870833333334303</v>
      </c>
      <c r="D233" s="1">
        <v>44606</v>
      </c>
    </row>
    <row r="234" spans="1:6">
      <c r="A234" s="2">
        <v>44627.753472222219</v>
      </c>
      <c r="B234" s="2">
        <v>44620.548611111109</v>
      </c>
      <c r="C234" s="56">
        <f t="shared" si="7"/>
        <v>-7.2048611111094942</v>
      </c>
      <c r="D234" s="1">
        <v>44620</v>
      </c>
    </row>
    <row r="235" spans="1:6">
      <c r="A235" s="2">
        <v>44623.619444444441</v>
      </c>
      <c r="B235" s="2">
        <v>44599.422222222223</v>
      </c>
      <c r="C235" s="56">
        <f t="shared" si="7"/>
        <v>-24.197222222217533</v>
      </c>
      <c r="D235" s="1">
        <v>44602</v>
      </c>
    </row>
    <row r="236" spans="1:6">
      <c r="A236" s="2">
        <v>44623.538888888892</v>
      </c>
      <c r="B236" s="2">
        <v>44616.409722222219</v>
      </c>
      <c r="C236" s="56">
        <f t="shared" si="7"/>
        <v>-7.1291666666729725</v>
      </c>
      <c r="D236" s="1">
        <v>44616</v>
      </c>
    </row>
    <row r="237" spans="1:6">
      <c r="A237" s="2"/>
      <c r="B237" s="2"/>
      <c r="C237" s="60"/>
      <c r="D237" s="1"/>
      <c r="F237" s="19">
        <f>AVERAGE(C237:C252)</f>
        <v>-14.409882478632007</v>
      </c>
    </row>
    <row r="238" spans="1:6">
      <c r="A238" s="2">
        <v>44620.504166666666</v>
      </c>
      <c r="B238" s="2">
        <v>44600.448611111111</v>
      </c>
      <c r="C238" s="60">
        <f t="shared" ref="C238:C248" si="8">B238-A238</f>
        <v>-20.055555555554747</v>
      </c>
      <c r="D238" s="1">
        <v>44603</v>
      </c>
    </row>
    <row r="239" spans="1:6">
      <c r="A239" s="2">
        <v>44620.493750000001</v>
      </c>
      <c r="B239" s="2">
        <v>44613.522222222222</v>
      </c>
      <c r="C239" s="60">
        <f t="shared" si="8"/>
        <v>-6.9715277777795563</v>
      </c>
      <c r="D239" s="1">
        <v>44615</v>
      </c>
      <c r="F239" s="19"/>
    </row>
    <row r="240" spans="1:6">
      <c r="A240" s="2">
        <v>44616.51458333333</v>
      </c>
      <c r="B240" s="2">
        <v>44596.661111111112</v>
      </c>
      <c r="C240" s="60">
        <f t="shared" si="8"/>
        <v>-19.853472222217533</v>
      </c>
      <c r="D240" s="1">
        <v>44601</v>
      </c>
    </row>
    <row r="241" spans="1:4">
      <c r="A241" s="2">
        <v>44615.748611111114</v>
      </c>
      <c r="B241" s="2">
        <v>44573.649305555555</v>
      </c>
      <c r="C241" s="60">
        <f t="shared" si="8"/>
        <v>-42.099305555559113</v>
      </c>
      <c r="D241" s="1">
        <v>44579</v>
      </c>
    </row>
    <row r="242" spans="1:4">
      <c r="A242" s="2">
        <v>44615.420138888891</v>
      </c>
      <c r="B242" s="2">
        <v>44588.468055555553</v>
      </c>
      <c r="C242" s="60">
        <f t="shared" si="8"/>
        <v>-26.952083333337214</v>
      </c>
      <c r="D242" s="1">
        <v>44595</v>
      </c>
    </row>
    <row r="243" spans="1:4">
      <c r="A243" s="2">
        <v>44613.69027777778</v>
      </c>
      <c r="B243" s="2">
        <v>44609.404861111114</v>
      </c>
      <c r="C243" s="60">
        <f t="shared" si="8"/>
        <v>-4.2854166666656965</v>
      </c>
      <c r="D243" s="1">
        <v>44609</v>
      </c>
    </row>
    <row r="244" spans="1:4">
      <c r="A244" s="2">
        <v>44613.438888888886</v>
      </c>
      <c r="B244" s="2">
        <v>44603.638888888891</v>
      </c>
      <c r="C244" s="60">
        <f t="shared" si="8"/>
        <v>-9.7999999999956344</v>
      </c>
      <c r="D244" s="1">
        <v>44608</v>
      </c>
    </row>
    <row r="245" spans="1:4">
      <c r="A245" s="2">
        <v>44609.692361111112</v>
      </c>
      <c r="B245" s="2">
        <v>44602.606944444444</v>
      </c>
      <c r="C245" s="60">
        <f t="shared" si="8"/>
        <v>-7.0854166666686069</v>
      </c>
      <c r="D245" s="1">
        <v>44609</v>
      </c>
    </row>
    <row r="246" spans="1:4">
      <c r="A246" s="2">
        <v>44608.481249999997</v>
      </c>
      <c r="B246" s="2">
        <v>44601.481249999997</v>
      </c>
      <c r="C246" s="60">
        <f t="shared" si="8"/>
        <v>-7</v>
      </c>
      <c r="D246" s="1">
        <v>44601</v>
      </c>
    </row>
    <row r="247" spans="1:4">
      <c r="A247" s="2">
        <v>44606.459722222222</v>
      </c>
      <c r="B247" s="2">
        <v>44602.427083333336</v>
      </c>
      <c r="C247" s="60">
        <f t="shared" si="8"/>
        <v>-4.0326388888861402</v>
      </c>
      <c r="D247" s="1">
        <v>44602</v>
      </c>
    </row>
    <row r="248" spans="1:4">
      <c r="A248" s="2">
        <v>44606.4375</v>
      </c>
      <c r="B248" s="2">
        <v>44595.718055555553</v>
      </c>
      <c r="C248" s="60">
        <f t="shared" si="8"/>
        <v>-10.719444444446708</v>
      </c>
      <c r="D248" s="1">
        <v>44595</v>
      </c>
    </row>
    <row r="249" spans="1:4">
      <c r="A249" s="2"/>
      <c r="B249" s="2"/>
      <c r="C249" s="60"/>
      <c r="D249" s="1"/>
    </row>
    <row r="250" spans="1:4">
      <c r="A250" s="2">
        <v>44592.827777777777</v>
      </c>
      <c r="B250" s="2">
        <v>44568.631944444445</v>
      </c>
      <c r="C250" s="61">
        <f>B250-A250</f>
        <v>-24.195833333331393</v>
      </c>
      <c r="D250" s="1">
        <v>44571</v>
      </c>
    </row>
    <row r="251" spans="1:4">
      <c r="A251" s="2">
        <v>44592.697916666664</v>
      </c>
      <c r="B251" s="2">
        <v>44588.420138888891</v>
      </c>
      <c r="C251" s="61">
        <f>B251-A251</f>
        <v>-4.2777777777737356</v>
      </c>
      <c r="D251" s="1">
        <v>44588</v>
      </c>
    </row>
    <row r="252" spans="1:4">
      <c r="A252" s="2"/>
      <c r="B252" s="2"/>
      <c r="C252" s="61"/>
      <c r="D252" s="1"/>
    </row>
    <row r="253" spans="1:4">
      <c r="A253" s="2"/>
      <c r="B253" s="2"/>
      <c r="C253" s="61"/>
      <c r="D253" s="1"/>
    </row>
    <row r="254" spans="1:4">
      <c r="A254" s="2"/>
      <c r="B254" s="2"/>
      <c r="C254" s="61"/>
      <c r="D254" s="1"/>
    </row>
    <row r="255" spans="1:4">
      <c r="A255" s="2">
        <v>44589.59652777778</v>
      </c>
      <c r="B255" s="2">
        <v>44566.779861111114</v>
      </c>
      <c r="C255" s="61">
        <f>B255-A255</f>
        <v>-22.816666666665697</v>
      </c>
      <c r="D255" s="1">
        <v>44573</v>
      </c>
    </row>
    <row r="256" spans="1:4">
      <c r="A256" s="2">
        <v>44587.427083333336</v>
      </c>
      <c r="B256" s="2">
        <v>44578.636111111111</v>
      </c>
      <c r="C256" s="61">
        <f>B256-A256</f>
        <v>-8.7909722222248092</v>
      </c>
      <c r="D256" s="1">
        <v>44581</v>
      </c>
    </row>
    <row r="257" spans="1:4">
      <c r="A257" s="2">
        <v>44582.715277777781</v>
      </c>
      <c r="B257" s="2">
        <v>44573.354166666664</v>
      </c>
      <c r="C257" s="61">
        <f>B257-A257</f>
        <v>-9.3611111111167702</v>
      </c>
      <c r="D257" s="1">
        <v>44573</v>
      </c>
    </row>
    <row r="258" spans="1:4">
      <c r="A258" s="2"/>
      <c r="B258" s="2"/>
      <c r="C258" s="61"/>
      <c r="D258" s="1"/>
    </row>
    <row r="259" spans="1:4">
      <c r="A259" s="2">
        <v>44581.489583333336</v>
      </c>
      <c r="B259" s="2">
        <v>44565.783333333333</v>
      </c>
      <c r="C259" s="61">
        <f>B259-A259</f>
        <v>-15.70625000000291</v>
      </c>
      <c r="D259" s="1">
        <v>44574</v>
      </c>
    </row>
    <row r="260" spans="1:4">
      <c r="A260" s="2">
        <v>44580.748611111114</v>
      </c>
      <c r="B260" s="2">
        <v>44565.777083333334</v>
      </c>
      <c r="C260" s="61">
        <f>B260-A260</f>
        <v>-14.971527777779556</v>
      </c>
      <c r="D260" s="1">
        <v>44573</v>
      </c>
    </row>
    <row r="261" spans="1:4">
      <c r="A261" s="2">
        <v>44578.626388888886</v>
      </c>
      <c r="B261" s="2">
        <v>44571.402083333334</v>
      </c>
      <c r="C261" s="61">
        <f>B261-A261</f>
        <v>-7.2243055555518367</v>
      </c>
      <c r="D261" s="1">
        <v>44574</v>
      </c>
    </row>
    <row r="262" spans="1:4">
      <c r="A262" s="2">
        <v>44578.580555555556</v>
      </c>
      <c r="B262" s="2">
        <v>44568.638194444444</v>
      </c>
      <c r="C262" s="61">
        <f>B262-A262</f>
        <v>-9.9423611111124046</v>
      </c>
      <c r="D262" s="1">
        <v>44572</v>
      </c>
    </row>
    <row r="263" spans="1:4">
      <c r="A263" s="2">
        <v>44574.410416666666</v>
      </c>
      <c r="B263" s="2">
        <v>44568.613888888889</v>
      </c>
      <c r="C263" s="61">
        <f>B263-A263</f>
        <v>-5.796527777776646</v>
      </c>
      <c r="D263" s="1">
        <v>44571</v>
      </c>
    </row>
  </sheetData>
  <autoFilter ref="A1:D263" xr:uid="{C5FC4812-6CB5-4813-9992-8037E5205A71}">
    <sortState xmlns:xlrd2="http://schemas.microsoft.com/office/spreadsheetml/2017/richdata2" ref="A2:D263">
      <sortCondition descending="1" ref="A1:A263"/>
    </sortState>
  </autoFilter>
  <phoneticPr fontId="4" type="noConversion"/>
  <pageMargins left="0.7" right="0.7" top="0.75" bottom="0.75" header="0.3" footer="0.3"/>
  <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88E4F-E186-4B9D-B201-9AEC8AE161E5}">
  <dimension ref="A3:C9"/>
  <sheetViews>
    <sheetView workbookViewId="0">
      <selection activeCell="A3" sqref="A3:C9"/>
    </sheetView>
  </sheetViews>
  <sheetFormatPr defaultRowHeight="15"/>
  <cols>
    <col min="1" max="1" width="13.140625" bestFit="1" customWidth="1"/>
    <col min="2" max="2" width="39" bestFit="1" customWidth="1"/>
    <col min="3" max="3" width="30.5703125" bestFit="1" customWidth="1"/>
    <col min="4" max="4" width="14.28515625" bestFit="1" customWidth="1"/>
    <col min="5" max="5" width="15.85546875" bestFit="1" customWidth="1"/>
    <col min="6" max="6" width="8.5703125" bestFit="1" customWidth="1"/>
    <col min="7" max="7" width="18.28515625" bestFit="1" customWidth="1"/>
    <col min="8" max="8" width="15" bestFit="1" customWidth="1"/>
    <col min="9" max="9" width="17.5703125" bestFit="1" customWidth="1"/>
    <col min="10" max="10" width="11.28515625" bestFit="1" customWidth="1"/>
    <col min="11" max="11" width="12.7109375" bestFit="1" customWidth="1"/>
    <col min="12" max="12" width="8.5703125" bestFit="1" customWidth="1"/>
    <col min="13" max="13" width="23.140625" bestFit="1" customWidth="1"/>
    <col min="14" max="14" width="18.28515625" bestFit="1" customWidth="1"/>
    <col min="15" max="15" width="15" bestFit="1" customWidth="1"/>
    <col min="16" max="16" width="17.5703125" bestFit="1" customWidth="1"/>
    <col min="17" max="17" width="19.85546875" bestFit="1" customWidth="1"/>
    <col min="18" max="18" width="9.5703125" bestFit="1" customWidth="1"/>
    <col min="19" max="19" width="7.28515625" bestFit="1" customWidth="1"/>
    <col min="20" max="20" width="11.28515625" bestFit="1" customWidth="1"/>
  </cols>
  <sheetData>
    <row r="3" spans="1:3">
      <c r="A3" s="5" t="s">
        <v>612</v>
      </c>
      <c r="B3" t="s">
        <v>654</v>
      </c>
      <c r="C3" t="s">
        <v>720</v>
      </c>
    </row>
    <row r="4" spans="1:3">
      <c r="A4" s="6" t="s">
        <v>641</v>
      </c>
    </row>
    <row r="5" spans="1:3">
      <c r="A5" s="6" t="s">
        <v>698</v>
      </c>
      <c r="B5">
        <v>35.384615384615387</v>
      </c>
      <c r="C5">
        <v>52</v>
      </c>
    </row>
    <row r="6" spans="1:3">
      <c r="A6" s="6" t="s">
        <v>699</v>
      </c>
      <c r="B6">
        <v>33.233333333333334</v>
      </c>
      <c r="C6">
        <v>60</v>
      </c>
    </row>
    <row r="7" spans="1:3">
      <c r="A7" s="6" t="s">
        <v>696</v>
      </c>
      <c r="B7">
        <v>26.353846153846153</v>
      </c>
      <c r="C7">
        <v>65</v>
      </c>
    </row>
    <row r="8" spans="1:3">
      <c r="A8" s="6" t="s">
        <v>697</v>
      </c>
      <c r="B8">
        <v>27.341176470588234</v>
      </c>
      <c r="C8">
        <v>85</v>
      </c>
    </row>
    <row r="9" spans="1:3">
      <c r="A9" s="6" t="s">
        <v>613</v>
      </c>
      <c r="B9">
        <v>30.041984732824428</v>
      </c>
      <c r="C9">
        <v>262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D78D2-D5FD-4300-96B5-ABD0B0EB83A2}">
  <dimension ref="A1"/>
  <sheetViews>
    <sheetView workbookViewId="0"/>
  </sheetViews>
  <sheetFormatPr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1A9E4-B11F-479F-82DB-EA13E7948398}">
  <dimension ref="A1:H263"/>
  <sheetViews>
    <sheetView topLeftCell="D1" workbookViewId="0">
      <selection activeCell="E19" sqref="E19:F22"/>
    </sheetView>
  </sheetViews>
  <sheetFormatPr defaultColWidth="52.140625" defaultRowHeight="15"/>
  <cols>
    <col min="5" max="5" width="13.140625" bestFit="1" customWidth="1"/>
    <col min="6" max="6" width="19.7109375" bestFit="1" customWidth="1"/>
    <col min="7" max="7" width="24.85546875" bestFit="1" customWidth="1"/>
  </cols>
  <sheetData>
    <row r="1" spans="1:8">
      <c r="A1" t="s">
        <v>1</v>
      </c>
      <c r="B1" t="s">
        <v>5</v>
      </c>
      <c r="C1" t="s">
        <v>650</v>
      </c>
      <c r="E1" s="5" t="s">
        <v>612</v>
      </c>
      <c r="F1" t="s">
        <v>651</v>
      </c>
      <c r="G1" t="s">
        <v>652</v>
      </c>
      <c r="H1" t="s">
        <v>676</v>
      </c>
    </row>
    <row r="2" spans="1:8">
      <c r="A2" s="2">
        <v>44925.999305555553</v>
      </c>
      <c r="B2" s="2">
        <v>44925.53125</v>
      </c>
      <c r="C2" s="19">
        <f>B2-A2</f>
        <v>-0.46805555555329192</v>
      </c>
      <c r="E2" s="6" t="s">
        <v>629</v>
      </c>
      <c r="F2">
        <v>-19.945039682539313</v>
      </c>
      <c r="G2">
        <v>14</v>
      </c>
      <c r="H2">
        <f>CORREL(F2:F13,G2:G13)</f>
        <v>-8.603327555975876E-2</v>
      </c>
    </row>
    <row r="3" spans="1:8">
      <c r="A3" s="2">
        <v>44925.676388888889</v>
      </c>
      <c r="B3" s="2">
        <v>44925.5</v>
      </c>
      <c r="C3" s="19">
        <f t="shared" ref="C3:C66" si="0">B3-A3</f>
        <v>-0.17638888888905058</v>
      </c>
      <c r="E3" s="6" t="s">
        <v>630</v>
      </c>
      <c r="F3">
        <v>-29.845993589743067</v>
      </c>
      <c r="G3">
        <v>13</v>
      </c>
      <c r="H3">
        <f t="shared" ref="H3:H13" si="1">CORREL(F3:F14,G3:G14)</f>
        <v>1.6434738023205955E-2</v>
      </c>
    </row>
    <row r="4" spans="1:8">
      <c r="A4" s="2">
        <v>44922.489583333336</v>
      </c>
      <c r="B4" s="2">
        <v>44917.704861111109</v>
      </c>
      <c r="C4" s="19">
        <f t="shared" si="0"/>
        <v>-4.7847222222262644</v>
      </c>
      <c r="E4" s="6" t="s">
        <v>631</v>
      </c>
      <c r="F4">
        <v>-14.192399691356615</v>
      </c>
      <c r="G4">
        <v>18</v>
      </c>
      <c r="H4">
        <f t="shared" si="1"/>
        <v>3.946990990845009E-2</v>
      </c>
    </row>
    <row r="5" spans="1:8">
      <c r="A5" s="2">
        <v>44916.55</v>
      </c>
      <c r="B5" s="2">
        <v>44916.465277777781</v>
      </c>
      <c r="C5" s="19">
        <f t="shared" si="0"/>
        <v>-8.4722222221898846E-2</v>
      </c>
      <c r="E5" s="6" t="s">
        <v>632</v>
      </c>
      <c r="F5">
        <v>-26.088425925926519</v>
      </c>
      <c r="G5">
        <v>15</v>
      </c>
      <c r="H5">
        <f t="shared" si="1"/>
        <v>0.12353901824920266</v>
      </c>
    </row>
    <row r="6" spans="1:8">
      <c r="A6" s="2">
        <v>44924.53125</v>
      </c>
      <c r="B6" s="2">
        <v>44914.696527777778</v>
      </c>
      <c r="C6" s="19">
        <f t="shared" si="0"/>
        <v>-9.8347222222218988</v>
      </c>
      <c r="E6" s="6" t="s">
        <v>633</v>
      </c>
      <c r="F6">
        <v>-27.360984848485135</v>
      </c>
      <c r="G6">
        <v>22</v>
      </c>
      <c r="H6">
        <f t="shared" si="1"/>
        <v>0.19729516908784334</v>
      </c>
    </row>
    <row r="7" spans="1:8">
      <c r="A7" s="2">
        <v>44916.763194444444</v>
      </c>
      <c r="B7" s="2">
        <v>44914.618750000001</v>
      </c>
      <c r="C7" s="19">
        <f t="shared" si="0"/>
        <v>-2.1444444444423425</v>
      </c>
      <c r="E7" s="6" t="s">
        <v>634</v>
      </c>
      <c r="F7">
        <v>-49.334635416664241</v>
      </c>
      <c r="G7">
        <v>8</v>
      </c>
      <c r="H7">
        <f t="shared" si="1"/>
        <v>0.28396704897949482</v>
      </c>
    </row>
    <row r="8" spans="1:8">
      <c r="A8" s="2">
        <v>44924.68472222222</v>
      </c>
      <c r="B8" s="2">
        <v>44914.604166666664</v>
      </c>
      <c r="C8" s="19">
        <f t="shared" si="0"/>
        <v>-10.080555555556202</v>
      </c>
      <c r="E8" s="6" t="s">
        <v>635</v>
      </c>
      <c r="F8">
        <v>-41.573466435184855</v>
      </c>
      <c r="G8">
        <v>24</v>
      </c>
      <c r="H8">
        <f t="shared" si="1"/>
        <v>0.25893584450572599</v>
      </c>
    </row>
    <row r="9" spans="1:8">
      <c r="A9" s="2">
        <v>44917.661111111112</v>
      </c>
      <c r="B9" s="2">
        <v>44914.493055555555</v>
      </c>
      <c r="C9" s="19">
        <f t="shared" si="0"/>
        <v>-3.1680555555576575</v>
      </c>
      <c r="E9" s="6" t="s">
        <v>636</v>
      </c>
      <c r="F9">
        <v>-46.569328703703228</v>
      </c>
      <c r="G9">
        <v>24</v>
      </c>
      <c r="H9">
        <f t="shared" si="1"/>
        <v>0.27668435870551966</v>
      </c>
    </row>
    <row r="10" spans="1:8">
      <c r="A10" s="2">
        <v>44921.680555555555</v>
      </c>
      <c r="B10" s="2">
        <v>44911.6875</v>
      </c>
      <c r="C10" s="19">
        <f t="shared" si="0"/>
        <v>-9.9930555555547471</v>
      </c>
      <c r="E10" s="6" t="s">
        <v>637</v>
      </c>
      <c r="F10">
        <v>-41.072800925925954</v>
      </c>
      <c r="G10">
        <v>18</v>
      </c>
      <c r="H10">
        <f t="shared" si="1"/>
        <v>0.26566557107705735</v>
      </c>
    </row>
    <row r="11" spans="1:8">
      <c r="A11" s="2">
        <v>44915.541666666664</v>
      </c>
      <c r="B11" s="2">
        <v>44909.475694444445</v>
      </c>
      <c r="C11" s="19">
        <f t="shared" si="0"/>
        <v>-6.0659722222189885</v>
      </c>
      <c r="E11" s="6" t="s">
        <v>638</v>
      </c>
      <c r="F11">
        <v>-60.057167658729405</v>
      </c>
      <c r="G11">
        <v>28</v>
      </c>
      <c r="H11">
        <f t="shared" si="1"/>
        <v>0.30735955915511703</v>
      </c>
    </row>
    <row r="12" spans="1:8">
      <c r="A12" s="2">
        <v>44915.469444444447</v>
      </c>
      <c r="B12" s="2">
        <v>44907.761111111111</v>
      </c>
      <c r="C12" s="19">
        <f t="shared" si="0"/>
        <v>-7.7083333333357587</v>
      </c>
      <c r="E12" s="6" t="s">
        <v>639</v>
      </c>
      <c r="F12">
        <v>-59.835872395833121</v>
      </c>
      <c r="G12">
        <v>32</v>
      </c>
      <c r="H12">
        <f t="shared" si="1"/>
        <v>0.13320990902833574</v>
      </c>
    </row>
    <row r="13" spans="1:8">
      <c r="A13" s="2">
        <v>44915.472222222219</v>
      </c>
      <c r="B13" s="2">
        <v>44907.759722222225</v>
      </c>
      <c r="C13" s="19">
        <f t="shared" si="0"/>
        <v>-7.7124999999941792</v>
      </c>
      <c r="E13" s="6" t="s">
        <v>640</v>
      </c>
      <c r="F13">
        <v>-19.431416062801556</v>
      </c>
      <c r="G13">
        <v>46</v>
      </c>
      <c r="H13">
        <f t="shared" si="1"/>
        <v>-1</v>
      </c>
    </row>
    <row r="14" spans="1:8">
      <c r="A14" s="2">
        <v>44915.486805555556</v>
      </c>
      <c r="B14" s="2">
        <v>44907.676388888889</v>
      </c>
      <c r="C14" s="19">
        <f t="shared" si="0"/>
        <v>-7.8104166666671517</v>
      </c>
      <c r="E14" s="6" t="s">
        <v>613</v>
      </c>
      <c r="F14">
        <v>-36.853313189142938</v>
      </c>
      <c r="G14">
        <v>262</v>
      </c>
    </row>
    <row r="15" spans="1:8">
      <c r="A15" s="2">
        <v>44911.706250000003</v>
      </c>
      <c r="B15" s="2">
        <v>44904.661111111112</v>
      </c>
      <c r="C15" s="19">
        <f t="shared" si="0"/>
        <v>-7.0451388888905058</v>
      </c>
    </row>
    <row r="16" spans="1:8">
      <c r="A16" s="2">
        <v>44915.368750000001</v>
      </c>
      <c r="B16" s="2">
        <v>44903.706250000003</v>
      </c>
      <c r="C16" s="19">
        <f t="shared" si="0"/>
        <v>-11.662499999998545</v>
      </c>
    </row>
    <row r="17" spans="1:6">
      <c r="A17" s="2">
        <v>44909.515972222223</v>
      </c>
      <c r="B17" s="2">
        <v>44903.486111111109</v>
      </c>
      <c r="C17" s="19">
        <f t="shared" si="0"/>
        <v>-6.0298611111138598</v>
      </c>
    </row>
    <row r="18" spans="1:6">
      <c r="A18" s="2">
        <v>44903.519444444442</v>
      </c>
      <c r="B18" s="2">
        <v>44900.693055555559</v>
      </c>
      <c r="C18" s="19">
        <f t="shared" si="0"/>
        <v>-2.8263888888832298</v>
      </c>
    </row>
    <row r="19" spans="1:6">
      <c r="A19" s="2">
        <v>44915.676388888889</v>
      </c>
      <c r="B19" s="2">
        <v>44900.611805555556</v>
      </c>
      <c r="C19" s="19">
        <f t="shared" si="0"/>
        <v>-15.064583333332848</v>
      </c>
      <c r="E19" s="5" t="s">
        <v>612</v>
      </c>
      <c r="F19" t="s">
        <v>714</v>
      </c>
    </row>
    <row r="20" spans="1:6">
      <c r="A20" s="2">
        <v>44907.511805555558</v>
      </c>
      <c r="B20" s="2">
        <v>44900.586805555555</v>
      </c>
      <c r="C20" s="19">
        <f t="shared" si="0"/>
        <v>-6.9250000000029104</v>
      </c>
      <c r="E20" s="6" t="s">
        <v>642</v>
      </c>
      <c r="F20">
        <v>11</v>
      </c>
    </row>
    <row r="21" spans="1:6">
      <c r="A21" s="2">
        <v>44915.497916666667</v>
      </c>
      <c r="B21" s="2">
        <v>44900.584722222222</v>
      </c>
      <c r="C21" s="19">
        <f t="shared" si="0"/>
        <v>-14.913194444445253</v>
      </c>
      <c r="E21" s="6" t="s">
        <v>643</v>
      </c>
      <c r="F21">
        <v>251</v>
      </c>
    </row>
    <row r="22" spans="1:6">
      <c r="A22" s="2">
        <v>44911.506944444445</v>
      </c>
      <c r="B22" s="2">
        <v>44897.609722222223</v>
      </c>
      <c r="C22" s="19">
        <f t="shared" si="0"/>
        <v>-13.897222222221899</v>
      </c>
      <c r="E22" s="6" t="s">
        <v>613</v>
      </c>
      <c r="F22">
        <v>262</v>
      </c>
    </row>
    <row r="23" spans="1:6">
      <c r="A23" s="2">
        <v>44901.501388888886</v>
      </c>
      <c r="B23" s="2">
        <v>44897.552777777775</v>
      </c>
      <c r="C23" s="19">
        <f t="shared" si="0"/>
        <v>-3.9486111111109494</v>
      </c>
    </row>
    <row r="24" spans="1:6">
      <c r="A24" s="2">
        <v>44907.412499999999</v>
      </c>
      <c r="B24" s="2">
        <v>44896.545138888891</v>
      </c>
      <c r="C24" s="19">
        <f t="shared" si="0"/>
        <v>-10.867361111108039</v>
      </c>
    </row>
    <row r="25" spans="1:6">
      <c r="A25" s="2">
        <v>44907.420138888891</v>
      </c>
      <c r="B25" s="2">
        <v>44896.539583333331</v>
      </c>
      <c r="C25" s="19">
        <f t="shared" si="0"/>
        <v>-10.880555555559113</v>
      </c>
    </row>
    <row r="26" spans="1:6">
      <c r="A26" s="2">
        <v>44915.74722222222</v>
      </c>
      <c r="B26" s="2">
        <v>44895.743750000001</v>
      </c>
      <c r="C26" s="19">
        <f t="shared" si="0"/>
        <v>-20.003472222218988</v>
      </c>
    </row>
    <row r="27" spans="1:6">
      <c r="A27" s="2">
        <v>44918.519444444442</v>
      </c>
      <c r="B27" s="2">
        <v>44895.595138888886</v>
      </c>
      <c r="C27" s="19">
        <f t="shared" si="0"/>
        <v>-22.924305555556202</v>
      </c>
    </row>
    <row r="28" spans="1:6">
      <c r="A28" s="2">
        <v>44910.569444444445</v>
      </c>
      <c r="B28" s="2">
        <v>44895.452777777777</v>
      </c>
      <c r="C28" s="19">
        <f t="shared" si="0"/>
        <v>-15.116666666668607</v>
      </c>
    </row>
    <row r="29" spans="1:6">
      <c r="A29" s="2">
        <v>44917.745833333334</v>
      </c>
      <c r="B29" s="2">
        <v>44893.722916666666</v>
      </c>
      <c r="C29" s="19">
        <f t="shared" si="0"/>
        <v>-24.022916666668607</v>
      </c>
    </row>
    <row r="30" spans="1:6">
      <c r="A30" s="2">
        <v>44917.513194444444</v>
      </c>
      <c r="B30" s="2">
        <v>44893.5</v>
      </c>
      <c r="C30" s="19">
        <f t="shared" si="0"/>
        <v>-24.013194444443798</v>
      </c>
    </row>
    <row r="31" spans="1:6">
      <c r="A31" s="2">
        <v>44895.463194444441</v>
      </c>
      <c r="B31" s="2">
        <v>44893.484027777777</v>
      </c>
      <c r="C31" s="19">
        <f t="shared" si="0"/>
        <v>-1.9791666666642413</v>
      </c>
    </row>
    <row r="32" spans="1:6">
      <c r="A32" s="2">
        <v>44911.431250000001</v>
      </c>
      <c r="B32" s="2">
        <v>44893.434027777781</v>
      </c>
      <c r="C32" s="19">
        <f t="shared" si="0"/>
        <v>-17.997222222220444</v>
      </c>
    </row>
    <row r="33" spans="1:3">
      <c r="A33" s="2">
        <v>44911.50277777778</v>
      </c>
      <c r="B33" s="2">
        <v>44890.525694444441</v>
      </c>
      <c r="C33" s="19">
        <f t="shared" si="0"/>
        <v>-20.977083333338669</v>
      </c>
    </row>
    <row r="34" spans="1:3">
      <c r="A34" s="2">
        <v>44902.48333333333</v>
      </c>
      <c r="B34" s="2">
        <v>44890.492361111108</v>
      </c>
      <c r="C34" s="19">
        <f t="shared" si="0"/>
        <v>-11.990972222221899</v>
      </c>
    </row>
    <row r="35" spans="1:3">
      <c r="A35" s="2">
        <v>44907.421527777777</v>
      </c>
      <c r="B35" s="2">
        <v>44889.543055555558</v>
      </c>
      <c r="C35" s="19">
        <f t="shared" si="0"/>
        <v>-17.878472222218988</v>
      </c>
    </row>
    <row r="36" spans="1:3">
      <c r="A36" s="2">
        <v>44894.744444444441</v>
      </c>
      <c r="B36" s="2">
        <v>44888.539583333331</v>
      </c>
      <c r="C36" s="19">
        <f t="shared" si="0"/>
        <v>-6.2048611111094942</v>
      </c>
    </row>
    <row r="37" spans="1:3">
      <c r="A37" s="2">
        <v>44893.708333333336</v>
      </c>
      <c r="B37" s="2">
        <v>44888.527083333334</v>
      </c>
      <c r="C37" s="19">
        <f t="shared" si="0"/>
        <v>-5.1812500000014552</v>
      </c>
    </row>
    <row r="38" spans="1:3">
      <c r="A38" s="2">
        <v>44896.617361111108</v>
      </c>
      <c r="B38" s="2">
        <v>44888.513194444444</v>
      </c>
      <c r="C38" s="19">
        <f t="shared" si="0"/>
        <v>-8.1041666666642413</v>
      </c>
    </row>
    <row r="39" spans="1:3">
      <c r="A39" s="2">
        <v>44890.714583333334</v>
      </c>
      <c r="B39" s="2">
        <v>44887.438888888886</v>
      </c>
      <c r="C39" s="19">
        <f t="shared" si="0"/>
        <v>-3.2756944444481633</v>
      </c>
    </row>
    <row r="40" spans="1:3">
      <c r="A40" s="2">
        <v>44894.679166666669</v>
      </c>
      <c r="B40" s="2">
        <v>44886.770833333336</v>
      </c>
      <c r="C40" s="19">
        <f t="shared" si="0"/>
        <v>-7.9083333333328483</v>
      </c>
    </row>
    <row r="41" spans="1:3">
      <c r="A41" s="2">
        <v>44921.477777777778</v>
      </c>
      <c r="B41" s="2">
        <v>44883.631249999999</v>
      </c>
      <c r="C41" s="19">
        <f t="shared" si="0"/>
        <v>-37.846527777779556</v>
      </c>
    </row>
    <row r="42" spans="1:3">
      <c r="A42" s="2">
        <v>44894.682638888888</v>
      </c>
      <c r="B42" s="2">
        <v>44883.6</v>
      </c>
      <c r="C42" s="19">
        <f t="shared" si="0"/>
        <v>-11.082638888889051</v>
      </c>
    </row>
    <row r="43" spans="1:3">
      <c r="A43" s="2">
        <v>44903.634722222225</v>
      </c>
      <c r="B43" s="2">
        <v>44883.518750000003</v>
      </c>
      <c r="C43" s="19">
        <f t="shared" si="0"/>
        <v>-20.115972222221899</v>
      </c>
    </row>
    <row r="44" spans="1:3">
      <c r="A44" s="2">
        <v>44910.546527777777</v>
      </c>
      <c r="B44" s="2">
        <v>44882.595833333333</v>
      </c>
      <c r="C44" s="19">
        <f t="shared" si="0"/>
        <v>-27.950694444443798</v>
      </c>
    </row>
    <row r="45" spans="1:3">
      <c r="A45" s="2">
        <v>44887.474305555559</v>
      </c>
      <c r="B45" s="2">
        <v>44880.412499999999</v>
      </c>
      <c r="C45" s="19">
        <f t="shared" si="0"/>
        <v>-7.0618055555605679</v>
      </c>
    </row>
    <row r="46" spans="1:3">
      <c r="A46" s="2">
        <v>44895.734027777777</v>
      </c>
      <c r="B46" s="2">
        <v>44879.674305555556</v>
      </c>
      <c r="C46" s="19">
        <f t="shared" si="0"/>
        <v>-16.059722222220444</v>
      </c>
    </row>
    <row r="47" spans="1:3">
      <c r="A47" s="2">
        <v>44918.799305555556</v>
      </c>
      <c r="B47" s="2">
        <v>44879.662499999999</v>
      </c>
      <c r="C47" s="19">
        <f t="shared" si="0"/>
        <v>-39.136805555557657</v>
      </c>
    </row>
    <row r="48" spans="1:3">
      <c r="A48" s="2">
        <v>44904.635416666664</v>
      </c>
      <c r="B48" s="2">
        <v>44876.45</v>
      </c>
      <c r="C48" s="19">
        <f t="shared" si="0"/>
        <v>-28.185416666667152</v>
      </c>
    </row>
    <row r="49" spans="1:3">
      <c r="A49" s="2">
        <v>44889.716666666667</v>
      </c>
      <c r="B49" s="2">
        <v>44875.777777777781</v>
      </c>
      <c r="C49" s="19">
        <f t="shared" si="0"/>
        <v>-13.93888888888614</v>
      </c>
    </row>
    <row r="50" spans="1:3">
      <c r="A50" s="2">
        <v>44887.386805555558</v>
      </c>
      <c r="B50" s="2">
        <v>44874.684027777781</v>
      </c>
      <c r="C50" s="19">
        <f t="shared" si="0"/>
        <v>-12.702777777776646</v>
      </c>
    </row>
    <row r="51" spans="1:3">
      <c r="A51" s="2">
        <v>44880.520138888889</v>
      </c>
      <c r="B51" s="2">
        <v>44874.615972222222</v>
      </c>
      <c r="C51" s="19">
        <f t="shared" si="0"/>
        <v>-5.9041666666671517</v>
      </c>
    </row>
    <row r="52" spans="1:3">
      <c r="A52" s="2">
        <v>44918.499305555553</v>
      </c>
      <c r="B52" s="2">
        <v>44874.498611111114</v>
      </c>
      <c r="C52" s="19">
        <f t="shared" si="0"/>
        <v>-44.000694444439432</v>
      </c>
    </row>
    <row r="53" spans="1:3">
      <c r="A53" s="2">
        <v>44890.614583333336</v>
      </c>
      <c r="B53" s="2">
        <v>44873.446527777778</v>
      </c>
      <c r="C53" s="19">
        <f t="shared" si="0"/>
        <v>-17.168055555557657</v>
      </c>
    </row>
    <row r="54" spans="1:3">
      <c r="A54" s="2">
        <v>44890.472222222219</v>
      </c>
      <c r="B54" s="2">
        <v>44869.65625</v>
      </c>
      <c r="C54" s="19">
        <f t="shared" si="0"/>
        <v>-20.815972222218988</v>
      </c>
    </row>
    <row r="55" spans="1:3">
      <c r="A55" s="2">
        <v>44887.607638888891</v>
      </c>
      <c r="B55" s="2">
        <v>44869.478472222225</v>
      </c>
      <c r="C55" s="19">
        <f t="shared" si="0"/>
        <v>-18.129166666665697</v>
      </c>
    </row>
    <row r="56" spans="1:3">
      <c r="A56" s="2">
        <v>44901.556944444441</v>
      </c>
      <c r="B56" s="2">
        <v>44867.762499999997</v>
      </c>
      <c r="C56" s="19">
        <f t="shared" si="0"/>
        <v>-33.794444444443798</v>
      </c>
    </row>
    <row r="57" spans="1:3">
      <c r="A57" s="2">
        <v>44916.392361111109</v>
      </c>
      <c r="B57" s="2">
        <v>44867.759722222225</v>
      </c>
      <c r="C57" s="19">
        <f t="shared" si="0"/>
        <v>-48.632638888884685</v>
      </c>
    </row>
    <row r="58" spans="1:3">
      <c r="A58" s="2">
        <v>44887.681250000001</v>
      </c>
      <c r="B58" s="2">
        <v>44867.511111111111</v>
      </c>
      <c r="C58" s="19">
        <f t="shared" si="0"/>
        <v>-20.170138888890506</v>
      </c>
    </row>
    <row r="59" spans="1:3">
      <c r="A59" s="2">
        <v>44883.438194444447</v>
      </c>
      <c r="B59" s="2">
        <v>44867.480555555558</v>
      </c>
      <c r="C59" s="19">
        <f t="shared" si="0"/>
        <v>-15.957638888889051</v>
      </c>
    </row>
    <row r="60" spans="1:3">
      <c r="A60" s="2">
        <v>44865.709722222222</v>
      </c>
      <c r="B60" s="2">
        <v>44862.632638888892</v>
      </c>
      <c r="C60" s="19">
        <f t="shared" si="0"/>
        <v>-3.0770833333299379</v>
      </c>
    </row>
    <row r="61" spans="1:3">
      <c r="A61" s="2">
        <v>44915.477083333331</v>
      </c>
      <c r="B61" s="2">
        <v>44862.45416666667</v>
      </c>
      <c r="C61" s="19">
        <f t="shared" si="0"/>
        <v>-53.022916666661331</v>
      </c>
    </row>
    <row r="62" spans="1:3">
      <c r="A62" s="2">
        <v>44895.633333333331</v>
      </c>
      <c r="B62" s="2">
        <v>44859.739583333336</v>
      </c>
      <c r="C62" s="19">
        <f t="shared" si="0"/>
        <v>-35.893749999995634</v>
      </c>
    </row>
    <row r="63" spans="1:3">
      <c r="A63" s="2">
        <v>44918.71597222222</v>
      </c>
      <c r="B63" s="2">
        <v>44859.736805555556</v>
      </c>
      <c r="C63" s="19">
        <f t="shared" si="0"/>
        <v>-58.979166666664241</v>
      </c>
    </row>
    <row r="64" spans="1:3">
      <c r="A64" s="2">
        <v>44894.73541666667</v>
      </c>
      <c r="B64" s="2">
        <v>44859.504166666666</v>
      </c>
      <c r="C64" s="19">
        <f t="shared" si="0"/>
        <v>-35.231250000004366</v>
      </c>
    </row>
    <row r="65" spans="1:3">
      <c r="A65" s="2">
        <v>44859.675694444442</v>
      </c>
      <c r="B65" s="2">
        <v>44858.673611111109</v>
      </c>
      <c r="C65" s="19">
        <f t="shared" si="0"/>
        <v>-1.0020833333328483</v>
      </c>
    </row>
    <row r="66" spans="1:3">
      <c r="A66" s="2">
        <v>44876.554861111108</v>
      </c>
      <c r="B66" s="2">
        <v>44854.683333333334</v>
      </c>
      <c r="C66" s="19">
        <f t="shared" si="0"/>
        <v>-21.871527777773736</v>
      </c>
    </row>
    <row r="67" spans="1:3">
      <c r="A67" s="2">
        <v>44894.886805555558</v>
      </c>
      <c r="B67" s="2">
        <v>44854.442361111112</v>
      </c>
      <c r="C67" s="19">
        <f t="shared" ref="C67:C130" si="2">B67-A67</f>
        <v>-40.444444444445253</v>
      </c>
    </row>
    <row r="68" spans="1:3">
      <c r="A68" s="2">
        <v>44910.674305555556</v>
      </c>
      <c r="B68" s="2">
        <v>44852.74722222222</v>
      </c>
      <c r="C68" s="19">
        <f t="shared" si="2"/>
        <v>-57.927083333335759</v>
      </c>
    </row>
    <row r="69" spans="1:3">
      <c r="A69" s="2">
        <v>44879.525694444441</v>
      </c>
      <c r="B69" s="2">
        <v>44846.792361111111</v>
      </c>
      <c r="C69" s="19">
        <f t="shared" si="2"/>
        <v>-32.733333333329938</v>
      </c>
    </row>
    <row r="70" spans="1:3">
      <c r="A70" s="2">
        <v>44888.627083333333</v>
      </c>
      <c r="B70" s="2">
        <v>44846.756944444445</v>
      </c>
      <c r="C70" s="19">
        <f t="shared" si="2"/>
        <v>-41.870138888887595</v>
      </c>
    </row>
    <row r="71" spans="1:3">
      <c r="A71" s="2">
        <v>44860.578472222223</v>
      </c>
      <c r="B71" s="2">
        <v>44846.705555555556</v>
      </c>
      <c r="C71" s="19">
        <f t="shared" si="2"/>
        <v>-13.872916666667152</v>
      </c>
    </row>
    <row r="72" spans="1:3">
      <c r="A72" s="2">
        <v>44865.60833333333</v>
      </c>
      <c r="B72" s="2">
        <v>44846.594444444447</v>
      </c>
      <c r="C72" s="19">
        <f t="shared" si="2"/>
        <v>-19.01388888888323</v>
      </c>
    </row>
    <row r="73" spans="1:3">
      <c r="A73" s="2">
        <v>44858.662499999999</v>
      </c>
      <c r="B73" s="2">
        <v>44846.534722222219</v>
      </c>
      <c r="C73" s="19">
        <f t="shared" si="2"/>
        <v>-12.127777777779556</v>
      </c>
    </row>
    <row r="74" spans="1:3">
      <c r="A74" s="2">
        <v>44847.436805555553</v>
      </c>
      <c r="B74" s="2">
        <v>44845.623611111114</v>
      </c>
      <c r="C74" s="19">
        <f t="shared" si="2"/>
        <v>-1.8131944444394321</v>
      </c>
    </row>
    <row r="75" spans="1:3">
      <c r="A75" s="2">
        <v>44844.466666666667</v>
      </c>
      <c r="B75" s="2">
        <v>44841.455555555556</v>
      </c>
      <c r="C75" s="19">
        <f t="shared" si="2"/>
        <v>-3.0111111111109494</v>
      </c>
    </row>
    <row r="76" spans="1:3">
      <c r="A76" s="2">
        <v>44859.792361111111</v>
      </c>
      <c r="B76" s="2">
        <v>44841.447916666664</v>
      </c>
      <c r="C76" s="19">
        <f t="shared" si="2"/>
        <v>-18.344444444446708</v>
      </c>
    </row>
    <row r="77" spans="1:3">
      <c r="A77" s="2">
        <v>44848.680555555555</v>
      </c>
      <c r="B77" s="2">
        <v>44839.606249999997</v>
      </c>
      <c r="C77" s="19">
        <f t="shared" si="2"/>
        <v>-9.0743055555576575</v>
      </c>
    </row>
    <row r="78" spans="1:3">
      <c r="A78" s="2">
        <v>44848.407638888886</v>
      </c>
      <c r="B78" s="2">
        <v>44838.488888888889</v>
      </c>
      <c r="C78" s="19">
        <f t="shared" si="2"/>
        <v>-9.9187499999970896</v>
      </c>
    </row>
    <row r="79" spans="1:3">
      <c r="A79" s="2">
        <v>44834.575694444444</v>
      </c>
      <c r="B79" s="2">
        <v>44834.446527777778</v>
      </c>
      <c r="C79" s="19">
        <f t="shared" si="2"/>
        <v>-0.12916666666569654</v>
      </c>
    </row>
    <row r="80" spans="1:3">
      <c r="A80" s="2">
        <v>44845.458333333336</v>
      </c>
      <c r="B80" s="2">
        <v>44834.428472222222</v>
      </c>
      <c r="C80" s="19">
        <f t="shared" si="2"/>
        <v>-11.02986111111386</v>
      </c>
    </row>
    <row r="81" spans="1:3">
      <c r="A81" s="2">
        <v>44840.586111111108</v>
      </c>
      <c r="B81" s="2">
        <v>44832.661111111112</v>
      </c>
      <c r="C81" s="19">
        <f t="shared" si="2"/>
        <v>-7.9249999999956344</v>
      </c>
    </row>
    <row r="82" spans="1:3">
      <c r="A82" s="2">
        <v>44887.679861111108</v>
      </c>
      <c r="B82" s="2">
        <v>44832.647916666669</v>
      </c>
      <c r="C82" s="19">
        <f t="shared" si="2"/>
        <v>-55.031944444439432</v>
      </c>
    </row>
    <row r="83" spans="1:3">
      <c r="A83" s="2">
        <v>44859.452777777777</v>
      </c>
      <c r="B83" s="2">
        <v>44832.585416666669</v>
      </c>
      <c r="C83" s="19">
        <f t="shared" si="2"/>
        <v>-26.867361111108039</v>
      </c>
    </row>
    <row r="84" spans="1:3">
      <c r="A84" s="2">
        <v>44851.688888888886</v>
      </c>
      <c r="B84" s="2">
        <v>44831.679861111108</v>
      </c>
      <c r="C84" s="19">
        <f t="shared" si="2"/>
        <v>-20.009027777778101</v>
      </c>
    </row>
    <row r="85" spans="1:3">
      <c r="A85" s="2">
        <v>44918.65347222222</v>
      </c>
      <c r="B85" s="2">
        <v>44831.521527777775</v>
      </c>
      <c r="C85" s="19">
        <f t="shared" si="2"/>
        <v>-87.131944444445253</v>
      </c>
    </row>
    <row r="86" spans="1:3">
      <c r="A86" s="2">
        <v>44865.589583333334</v>
      </c>
      <c r="B86" s="2">
        <v>44830.509722222225</v>
      </c>
      <c r="C86" s="19">
        <f t="shared" si="2"/>
        <v>-35.079861111109494</v>
      </c>
    </row>
    <row r="87" spans="1:3">
      <c r="A87" s="2">
        <v>44872.571527777778</v>
      </c>
      <c r="B87" s="2">
        <v>44827.513888888891</v>
      </c>
      <c r="C87" s="19">
        <f t="shared" si="2"/>
        <v>-45.057638888887595</v>
      </c>
    </row>
    <row r="88" spans="1:3">
      <c r="A88" s="2">
        <v>44833.509722222225</v>
      </c>
      <c r="B88" s="2">
        <v>44824.620138888888</v>
      </c>
      <c r="C88" s="19">
        <f t="shared" si="2"/>
        <v>-8.8895833333372138</v>
      </c>
    </row>
    <row r="89" spans="1:3">
      <c r="A89" s="2">
        <v>44832.498611111114</v>
      </c>
      <c r="B89" s="2">
        <v>44824.59097222222</v>
      </c>
      <c r="C89" s="19">
        <f t="shared" si="2"/>
        <v>-7.9076388888934162</v>
      </c>
    </row>
    <row r="90" spans="1:3">
      <c r="A90" s="2">
        <v>44834.60833333333</v>
      </c>
      <c r="B90" s="2">
        <v>44823.751388888886</v>
      </c>
      <c r="C90" s="19">
        <f t="shared" si="2"/>
        <v>-10.856944444443798</v>
      </c>
    </row>
    <row r="91" spans="1:3">
      <c r="A91" s="2">
        <v>44875.544444444444</v>
      </c>
      <c r="B91" s="2">
        <v>44823.6</v>
      </c>
      <c r="C91" s="19">
        <f t="shared" si="2"/>
        <v>-51.944444444445253</v>
      </c>
    </row>
    <row r="92" spans="1:3">
      <c r="A92" s="2">
        <v>44863.837500000001</v>
      </c>
      <c r="B92" s="2">
        <v>44823.49722222222</v>
      </c>
      <c r="C92" s="19">
        <f t="shared" si="2"/>
        <v>-40.340277777781012</v>
      </c>
    </row>
    <row r="93" spans="1:3">
      <c r="A93" s="2">
        <v>44862.400000000001</v>
      </c>
      <c r="B93" s="2">
        <v>44820.476388888892</v>
      </c>
      <c r="C93" s="19">
        <f t="shared" si="2"/>
        <v>-41.923611111109494</v>
      </c>
    </row>
    <row r="94" spans="1:3">
      <c r="A94" s="2">
        <v>44845.381944444445</v>
      </c>
      <c r="B94" s="2">
        <v>44819.464583333334</v>
      </c>
      <c r="C94" s="19">
        <f t="shared" si="2"/>
        <v>-25.917361111110949</v>
      </c>
    </row>
    <row r="95" spans="1:3">
      <c r="A95" s="2">
        <v>44890.495833333334</v>
      </c>
      <c r="B95" s="2">
        <v>44818.638888888891</v>
      </c>
      <c r="C95" s="19">
        <f t="shared" si="2"/>
        <v>-71.856944444443798</v>
      </c>
    </row>
    <row r="96" spans="1:3">
      <c r="A96" s="2">
        <v>44851.587500000001</v>
      </c>
      <c r="B96" s="2">
        <v>44818.500694444447</v>
      </c>
      <c r="C96" s="19">
        <f t="shared" si="2"/>
        <v>-33.086805555554747</v>
      </c>
    </row>
    <row r="97" spans="1:3">
      <c r="A97" s="2">
        <v>44816.717361111114</v>
      </c>
      <c r="B97" s="2">
        <v>44816.648611111108</v>
      </c>
      <c r="C97" s="19">
        <f t="shared" si="2"/>
        <v>-6.8750000005820766E-2</v>
      </c>
    </row>
    <row r="98" spans="1:3">
      <c r="A98" s="2">
        <v>44839.660416666666</v>
      </c>
      <c r="B98" s="2">
        <v>44811.45208333333</v>
      </c>
      <c r="C98" s="19">
        <f t="shared" si="2"/>
        <v>-28.208333333335759</v>
      </c>
    </row>
    <row r="99" spans="1:3">
      <c r="A99" s="2">
        <v>44839.544444444444</v>
      </c>
      <c r="B99" s="2">
        <v>44809.480555555558</v>
      </c>
      <c r="C99" s="19">
        <f t="shared" si="2"/>
        <v>-30.06388888888614</v>
      </c>
    </row>
    <row r="100" spans="1:3">
      <c r="A100" s="2">
        <v>44882.59652777778</v>
      </c>
      <c r="B100" s="2">
        <v>44809.388194444444</v>
      </c>
      <c r="C100" s="19">
        <f t="shared" si="2"/>
        <v>-73.208333333335759</v>
      </c>
    </row>
    <row r="101" spans="1:3">
      <c r="A101" s="2">
        <v>44804.779166666667</v>
      </c>
      <c r="B101" s="2">
        <v>44795.697222222225</v>
      </c>
      <c r="C101" s="19">
        <f t="shared" si="2"/>
        <v>-9.0819444444423425</v>
      </c>
    </row>
    <row r="102" spans="1:3">
      <c r="A102" s="2">
        <v>44802.801388888889</v>
      </c>
      <c r="B102" s="2">
        <v>44795.646527777775</v>
      </c>
      <c r="C102" s="19">
        <f t="shared" si="2"/>
        <v>-7.1548611111138598</v>
      </c>
    </row>
    <row r="103" spans="1:3">
      <c r="A103" s="2">
        <v>44792.412499999999</v>
      </c>
      <c r="B103" s="2">
        <v>44791.709722222222</v>
      </c>
      <c r="C103" s="19">
        <f t="shared" si="2"/>
        <v>-0.70277777777664596</v>
      </c>
    </row>
    <row r="104" spans="1:3">
      <c r="A104" s="2">
        <v>44823.6875</v>
      </c>
      <c r="B104" s="2">
        <v>44791.655555555553</v>
      </c>
      <c r="C104" s="19">
        <f t="shared" si="2"/>
        <v>-32.031944444446708</v>
      </c>
    </row>
    <row r="105" spans="1:3">
      <c r="A105" s="2">
        <v>44802.440972222219</v>
      </c>
      <c r="B105" s="2">
        <v>44791.498611111114</v>
      </c>
      <c r="C105" s="19">
        <f t="shared" si="2"/>
        <v>-10.942361111105129</v>
      </c>
    </row>
    <row r="106" spans="1:3">
      <c r="A106" s="2">
        <v>44812.525000000001</v>
      </c>
      <c r="B106" s="2">
        <v>44791.441666666666</v>
      </c>
      <c r="C106" s="19">
        <f t="shared" si="2"/>
        <v>-21.083333333335759</v>
      </c>
    </row>
    <row r="107" spans="1:3">
      <c r="A107" s="2">
        <v>44818.73333333333</v>
      </c>
      <c r="B107" s="2">
        <v>44790.638888888891</v>
      </c>
      <c r="C107" s="19">
        <f t="shared" si="2"/>
        <v>-28.094444444439432</v>
      </c>
    </row>
    <row r="108" spans="1:3">
      <c r="A108" s="2">
        <v>44839.465277777781</v>
      </c>
      <c r="B108" s="2">
        <v>44789.572222222225</v>
      </c>
      <c r="C108" s="19">
        <f t="shared" si="2"/>
        <v>-49.893055555556202</v>
      </c>
    </row>
    <row r="109" spans="1:3">
      <c r="A109" s="2">
        <v>44820.443749999999</v>
      </c>
      <c r="B109" s="2">
        <v>44789.464583333334</v>
      </c>
      <c r="C109" s="19">
        <f t="shared" si="2"/>
        <v>-30.979166666664241</v>
      </c>
    </row>
    <row r="110" spans="1:3">
      <c r="A110" s="2">
        <v>44804.601388888892</v>
      </c>
      <c r="B110" s="2">
        <v>44789.434027777781</v>
      </c>
      <c r="C110" s="19">
        <f t="shared" si="2"/>
        <v>-15.167361111110949</v>
      </c>
    </row>
    <row r="111" spans="1:3">
      <c r="A111" s="2">
        <v>44797.613888888889</v>
      </c>
      <c r="B111" s="2">
        <v>44788.37222222222</v>
      </c>
      <c r="C111" s="19">
        <f t="shared" si="2"/>
        <v>-9.2416666666686069</v>
      </c>
    </row>
    <row r="112" spans="1:3">
      <c r="A112" s="2">
        <v>44895.613194444442</v>
      </c>
      <c r="B112" s="2">
        <v>44784.665277777778</v>
      </c>
      <c r="C112" s="19">
        <f t="shared" si="2"/>
        <v>-110.94791666666424</v>
      </c>
    </row>
    <row r="113" spans="1:3">
      <c r="A113" s="2">
        <v>44818.73541666667</v>
      </c>
      <c r="B113" s="2">
        <v>44784.574305555558</v>
      </c>
      <c r="C113" s="19">
        <f t="shared" si="2"/>
        <v>-34.161111111112405</v>
      </c>
    </row>
    <row r="114" spans="1:3">
      <c r="A114" s="2">
        <v>44795.407638888886</v>
      </c>
      <c r="B114" s="2">
        <v>44781.599305555559</v>
      </c>
      <c r="C114" s="19">
        <f t="shared" si="2"/>
        <v>-13.808333333327028</v>
      </c>
    </row>
    <row r="115" spans="1:3">
      <c r="A115" s="2">
        <v>44789.535416666666</v>
      </c>
      <c r="B115" s="2">
        <v>44781.54791666667</v>
      </c>
      <c r="C115" s="19">
        <f t="shared" si="2"/>
        <v>-7.9874999999956344</v>
      </c>
    </row>
    <row r="116" spans="1:3">
      <c r="A116" s="2">
        <v>44781.362500000003</v>
      </c>
      <c r="B116" s="2">
        <v>44778.479861111111</v>
      </c>
      <c r="C116" s="19">
        <f t="shared" si="2"/>
        <v>-2.882638888891961</v>
      </c>
    </row>
    <row r="117" spans="1:3">
      <c r="A117" s="2">
        <v>44791.554166666669</v>
      </c>
      <c r="B117" s="2">
        <v>44777.703472222223</v>
      </c>
      <c r="C117" s="19">
        <f t="shared" si="2"/>
        <v>-13.850694444445253</v>
      </c>
    </row>
    <row r="118" spans="1:3">
      <c r="A118" s="2">
        <v>44809.599305555559</v>
      </c>
      <c r="B118" s="2">
        <v>44776.449305555558</v>
      </c>
      <c r="C118" s="19">
        <f t="shared" si="2"/>
        <v>-33.150000000001455</v>
      </c>
    </row>
    <row r="119" spans="1:3">
      <c r="A119" s="2">
        <v>44789.520138888889</v>
      </c>
      <c r="B119" s="2">
        <v>44774.668749999997</v>
      </c>
      <c r="C119" s="19">
        <f t="shared" si="2"/>
        <v>-14.851388888891961</v>
      </c>
    </row>
    <row r="120" spans="1:3">
      <c r="A120" s="2">
        <v>44778.600694444445</v>
      </c>
      <c r="B120" s="2">
        <v>44774.606249999997</v>
      </c>
      <c r="C120" s="19">
        <f t="shared" si="2"/>
        <v>-3.9944444444481633</v>
      </c>
    </row>
    <row r="121" spans="1:3">
      <c r="A121" s="2">
        <v>44769.716666666667</v>
      </c>
      <c r="B121" s="2">
        <v>44769.640972222223</v>
      </c>
      <c r="C121" s="19">
        <f t="shared" si="2"/>
        <v>-7.5694444443797693E-2</v>
      </c>
    </row>
    <row r="122" spans="1:3">
      <c r="A122" s="2">
        <v>44769.46597222222</v>
      </c>
      <c r="B122" s="2">
        <v>44767.651388888888</v>
      </c>
      <c r="C122" s="19">
        <f t="shared" si="2"/>
        <v>-1.8145833333328483</v>
      </c>
    </row>
    <row r="123" spans="1:3">
      <c r="A123" s="2">
        <v>44769.450694444444</v>
      </c>
      <c r="B123" s="2">
        <v>44767.629166666666</v>
      </c>
      <c r="C123" s="19">
        <f t="shared" si="2"/>
        <v>-1.8215277777781012</v>
      </c>
    </row>
    <row r="124" spans="1:3">
      <c r="A124" s="2">
        <v>44771.779861111114</v>
      </c>
      <c r="B124" s="2">
        <v>44767.411111111112</v>
      </c>
      <c r="C124" s="19">
        <f t="shared" si="2"/>
        <v>-4.3687500000014552</v>
      </c>
    </row>
    <row r="125" spans="1:3">
      <c r="A125" s="2">
        <v>44827.603472222225</v>
      </c>
      <c r="B125" s="2">
        <v>44764.706250000003</v>
      </c>
      <c r="C125" s="19">
        <f t="shared" si="2"/>
        <v>-62.897222222221899</v>
      </c>
    </row>
    <row r="126" spans="1:3">
      <c r="A126" s="2">
        <v>44778.631249999999</v>
      </c>
      <c r="B126" s="2">
        <v>44764.606944444444</v>
      </c>
      <c r="C126" s="19">
        <f t="shared" si="2"/>
        <v>-14.024305555554747</v>
      </c>
    </row>
    <row r="127" spans="1:3">
      <c r="A127" s="2">
        <v>44769.454861111109</v>
      </c>
      <c r="B127" s="2">
        <v>44764.511805555558</v>
      </c>
      <c r="C127" s="19">
        <f t="shared" si="2"/>
        <v>-4.9430555555518367</v>
      </c>
    </row>
    <row r="128" spans="1:3">
      <c r="A128" s="2">
        <v>44830.679861111108</v>
      </c>
      <c r="B128" s="2">
        <v>44761.738888888889</v>
      </c>
      <c r="C128" s="19">
        <f t="shared" si="2"/>
        <v>-68.940972222218988</v>
      </c>
    </row>
    <row r="129" spans="1:3">
      <c r="A129" s="2">
        <v>44804.746527777781</v>
      </c>
      <c r="B129" s="2">
        <v>44761.48541666667</v>
      </c>
      <c r="C129" s="19">
        <f t="shared" si="2"/>
        <v>-43.261111111110949</v>
      </c>
    </row>
    <row r="130" spans="1:3">
      <c r="A130" s="2">
        <v>44778.473611111112</v>
      </c>
      <c r="B130" s="2">
        <v>44761.436805555553</v>
      </c>
      <c r="C130" s="19">
        <f t="shared" si="2"/>
        <v>-17.036805555559113</v>
      </c>
    </row>
    <row r="131" spans="1:3">
      <c r="A131" s="2">
        <v>44825.737500000003</v>
      </c>
      <c r="B131" s="2">
        <v>44760.710416666669</v>
      </c>
      <c r="C131" s="19">
        <f t="shared" ref="C131:C194" si="3">B131-A131</f>
        <v>-65.027083333334303</v>
      </c>
    </row>
    <row r="132" spans="1:3">
      <c r="A132" s="2">
        <v>44762.375694444447</v>
      </c>
      <c r="B132" s="2">
        <v>44760.595138888886</v>
      </c>
      <c r="C132" s="19">
        <f t="shared" si="3"/>
        <v>-1.7805555555605679</v>
      </c>
    </row>
    <row r="133" spans="1:3">
      <c r="A133" s="2">
        <v>44761.565972222219</v>
      </c>
      <c r="B133" s="2">
        <v>44760.586111111108</v>
      </c>
      <c r="C133" s="19">
        <f t="shared" si="3"/>
        <v>-0.97986111111094942</v>
      </c>
    </row>
    <row r="134" spans="1:3">
      <c r="A134" s="2">
        <v>44771.622916666667</v>
      </c>
      <c r="B134" s="2">
        <v>44757.39166666667</v>
      </c>
      <c r="C134" s="19">
        <f t="shared" si="3"/>
        <v>-14.23124999999709</v>
      </c>
    </row>
    <row r="135" spans="1:3">
      <c r="A135" s="2">
        <v>44887.527083333334</v>
      </c>
      <c r="B135" s="2">
        <v>44756.443749999999</v>
      </c>
      <c r="C135" s="19">
        <f t="shared" si="3"/>
        <v>-131.08333333333576</v>
      </c>
    </row>
    <row r="136" spans="1:3">
      <c r="A136" s="2">
        <v>44761.563194444447</v>
      </c>
      <c r="B136" s="2">
        <v>44755.564583333333</v>
      </c>
      <c r="C136" s="19">
        <f t="shared" si="3"/>
        <v>-5.9986111111138598</v>
      </c>
    </row>
    <row r="137" spans="1:3">
      <c r="A137" s="2">
        <v>44756.375</v>
      </c>
      <c r="B137" s="2">
        <v>44754.482638888891</v>
      </c>
      <c r="C137" s="19">
        <f t="shared" si="3"/>
        <v>-1.8923611111094942</v>
      </c>
    </row>
    <row r="138" spans="1:3">
      <c r="A138" s="2">
        <v>44825.626388888886</v>
      </c>
      <c r="B138" s="2">
        <v>44753.600694444445</v>
      </c>
      <c r="C138" s="19">
        <f t="shared" si="3"/>
        <v>-72.025694444440887</v>
      </c>
    </row>
    <row r="139" spans="1:3">
      <c r="A139" s="2">
        <v>44844.425694444442</v>
      </c>
      <c r="B139" s="2">
        <v>44747.361111111109</v>
      </c>
      <c r="C139" s="19">
        <f t="shared" si="3"/>
        <v>-97.064583333332848</v>
      </c>
    </row>
    <row r="140" spans="1:3">
      <c r="A140" s="2">
        <v>44761.781944444447</v>
      </c>
      <c r="B140" s="2">
        <v>44746.709722222222</v>
      </c>
      <c r="C140" s="19">
        <f t="shared" si="3"/>
        <v>-15.072222222224809</v>
      </c>
    </row>
    <row r="141" spans="1:3">
      <c r="A141" s="2">
        <v>44767.457638888889</v>
      </c>
      <c r="B141" s="2">
        <v>44742.726388888892</v>
      </c>
      <c r="C141" s="19">
        <f t="shared" si="3"/>
        <v>-24.73124999999709</v>
      </c>
    </row>
    <row r="142" spans="1:3">
      <c r="A142" s="2">
        <v>44832.550694444442</v>
      </c>
      <c r="B142" s="2">
        <v>44742.620833333334</v>
      </c>
      <c r="C142" s="19">
        <f t="shared" si="3"/>
        <v>-89.929861111108039</v>
      </c>
    </row>
    <row r="143" spans="1:3">
      <c r="A143" s="2">
        <v>44762.710416666669</v>
      </c>
      <c r="B143" s="2">
        <v>44740.481944444444</v>
      </c>
      <c r="C143" s="19">
        <f t="shared" si="3"/>
        <v>-22.228472222224809</v>
      </c>
    </row>
    <row r="144" spans="1:3">
      <c r="A144" s="2">
        <v>44774.695833333331</v>
      </c>
      <c r="B144" s="2">
        <v>44735.636111111111</v>
      </c>
      <c r="C144" s="19">
        <f t="shared" si="3"/>
        <v>-39.059722222220444</v>
      </c>
    </row>
    <row r="145" spans="1:3">
      <c r="A145" s="2">
        <v>44768.405555555553</v>
      </c>
      <c r="B145" s="2">
        <v>44735.606249999997</v>
      </c>
      <c r="C145" s="19">
        <f t="shared" si="3"/>
        <v>-32.799305555556202</v>
      </c>
    </row>
    <row r="146" spans="1:3">
      <c r="A146" s="2">
        <v>44756.486111111109</v>
      </c>
      <c r="B146" s="2">
        <v>44735.571527777778</v>
      </c>
      <c r="C146" s="19">
        <f t="shared" si="3"/>
        <v>-20.914583333331393</v>
      </c>
    </row>
    <row r="147" spans="1:3">
      <c r="A147" s="2">
        <v>44734.645833333336</v>
      </c>
      <c r="B147" s="2">
        <v>44734.495833333334</v>
      </c>
      <c r="C147" s="19">
        <f t="shared" si="3"/>
        <v>-0.15000000000145519</v>
      </c>
    </row>
    <row r="148" spans="1:3">
      <c r="A148" s="2">
        <v>44802.668055555558</v>
      </c>
      <c r="B148" s="2">
        <v>44733.542361111111</v>
      </c>
      <c r="C148" s="19">
        <f t="shared" si="3"/>
        <v>-69.125694444446708</v>
      </c>
    </row>
    <row r="149" spans="1:3">
      <c r="A149" s="2">
        <v>44783.443749999999</v>
      </c>
      <c r="B149" s="2">
        <v>44732.500694444447</v>
      </c>
      <c r="C149" s="19">
        <f t="shared" si="3"/>
        <v>-50.943055555551837</v>
      </c>
    </row>
    <row r="150" spans="1:3">
      <c r="A150" s="2">
        <v>44739.584027777775</v>
      </c>
      <c r="B150" s="2">
        <v>44732.493750000001</v>
      </c>
      <c r="C150" s="19">
        <f t="shared" si="3"/>
        <v>-7.0902777777737356</v>
      </c>
    </row>
    <row r="151" spans="1:3">
      <c r="A151" s="2">
        <v>44865.545138888891</v>
      </c>
      <c r="B151" s="2">
        <v>44732.476388888892</v>
      </c>
      <c r="C151" s="19">
        <f t="shared" si="3"/>
        <v>-133.06874999999854</v>
      </c>
    </row>
    <row r="152" spans="1:3">
      <c r="A152" s="2">
        <v>44741.763194444444</v>
      </c>
      <c r="B152" s="2">
        <v>44728.583333333336</v>
      </c>
      <c r="C152" s="19">
        <f t="shared" si="3"/>
        <v>-13.179861111108039</v>
      </c>
    </row>
    <row r="153" spans="1:3">
      <c r="A153" s="2">
        <v>44810.564583333333</v>
      </c>
      <c r="B153" s="2">
        <v>44726.497916666667</v>
      </c>
      <c r="C153" s="19">
        <f t="shared" si="3"/>
        <v>-84.066666666665697</v>
      </c>
    </row>
    <row r="154" spans="1:3">
      <c r="A154" s="2">
        <v>44739.542361111111</v>
      </c>
      <c r="B154" s="2">
        <v>44726.474305555559</v>
      </c>
      <c r="C154" s="19">
        <f t="shared" si="3"/>
        <v>-13.068055555551837</v>
      </c>
    </row>
    <row r="155" spans="1:3">
      <c r="A155" s="2">
        <v>44773.488888888889</v>
      </c>
      <c r="B155" s="2">
        <v>44725.72152777778</v>
      </c>
      <c r="C155" s="19">
        <f t="shared" si="3"/>
        <v>-47.767361111109494</v>
      </c>
    </row>
    <row r="156" spans="1:3">
      <c r="A156" s="2">
        <v>44810.567361111112</v>
      </c>
      <c r="B156" s="2">
        <v>44721.496527777781</v>
      </c>
      <c r="C156" s="19">
        <f t="shared" si="3"/>
        <v>-89.070833333331393</v>
      </c>
    </row>
    <row r="157" spans="1:3">
      <c r="A157" s="2">
        <v>44743.589583333334</v>
      </c>
      <c r="B157" s="2">
        <v>44719.59652777778</v>
      </c>
      <c r="C157" s="19">
        <f t="shared" si="3"/>
        <v>-23.993055555554747</v>
      </c>
    </row>
    <row r="158" spans="1:3">
      <c r="A158" s="2">
        <v>44785.472916666666</v>
      </c>
      <c r="B158" s="2">
        <v>44715.68472222222</v>
      </c>
      <c r="C158" s="19">
        <f t="shared" si="3"/>
        <v>-69.788194444445253</v>
      </c>
    </row>
    <row r="159" spans="1:3">
      <c r="A159" s="2">
        <v>44743.482638888891</v>
      </c>
      <c r="B159" s="2">
        <v>44714.431944444441</v>
      </c>
      <c r="C159" s="19">
        <f t="shared" si="3"/>
        <v>-29.050694444449618</v>
      </c>
    </row>
    <row r="160" spans="1:3">
      <c r="A160" s="2">
        <v>44740.745833333334</v>
      </c>
      <c r="B160" s="2">
        <v>44713.527777777781</v>
      </c>
      <c r="C160" s="19">
        <f t="shared" si="3"/>
        <v>-27.218055555553292</v>
      </c>
    </row>
    <row r="161" spans="1:3">
      <c r="A161" s="2">
        <v>44767.42083333333</v>
      </c>
      <c r="B161" s="2">
        <v>44712.53402777778</v>
      </c>
      <c r="C161" s="19">
        <f t="shared" si="3"/>
        <v>-54.886805555550382</v>
      </c>
    </row>
    <row r="162" spans="1:3">
      <c r="A162" s="2">
        <v>44708.680555555555</v>
      </c>
      <c r="B162" s="2">
        <v>44705.597916666666</v>
      </c>
      <c r="C162" s="19">
        <f t="shared" si="3"/>
        <v>-3.0826388888890506</v>
      </c>
    </row>
    <row r="163" spans="1:3">
      <c r="A163" s="2">
        <v>44712.522916666669</v>
      </c>
      <c r="B163" s="2">
        <v>44705.451388888891</v>
      </c>
      <c r="C163" s="19">
        <f t="shared" si="3"/>
        <v>-7.0715277777781012</v>
      </c>
    </row>
    <row r="164" spans="1:3">
      <c r="A164" s="2">
        <v>44778.477083333331</v>
      </c>
      <c r="B164" s="2">
        <v>44700.521527777775</v>
      </c>
      <c r="C164" s="19">
        <f t="shared" si="3"/>
        <v>-77.955555555556202</v>
      </c>
    </row>
    <row r="165" spans="1:3">
      <c r="A165" s="2">
        <v>44722.68472222222</v>
      </c>
      <c r="B165" s="2">
        <v>44699.59375</v>
      </c>
      <c r="C165" s="19">
        <f t="shared" si="3"/>
        <v>-23.090972222220444</v>
      </c>
    </row>
    <row r="166" spans="1:3">
      <c r="A166" s="2">
        <v>44712.573611111111</v>
      </c>
      <c r="B166" s="2">
        <v>44699.556250000001</v>
      </c>
      <c r="C166" s="19">
        <f t="shared" si="3"/>
        <v>-13.017361111109494</v>
      </c>
    </row>
    <row r="167" spans="1:3">
      <c r="A167" s="2">
        <v>44699.484027777777</v>
      </c>
      <c r="B167" s="2">
        <v>44698.71597222222</v>
      </c>
      <c r="C167" s="19">
        <f t="shared" si="3"/>
        <v>-0.76805555555620231</v>
      </c>
    </row>
    <row r="168" spans="1:3">
      <c r="A168" s="2">
        <v>44704.757638888892</v>
      </c>
      <c r="B168" s="2">
        <v>44698.706250000003</v>
      </c>
      <c r="C168" s="19">
        <f t="shared" si="3"/>
        <v>-6.0513888888890506</v>
      </c>
    </row>
    <row r="169" spans="1:3">
      <c r="A169" s="2">
        <v>44776.614583333336</v>
      </c>
      <c r="B169" s="2">
        <v>44697.571527777778</v>
      </c>
      <c r="C169" s="19">
        <f t="shared" si="3"/>
        <v>-79.043055555557657</v>
      </c>
    </row>
    <row r="170" spans="1:3">
      <c r="A170" s="2">
        <v>44706.506944444445</v>
      </c>
      <c r="B170" s="2">
        <v>44693.432638888888</v>
      </c>
      <c r="C170" s="19">
        <f t="shared" si="3"/>
        <v>-13.074305555557657</v>
      </c>
    </row>
    <row r="171" spans="1:3">
      <c r="A171" s="2">
        <v>44711.758333333331</v>
      </c>
      <c r="B171" s="2">
        <v>44692.665277777778</v>
      </c>
      <c r="C171" s="19">
        <f t="shared" si="3"/>
        <v>-19.093055555553292</v>
      </c>
    </row>
    <row r="172" spans="1:3">
      <c r="A172" s="2">
        <v>44712.585416666669</v>
      </c>
      <c r="B172" s="2">
        <v>44692.498611111114</v>
      </c>
      <c r="C172" s="19">
        <f t="shared" si="3"/>
        <v>-20.086805555554747</v>
      </c>
    </row>
    <row r="173" spans="1:3">
      <c r="A173" s="2">
        <v>44708.412499999999</v>
      </c>
      <c r="B173" s="2">
        <v>44691.569444444445</v>
      </c>
      <c r="C173" s="19">
        <f t="shared" si="3"/>
        <v>-16.843055555553292</v>
      </c>
    </row>
    <row r="174" spans="1:3">
      <c r="A174" s="2">
        <v>44692.429861111108</v>
      </c>
      <c r="B174" s="2">
        <v>44685.681944444441</v>
      </c>
      <c r="C174" s="19">
        <f t="shared" si="3"/>
        <v>-6.7479166666671517</v>
      </c>
    </row>
    <row r="175" spans="1:3">
      <c r="A175" s="2">
        <v>44706.742361111108</v>
      </c>
      <c r="B175" s="2">
        <v>44684.75</v>
      </c>
      <c r="C175" s="19">
        <f t="shared" si="3"/>
        <v>-21.992361111108039</v>
      </c>
    </row>
    <row r="176" spans="1:3">
      <c r="A176" s="2">
        <v>44697.458333333336</v>
      </c>
      <c r="B176" s="2">
        <v>44679.535416666666</v>
      </c>
      <c r="C176" s="19">
        <f t="shared" si="3"/>
        <v>-17.922916666670062</v>
      </c>
    </row>
    <row r="177" spans="1:3">
      <c r="A177" s="2">
        <v>44697.655555555553</v>
      </c>
      <c r="B177" s="2">
        <v>44678.727083333331</v>
      </c>
      <c r="C177" s="19">
        <f t="shared" si="3"/>
        <v>-18.928472222221899</v>
      </c>
    </row>
    <row r="178" spans="1:3">
      <c r="A178" s="2">
        <v>44685.588194444441</v>
      </c>
      <c r="B178" s="2">
        <v>44678.443749999999</v>
      </c>
      <c r="C178" s="19">
        <f t="shared" si="3"/>
        <v>-7.1444444444423425</v>
      </c>
    </row>
    <row r="179" spans="1:3">
      <c r="A179" s="2">
        <v>44855.427777777775</v>
      </c>
      <c r="B179" s="2">
        <v>44678.400000000001</v>
      </c>
      <c r="C179" s="19">
        <f t="shared" si="3"/>
        <v>-177.02777777777374</v>
      </c>
    </row>
    <row r="180" spans="1:3">
      <c r="A180" s="2">
        <v>44680.402777777781</v>
      </c>
      <c r="B180" s="2">
        <v>44676.490972222222</v>
      </c>
      <c r="C180" s="19">
        <f t="shared" si="3"/>
        <v>-3.9118055555591127</v>
      </c>
    </row>
    <row r="181" spans="1:3">
      <c r="A181" s="2">
        <v>44676.654166666667</v>
      </c>
      <c r="B181" s="2">
        <v>44673.736111111109</v>
      </c>
      <c r="C181" s="19">
        <f t="shared" si="3"/>
        <v>-2.9180555555576575</v>
      </c>
    </row>
    <row r="182" spans="1:3">
      <c r="A182" s="2">
        <v>44706.439583333333</v>
      </c>
      <c r="B182" s="2">
        <v>44673.451388888891</v>
      </c>
      <c r="C182" s="19">
        <f t="shared" si="3"/>
        <v>-32.988194444442343</v>
      </c>
    </row>
    <row r="183" spans="1:3">
      <c r="A183" s="2">
        <v>44757.56527777778</v>
      </c>
      <c r="B183" s="2">
        <v>44670.611111111109</v>
      </c>
      <c r="C183" s="19">
        <f t="shared" si="3"/>
        <v>-86.954166666670062</v>
      </c>
    </row>
    <row r="184" spans="1:3">
      <c r="A184" s="2">
        <v>44697.509722222225</v>
      </c>
      <c r="B184" s="2">
        <v>44670.493750000001</v>
      </c>
      <c r="C184" s="19">
        <f t="shared" si="3"/>
        <v>-27.015972222223354</v>
      </c>
    </row>
    <row r="185" spans="1:3">
      <c r="A185" s="2">
        <v>44704.70416666667</v>
      </c>
      <c r="B185" s="2">
        <v>44670.463888888888</v>
      </c>
      <c r="C185" s="19">
        <f t="shared" si="3"/>
        <v>-34.240277777782467</v>
      </c>
    </row>
    <row r="186" spans="1:3">
      <c r="A186" s="2">
        <v>44676.424305555556</v>
      </c>
      <c r="B186" s="2">
        <v>44670.438888888886</v>
      </c>
      <c r="C186" s="19">
        <f t="shared" si="3"/>
        <v>-5.9854166666700621</v>
      </c>
    </row>
    <row r="187" spans="1:3">
      <c r="A187" s="2">
        <v>44672.493055555555</v>
      </c>
      <c r="B187" s="2">
        <v>44665.458333333336</v>
      </c>
      <c r="C187" s="19">
        <f t="shared" si="3"/>
        <v>-7.0347222222189885</v>
      </c>
    </row>
    <row r="188" spans="1:3">
      <c r="A188" s="2">
        <v>44860.396527777775</v>
      </c>
      <c r="B188" s="2">
        <v>44665.402083333334</v>
      </c>
      <c r="C188" s="19">
        <f t="shared" si="3"/>
        <v>-194.99444444444089</v>
      </c>
    </row>
    <row r="189" spans="1:3">
      <c r="A189" s="2">
        <v>44705.505555555559</v>
      </c>
      <c r="B189" s="2">
        <v>44664.506249999999</v>
      </c>
      <c r="C189" s="19">
        <f t="shared" si="3"/>
        <v>-40.999305555560568</v>
      </c>
    </row>
    <row r="190" spans="1:3">
      <c r="A190" s="2">
        <v>44881.422222222223</v>
      </c>
      <c r="B190" s="2">
        <v>44664.497916666667</v>
      </c>
      <c r="C190" s="19">
        <f t="shared" si="3"/>
        <v>-216.9243055555562</v>
      </c>
    </row>
    <row r="191" spans="1:3">
      <c r="A191" s="2">
        <v>44678.660416666666</v>
      </c>
      <c r="B191" s="2">
        <v>44662.50277777778</v>
      </c>
      <c r="C191" s="19">
        <f t="shared" si="3"/>
        <v>-16.15763888888614</v>
      </c>
    </row>
    <row r="192" spans="1:3">
      <c r="A192" s="2">
        <v>44854.48541666667</v>
      </c>
      <c r="B192" s="2">
        <v>44659.620833333334</v>
      </c>
      <c r="C192" s="19">
        <f t="shared" si="3"/>
        <v>-194.86458333333576</v>
      </c>
    </row>
    <row r="193" spans="1:3">
      <c r="A193" s="2">
        <v>44665.675000000003</v>
      </c>
      <c r="B193" s="2">
        <v>44657.620833333334</v>
      </c>
      <c r="C193" s="19">
        <f t="shared" si="3"/>
        <v>-8.0541666666686069</v>
      </c>
    </row>
    <row r="194" spans="1:3">
      <c r="A194" s="2">
        <v>44676.40902777778</v>
      </c>
      <c r="B194" s="2">
        <v>44657.458333333336</v>
      </c>
      <c r="C194" s="19">
        <f t="shared" si="3"/>
        <v>-18.950694444443798</v>
      </c>
    </row>
    <row r="195" spans="1:3">
      <c r="A195" s="2">
        <v>44676.651388888888</v>
      </c>
      <c r="B195" s="2">
        <v>44656.489583333336</v>
      </c>
      <c r="C195" s="19">
        <f t="shared" ref="C195:C258" si="4">B195-A195</f>
        <v>-20.161805555551837</v>
      </c>
    </row>
    <row r="196" spans="1:3">
      <c r="A196" s="2">
        <v>44662.513194444444</v>
      </c>
      <c r="B196" s="2">
        <v>44656.42083333333</v>
      </c>
      <c r="C196" s="19">
        <f t="shared" si="4"/>
        <v>-6.0923611111138598</v>
      </c>
    </row>
    <row r="197" spans="1:3">
      <c r="A197" s="2">
        <v>44656.46875</v>
      </c>
      <c r="B197" s="2">
        <v>44655.73333333333</v>
      </c>
      <c r="C197" s="19">
        <f t="shared" si="4"/>
        <v>-0.73541666667006211</v>
      </c>
    </row>
    <row r="198" spans="1:3">
      <c r="A198" s="2">
        <v>44687.611805555556</v>
      </c>
      <c r="B198" s="2">
        <v>44655.520833333336</v>
      </c>
      <c r="C198" s="19">
        <f t="shared" si="4"/>
        <v>-32.090972222220444</v>
      </c>
    </row>
    <row r="199" spans="1:3">
      <c r="A199" s="2">
        <v>44762.42083333333</v>
      </c>
      <c r="B199" s="2">
        <v>44652.629166666666</v>
      </c>
      <c r="C199" s="19">
        <f t="shared" si="4"/>
        <v>-109.79166666666424</v>
      </c>
    </row>
    <row r="200" spans="1:3">
      <c r="A200" s="2">
        <v>44743.388888888891</v>
      </c>
      <c r="B200" s="2">
        <v>44652.609722222223</v>
      </c>
      <c r="C200" s="19">
        <f t="shared" si="4"/>
        <v>-90.779166666667152</v>
      </c>
    </row>
    <row r="201" spans="1:3">
      <c r="A201" s="2">
        <v>44680.525694444441</v>
      </c>
      <c r="B201" s="2">
        <v>44649.438194444447</v>
      </c>
      <c r="C201" s="19">
        <f t="shared" si="4"/>
        <v>-31.087499999994179</v>
      </c>
    </row>
    <row r="202" spans="1:3">
      <c r="A202" s="2">
        <v>44651.586805555555</v>
      </c>
      <c r="B202" s="2">
        <v>44648.498611111114</v>
      </c>
      <c r="C202" s="19">
        <f t="shared" si="4"/>
        <v>-3.0881944444408873</v>
      </c>
    </row>
    <row r="203" spans="1:3">
      <c r="A203" s="2">
        <v>44782.402083333334</v>
      </c>
      <c r="B203" s="2">
        <v>44648.48541666667</v>
      </c>
      <c r="C203" s="19">
        <f t="shared" si="4"/>
        <v>-133.91666666666424</v>
      </c>
    </row>
    <row r="204" spans="1:3">
      <c r="A204" s="2">
        <v>44678.701388888891</v>
      </c>
      <c r="B204" s="2">
        <v>44644.456250000003</v>
      </c>
      <c r="C204" s="19">
        <f t="shared" si="4"/>
        <v>-34.245138888887595</v>
      </c>
    </row>
    <row r="205" spans="1:3">
      <c r="A205" s="2">
        <v>44683.390277777777</v>
      </c>
      <c r="B205" s="2">
        <v>44643.597222222219</v>
      </c>
      <c r="C205" s="19">
        <f t="shared" si="4"/>
        <v>-39.793055555557657</v>
      </c>
    </row>
    <row r="206" spans="1:3">
      <c r="A206" s="2">
        <v>44650.634722222225</v>
      </c>
      <c r="B206" s="2">
        <v>44643.513888888891</v>
      </c>
      <c r="C206" s="19">
        <f t="shared" si="4"/>
        <v>-7.1208333333343035</v>
      </c>
    </row>
    <row r="207" spans="1:3">
      <c r="A207" s="2">
        <v>44650.515277777777</v>
      </c>
      <c r="B207" s="2">
        <v>44643.509027777778</v>
      </c>
      <c r="C207" s="19">
        <f t="shared" si="4"/>
        <v>-7.0062499999985448</v>
      </c>
    </row>
    <row r="208" spans="1:3">
      <c r="A208" s="2">
        <v>44649.46597222222</v>
      </c>
      <c r="B208" s="2">
        <v>44641.486805555556</v>
      </c>
      <c r="C208" s="19">
        <f t="shared" si="4"/>
        <v>-7.9791666666642413</v>
      </c>
    </row>
    <row r="209" spans="1:3">
      <c r="A209" s="2">
        <v>44648.655555555553</v>
      </c>
      <c r="B209" s="2">
        <v>44641.477777777778</v>
      </c>
      <c r="C209" s="19">
        <f t="shared" si="4"/>
        <v>-7.1777777777751908</v>
      </c>
    </row>
    <row r="210" spans="1:3">
      <c r="A210" s="2">
        <v>44650.558333333334</v>
      </c>
      <c r="B210" s="2">
        <v>44636.590277777781</v>
      </c>
      <c r="C210" s="19">
        <f t="shared" si="4"/>
        <v>-13.968055555553292</v>
      </c>
    </row>
    <row r="211" spans="1:3">
      <c r="A211" s="2">
        <v>44648.541666666664</v>
      </c>
      <c r="B211" s="2">
        <v>44634.59652777778</v>
      </c>
      <c r="C211" s="19">
        <f t="shared" si="4"/>
        <v>-13.945138888884685</v>
      </c>
    </row>
    <row r="212" spans="1:3">
      <c r="A212" s="2">
        <v>44635.53125</v>
      </c>
      <c r="B212" s="2">
        <v>44634.535416666666</v>
      </c>
      <c r="C212" s="19">
        <f t="shared" si="4"/>
        <v>-0.99583333333430346</v>
      </c>
    </row>
    <row r="213" spans="1:3">
      <c r="A213" s="2">
        <v>44651.441666666666</v>
      </c>
      <c r="B213" s="2">
        <v>44631.519444444442</v>
      </c>
      <c r="C213" s="19">
        <f t="shared" si="4"/>
        <v>-19.922222222223354</v>
      </c>
    </row>
    <row r="214" spans="1:3">
      <c r="A214" s="2">
        <v>44754.359027777777</v>
      </c>
      <c r="B214" s="2">
        <v>44631.515972222223</v>
      </c>
      <c r="C214" s="19">
        <f t="shared" si="4"/>
        <v>-122.84305555555329</v>
      </c>
    </row>
    <row r="215" spans="1:3">
      <c r="A215" s="2">
        <v>44638.619444444441</v>
      </c>
      <c r="B215" s="2">
        <v>44628.763888888891</v>
      </c>
      <c r="C215" s="19">
        <f t="shared" si="4"/>
        <v>-9.8555555555503815</v>
      </c>
    </row>
    <row r="216" spans="1:3">
      <c r="A216" s="2">
        <v>44638.561805555553</v>
      </c>
      <c r="B216" s="2">
        <v>44627.622916666667</v>
      </c>
      <c r="C216" s="19">
        <f t="shared" si="4"/>
        <v>-10.93888888888614</v>
      </c>
    </row>
    <row r="217" spans="1:3">
      <c r="A217" s="2">
        <v>44651.754166666666</v>
      </c>
      <c r="B217" s="2">
        <v>44622.59652777778</v>
      </c>
      <c r="C217" s="19">
        <f t="shared" si="4"/>
        <v>-29.15763888888614</v>
      </c>
    </row>
    <row r="218" spans="1:3">
      <c r="A218" s="2">
        <v>44627.753472222219</v>
      </c>
      <c r="B218" s="2">
        <v>44620.548611111109</v>
      </c>
      <c r="C218" s="19">
        <f t="shared" si="4"/>
        <v>-7.2048611111094942</v>
      </c>
    </row>
    <row r="219" spans="1:3">
      <c r="A219" s="2">
        <v>44623.538888888892</v>
      </c>
      <c r="B219" s="2">
        <v>44616.409722222219</v>
      </c>
      <c r="C219" s="19">
        <f t="shared" si="4"/>
        <v>-7.1291666666729725</v>
      </c>
    </row>
    <row r="220" spans="1:3">
      <c r="A220" s="2">
        <v>44641.558333333334</v>
      </c>
      <c r="B220" s="2">
        <v>44615.433333333334</v>
      </c>
      <c r="C220" s="19">
        <f t="shared" si="4"/>
        <v>-26.125</v>
      </c>
    </row>
    <row r="221" spans="1:3">
      <c r="A221" s="2">
        <v>44620.493750000001</v>
      </c>
      <c r="B221" s="2">
        <v>44613.522222222222</v>
      </c>
      <c r="C221" s="19">
        <f t="shared" si="4"/>
        <v>-6.9715277777795563</v>
      </c>
    </row>
    <row r="222" spans="1:3">
      <c r="A222" s="2">
        <v>44638.439583333333</v>
      </c>
      <c r="B222" s="2">
        <v>44610.65902777778</v>
      </c>
      <c r="C222" s="19">
        <f t="shared" si="4"/>
        <v>-27.780555555553292</v>
      </c>
    </row>
    <row r="223" spans="1:3">
      <c r="A223" s="2">
        <v>44613.69027777778</v>
      </c>
      <c r="B223" s="2">
        <v>44609.404861111114</v>
      </c>
      <c r="C223" s="19">
        <f t="shared" si="4"/>
        <v>-4.2854166666656965</v>
      </c>
    </row>
    <row r="224" spans="1:3">
      <c r="A224" s="2">
        <v>44700.560416666667</v>
      </c>
      <c r="B224" s="2">
        <v>44607.65347222222</v>
      </c>
      <c r="C224" s="19">
        <f t="shared" si="4"/>
        <v>-92.906944444446708</v>
      </c>
    </row>
    <row r="225" spans="1:3">
      <c r="A225" s="2">
        <v>44656.734027777777</v>
      </c>
      <c r="B225" s="2">
        <v>44607.650694444441</v>
      </c>
      <c r="C225" s="19">
        <f t="shared" si="4"/>
        <v>-49.083333333335759</v>
      </c>
    </row>
    <row r="226" spans="1:3">
      <c r="A226" s="2">
        <v>44613.438888888886</v>
      </c>
      <c r="B226" s="2">
        <v>44603.638888888891</v>
      </c>
      <c r="C226" s="19">
        <f t="shared" si="4"/>
        <v>-9.7999999999956344</v>
      </c>
    </row>
    <row r="227" spans="1:3">
      <c r="A227" s="2">
        <v>44665.67291666667</v>
      </c>
      <c r="B227" s="2">
        <v>44602.71597222222</v>
      </c>
      <c r="C227" s="19">
        <f t="shared" si="4"/>
        <v>-62.956944444449618</v>
      </c>
    </row>
    <row r="228" spans="1:3">
      <c r="A228" s="2">
        <v>44609.692361111112</v>
      </c>
      <c r="B228" s="2">
        <v>44602.606944444444</v>
      </c>
      <c r="C228" s="19">
        <f t="shared" si="4"/>
        <v>-7.0854166666686069</v>
      </c>
    </row>
    <row r="229" spans="1:3">
      <c r="A229" s="2">
        <v>44634.422222222223</v>
      </c>
      <c r="B229" s="2">
        <v>44602.551388888889</v>
      </c>
      <c r="C229" s="19">
        <f t="shared" si="4"/>
        <v>-31.870833333334303</v>
      </c>
    </row>
    <row r="230" spans="1:3">
      <c r="A230" s="2">
        <v>44606.459722222222</v>
      </c>
      <c r="B230" s="2">
        <v>44602.427083333336</v>
      </c>
      <c r="C230" s="19">
        <f t="shared" si="4"/>
        <v>-4.0326388888861402</v>
      </c>
    </row>
    <row r="231" spans="1:3">
      <c r="A231" s="2">
        <v>44776.412499999999</v>
      </c>
      <c r="B231" s="2">
        <v>44601.614583333336</v>
      </c>
      <c r="C231" s="19">
        <f t="shared" si="4"/>
        <v>-174.79791666666279</v>
      </c>
    </row>
    <row r="232" spans="1:3">
      <c r="A232" s="2">
        <v>44608.481249999997</v>
      </c>
      <c r="B232" s="2">
        <v>44601.481249999997</v>
      </c>
      <c r="C232" s="19">
        <f t="shared" si="4"/>
        <v>-7</v>
      </c>
    </row>
    <row r="233" spans="1:3">
      <c r="A233" s="2">
        <v>44620.504166666666</v>
      </c>
      <c r="B233" s="2">
        <v>44600.448611111111</v>
      </c>
      <c r="C233" s="19">
        <f t="shared" si="4"/>
        <v>-20.055555555554747</v>
      </c>
    </row>
    <row r="234" spans="1:3">
      <c r="A234" s="2">
        <v>44623.619444444441</v>
      </c>
      <c r="B234" s="2">
        <v>44599.422222222223</v>
      </c>
      <c r="C234" s="19">
        <f t="shared" si="4"/>
        <v>-24.197222222217533</v>
      </c>
    </row>
    <row r="235" spans="1:3">
      <c r="A235" s="2">
        <v>44616.51458333333</v>
      </c>
      <c r="B235" s="2">
        <v>44596.661111111112</v>
      </c>
      <c r="C235" s="19">
        <f t="shared" si="4"/>
        <v>-19.853472222217533</v>
      </c>
    </row>
    <row r="236" spans="1:3">
      <c r="A236" s="2">
        <v>44606.4375</v>
      </c>
      <c r="B236" s="2">
        <v>44595.718055555553</v>
      </c>
      <c r="C236" s="19">
        <f t="shared" si="4"/>
        <v>-10.719444444446708</v>
      </c>
    </row>
    <row r="237" spans="1:3">
      <c r="A237" s="2">
        <v>44874.457638888889</v>
      </c>
      <c r="B237" s="2">
        <v>44592.5625</v>
      </c>
      <c r="C237" s="19">
        <f t="shared" si="4"/>
        <v>-281.89513888888905</v>
      </c>
    </row>
    <row r="238" spans="1:3">
      <c r="A238" s="2">
        <v>44615.420138888891</v>
      </c>
      <c r="B238" s="2">
        <v>44588.468055555553</v>
      </c>
      <c r="C238" s="19">
        <f t="shared" si="4"/>
        <v>-26.952083333337214</v>
      </c>
    </row>
    <row r="239" spans="1:3">
      <c r="A239" s="2">
        <v>44592.697916666664</v>
      </c>
      <c r="B239" s="2">
        <v>44588.420138888891</v>
      </c>
      <c r="C239" s="19">
        <f t="shared" si="4"/>
        <v>-4.2777777777737356</v>
      </c>
    </row>
    <row r="240" spans="1:3">
      <c r="A240" s="2">
        <v>44742.463194444441</v>
      </c>
      <c r="B240" s="2">
        <v>44587.538888888892</v>
      </c>
      <c r="C240" s="19">
        <f t="shared" si="4"/>
        <v>-154.92430555554893</v>
      </c>
    </row>
    <row r="241" spans="1:3">
      <c r="A241" s="2">
        <v>44712.52847222222</v>
      </c>
      <c r="B241" s="2">
        <v>44582.445833333331</v>
      </c>
      <c r="C241" s="19">
        <f t="shared" si="4"/>
        <v>-130.08263888888905</v>
      </c>
    </row>
    <row r="242" spans="1:3">
      <c r="A242" s="2">
        <v>44735.568749999999</v>
      </c>
      <c r="B242" s="2">
        <v>44579.613194444442</v>
      </c>
      <c r="C242" s="19">
        <f t="shared" si="4"/>
        <v>-155.9555555555562</v>
      </c>
    </row>
    <row r="243" spans="1:3">
      <c r="A243" s="2">
        <v>44587.427083333336</v>
      </c>
      <c r="B243" s="2">
        <v>44578.636111111111</v>
      </c>
      <c r="C243" s="19">
        <f t="shared" si="4"/>
        <v>-8.7909722222248092</v>
      </c>
    </row>
    <row r="244" spans="1:3">
      <c r="A244" s="2">
        <v>44615.748611111114</v>
      </c>
      <c r="B244" s="2">
        <v>44573.649305555555</v>
      </c>
      <c r="C244" s="19">
        <f t="shared" si="4"/>
        <v>-42.099305555559113</v>
      </c>
    </row>
    <row r="245" spans="1:3">
      <c r="A245" s="2">
        <v>44582.715277777781</v>
      </c>
      <c r="B245" s="2">
        <v>44573.354166666664</v>
      </c>
      <c r="C245" s="19">
        <f t="shared" si="4"/>
        <v>-9.3611111111167702</v>
      </c>
    </row>
    <row r="246" spans="1:3">
      <c r="A246" s="2">
        <v>44578.626388888886</v>
      </c>
      <c r="B246" s="2">
        <v>44571.402083333334</v>
      </c>
      <c r="C246" s="19">
        <f t="shared" si="4"/>
        <v>-7.2243055555518367</v>
      </c>
    </row>
    <row r="247" spans="1:3">
      <c r="A247" s="2">
        <v>44578.580555555556</v>
      </c>
      <c r="B247" s="2">
        <v>44568.638194444444</v>
      </c>
      <c r="C247" s="19">
        <f t="shared" si="4"/>
        <v>-9.9423611111124046</v>
      </c>
    </row>
    <row r="248" spans="1:3">
      <c r="A248" s="2">
        <v>44592.827777777777</v>
      </c>
      <c r="B248" s="2">
        <v>44568.631944444445</v>
      </c>
      <c r="C248" s="19">
        <f t="shared" si="4"/>
        <v>-24.195833333331393</v>
      </c>
    </row>
    <row r="249" spans="1:3">
      <c r="A249" s="2">
        <v>44574.410416666666</v>
      </c>
      <c r="B249" s="2">
        <v>44568.613888888889</v>
      </c>
      <c r="C249" s="19">
        <f t="shared" si="4"/>
        <v>-5.796527777776646</v>
      </c>
    </row>
    <row r="250" spans="1:3">
      <c r="A250" s="2">
        <v>44589.59652777778</v>
      </c>
      <c r="B250" s="2">
        <v>44566.779861111114</v>
      </c>
      <c r="C250" s="19">
        <f t="shared" si="4"/>
        <v>-22.816666666665697</v>
      </c>
    </row>
    <row r="251" spans="1:3">
      <c r="A251" s="2">
        <v>44581.489583333336</v>
      </c>
      <c r="B251" s="2">
        <v>44565.783333333333</v>
      </c>
      <c r="C251" s="19">
        <f t="shared" si="4"/>
        <v>-15.70625000000291</v>
      </c>
    </row>
    <row r="252" spans="1:3">
      <c r="A252" s="2">
        <v>44580.748611111114</v>
      </c>
      <c r="B252" s="2">
        <v>44565.777083333334</v>
      </c>
      <c r="C252" s="19">
        <f t="shared" si="4"/>
        <v>-14.971527777779556</v>
      </c>
    </row>
    <row r="253" spans="1:3">
      <c r="A253" s="2">
        <v>44592.68472222222</v>
      </c>
      <c r="B253" s="2">
        <v>44560.623611111114</v>
      </c>
      <c r="C253" s="19">
        <f t="shared" si="4"/>
        <v>-32.061111111106584</v>
      </c>
    </row>
    <row r="254" spans="1:3">
      <c r="A254" s="2">
        <v>44592.677083333336</v>
      </c>
      <c r="B254" s="2">
        <v>44560.473611111112</v>
      </c>
      <c r="C254" s="19">
        <f t="shared" si="4"/>
        <v>-32.203472222223354</v>
      </c>
    </row>
    <row r="255" spans="1:3">
      <c r="A255" s="2">
        <v>44592.531944444447</v>
      </c>
      <c r="B255" s="2">
        <v>44543.45416666667</v>
      </c>
      <c r="C255" s="19">
        <f t="shared" si="4"/>
        <v>-49.077777777776646</v>
      </c>
    </row>
    <row r="256" spans="1:3">
      <c r="A256" s="2">
        <v>44582.533333333333</v>
      </c>
      <c r="B256" s="2">
        <v>44539.728472222225</v>
      </c>
      <c r="C256" s="19">
        <f t="shared" si="4"/>
        <v>-42.804861111108039</v>
      </c>
    </row>
    <row r="257" spans="1:3">
      <c r="A257" s="2">
        <v>44663.579861111109</v>
      </c>
      <c r="B257" s="2">
        <v>44539.628472222219</v>
      </c>
      <c r="C257" s="19">
        <f t="shared" si="4"/>
        <v>-123.95138888889051</v>
      </c>
    </row>
    <row r="258" spans="1:3">
      <c r="A258" s="2">
        <v>44778.479166666664</v>
      </c>
      <c r="B258" s="2">
        <v>44539.433333333334</v>
      </c>
      <c r="C258" s="19">
        <f t="shared" si="4"/>
        <v>-239.04583333332994</v>
      </c>
    </row>
    <row r="259" spans="1:3">
      <c r="A259" s="2">
        <v>44620.959027777775</v>
      </c>
      <c r="B259" s="2">
        <v>44518.50277777778</v>
      </c>
      <c r="C259" s="19">
        <f t="shared" ref="C259:C263" si="5">B259-A259</f>
        <v>-102.45624999999563</v>
      </c>
    </row>
    <row r="260" spans="1:3">
      <c r="A260" s="2">
        <v>44754.574999999997</v>
      </c>
      <c r="B260" s="2">
        <v>44476.529861111114</v>
      </c>
      <c r="C260" s="19">
        <f t="shared" si="5"/>
        <v>-278.04513888888323</v>
      </c>
    </row>
    <row r="261" spans="1:3">
      <c r="A261" s="2">
        <v>44596.435416666667</v>
      </c>
      <c r="B261" s="2">
        <v>44469.748611111114</v>
      </c>
      <c r="C261" s="19">
        <f t="shared" si="5"/>
        <v>-126.68680555555329</v>
      </c>
    </row>
    <row r="262" spans="1:3">
      <c r="A262" s="2">
        <v>44855.729861111111</v>
      </c>
      <c r="B262" s="2">
        <v>44412.749305555553</v>
      </c>
      <c r="C262" s="19">
        <f t="shared" si="5"/>
        <v>-442.98055555555766</v>
      </c>
    </row>
    <row r="263" spans="1:3">
      <c r="A263" s="2">
        <v>44890.654861111114</v>
      </c>
      <c r="B263" s="2">
        <v>44405.441666666666</v>
      </c>
      <c r="C263" s="19">
        <f t="shared" si="5"/>
        <v>-485.21319444444816</v>
      </c>
    </row>
  </sheetData>
  <conditionalFormatting pivot="1" sqref="F2:G2 F3:G3 F4:G4 F5:G5 F6:G6 F7:G7 F8:G8 F9:G9 F10:G10 F11:G11 F12:G12 F13:G13">
    <cfRule type="colorScale" priority="2">
      <colorScale>
        <cfvo type="min"/>
        <cfvo type="percentile" val="50"/>
        <cfvo type="max"/>
        <color rgb="FFF8696B"/>
        <color rgb="FFFCFCFF"/>
        <color rgb="FF63BE7B"/>
      </colorScale>
    </cfRule>
  </conditionalFormatting>
  <pageMargins left="0.7" right="0.7" top="0.75" bottom="0.75" header="0.3" footer="0.3"/>
  <drawing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F1AF1-5216-427A-9794-C1CEC02A2A4E}">
  <dimension ref="A3:F285"/>
  <sheetViews>
    <sheetView topLeftCell="A19" workbookViewId="0">
      <selection activeCell="C22" sqref="C22:E30"/>
    </sheetView>
  </sheetViews>
  <sheetFormatPr defaultRowHeight="15"/>
  <cols>
    <col min="1" max="1" width="13.140625" bestFit="1" customWidth="1"/>
    <col min="2" max="2" width="27.28515625" bestFit="1" customWidth="1"/>
    <col min="3" max="3" width="21.7109375" bestFit="1" customWidth="1"/>
    <col min="4" max="4" width="7.28515625" bestFit="1" customWidth="1"/>
    <col min="5" max="5" width="11.28515625" bestFit="1" customWidth="1"/>
  </cols>
  <sheetData>
    <row r="3" spans="1:6">
      <c r="A3" s="5" t="s">
        <v>612</v>
      </c>
      <c r="B3" t="s">
        <v>665</v>
      </c>
    </row>
    <row r="4" spans="1:6">
      <c r="A4" s="6">
        <v>1</v>
      </c>
      <c r="B4">
        <v>255</v>
      </c>
      <c r="D4" s="21">
        <f>GETPIVOTDATA("Account Manger Type",$A$3,"Account Manger Type",1)/GETPIVOTDATA("Account Manger Type",$A$3)</f>
        <v>0.94795539033457255</v>
      </c>
      <c r="E4" t="s">
        <v>666</v>
      </c>
    </row>
    <row r="5" spans="1:6">
      <c r="A5" s="6">
        <v>2</v>
      </c>
      <c r="B5">
        <v>14</v>
      </c>
      <c r="D5" s="21">
        <f>GETPIVOTDATA("Account Manger Type",$A$3,"Account Manger Type",2)/GETPIVOTDATA("Account Manger Type",$A$3)</f>
        <v>5.204460966542751E-2</v>
      </c>
      <c r="E5" t="s">
        <v>667</v>
      </c>
    </row>
    <row r="6" spans="1:6">
      <c r="A6" s="6" t="s">
        <v>619</v>
      </c>
    </row>
    <row r="7" spans="1:6">
      <c r="A7" s="6" t="s">
        <v>613</v>
      </c>
      <c r="B7">
        <v>269</v>
      </c>
    </row>
    <row r="12" spans="1:6">
      <c r="A12" s="5" t="s">
        <v>612</v>
      </c>
      <c r="B12" t="s">
        <v>665</v>
      </c>
      <c r="C12" t="s">
        <v>625</v>
      </c>
    </row>
    <row r="13" spans="1:6">
      <c r="A13" s="6">
        <v>1</v>
      </c>
      <c r="B13">
        <v>255</v>
      </c>
      <c r="C13">
        <v>65299.200000000004</v>
      </c>
      <c r="E13" s="21">
        <f>C13/$C$16</f>
        <v>0.87716868509728563</v>
      </c>
      <c r="F13" t="s">
        <v>668</v>
      </c>
    </row>
    <row r="14" spans="1:6">
      <c r="A14" s="6">
        <v>2</v>
      </c>
      <c r="B14">
        <v>14</v>
      </c>
      <c r="C14">
        <v>9143.9500000000007</v>
      </c>
      <c r="E14" s="21">
        <f>C14/$C$16</f>
        <v>0.12283131490271434</v>
      </c>
      <c r="F14" t="s">
        <v>669</v>
      </c>
    </row>
    <row r="15" spans="1:6">
      <c r="A15" s="6" t="s">
        <v>619</v>
      </c>
    </row>
    <row r="16" spans="1:6">
      <c r="A16" s="6" t="s">
        <v>613</v>
      </c>
      <c r="B16">
        <v>269</v>
      </c>
      <c r="C16">
        <v>74443.150000000009</v>
      </c>
    </row>
    <row r="22" spans="1:5">
      <c r="C22" s="22" t="s">
        <v>653</v>
      </c>
    </row>
    <row r="23" spans="1:5">
      <c r="A23" t="s">
        <v>599</v>
      </c>
      <c r="B23" t="s">
        <v>2</v>
      </c>
      <c r="C23" s="23">
        <f>CORREL(A24:A285,B24:B285)</f>
        <v>0.9243253430086279</v>
      </c>
    </row>
    <row r="24" spans="1:5" ht="60">
      <c r="A24">
        <v>2459</v>
      </c>
      <c r="B24">
        <v>190</v>
      </c>
      <c r="C24" s="24" t="s">
        <v>670</v>
      </c>
    </row>
    <row r="25" spans="1:5">
      <c r="A25">
        <v>2250</v>
      </c>
      <c r="B25">
        <v>250</v>
      </c>
      <c r="C25">
        <f>AVERAGE(B24:B285)</f>
        <v>30.041984732824428</v>
      </c>
      <c r="D25" t="s">
        <v>671</v>
      </c>
      <c r="E25" t="s">
        <v>672</v>
      </c>
    </row>
    <row r="26" spans="1:5">
      <c r="A26">
        <v>1229</v>
      </c>
      <c r="B26">
        <v>130</v>
      </c>
      <c r="C26">
        <f>AVERAGE(A24:A285)</f>
        <v>284.13416030534353</v>
      </c>
      <c r="D26" t="s">
        <v>671</v>
      </c>
      <c r="E26" t="s">
        <v>673</v>
      </c>
    </row>
    <row r="27" spans="1:5">
      <c r="A27">
        <v>1200</v>
      </c>
      <c r="B27">
        <v>100</v>
      </c>
      <c r="C27">
        <f>MODE(B24:B285)</f>
        <v>15</v>
      </c>
      <c r="D27" t="s">
        <v>674</v>
      </c>
      <c r="E27" t="s">
        <v>672</v>
      </c>
    </row>
    <row r="28" spans="1:5">
      <c r="A28">
        <v>1080</v>
      </c>
      <c r="B28">
        <v>90</v>
      </c>
      <c r="C28">
        <f>MODE(A24:A285)</f>
        <v>135</v>
      </c>
      <c r="D28" t="s">
        <v>674</v>
      </c>
      <c r="E28" t="s">
        <v>673</v>
      </c>
    </row>
    <row r="29" spans="1:5">
      <c r="A29">
        <v>1080</v>
      </c>
      <c r="B29">
        <v>100</v>
      </c>
      <c r="C29">
        <f>MEDIAN(B24:B285)</f>
        <v>18</v>
      </c>
      <c r="D29" t="s">
        <v>675</v>
      </c>
      <c r="E29" t="s">
        <v>672</v>
      </c>
    </row>
    <row r="30" spans="1:5">
      <c r="A30">
        <v>1068</v>
      </c>
      <c r="B30">
        <v>100</v>
      </c>
      <c r="C30">
        <f>MEDIAN(A24:A285)</f>
        <v>180</v>
      </c>
      <c r="D30" t="s">
        <v>675</v>
      </c>
      <c r="E30" t="s">
        <v>673</v>
      </c>
    </row>
    <row r="31" spans="1:5">
      <c r="A31">
        <v>1062.45</v>
      </c>
      <c r="B31">
        <v>160</v>
      </c>
    </row>
    <row r="32" spans="1:5">
      <c r="A32">
        <v>959</v>
      </c>
      <c r="B32">
        <v>75</v>
      </c>
    </row>
    <row r="33" spans="1:2">
      <c r="A33">
        <v>937.5</v>
      </c>
      <c r="B33">
        <v>125</v>
      </c>
    </row>
    <row r="34" spans="1:2">
      <c r="A34">
        <v>852</v>
      </c>
      <c r="B34">
        <v>71</v>
      </c>
    </row>
    <row r="35" spans="1:2">
      <c r="A35">
        <v>851</v>
      </c>
      <c r="B35">
        <v>56</v>
      </c>
    </row>
    <row r="36" spans="1:2">
      <c r="A36">
        <v>850</v>
      </c>
      <c r="B36">
        <v>100</v>
      </c>
    </row>
    <row r="37" spans="1:2">
      <c r="A37">
        <v>846</v>
      </c>
      <c r="B37">
        <v>141</v>
      </c>
    </row>
    <row r="38" spans="1:2">
      <c r="A38">
        <v>816</v>
      </c>
      <c r="B38">
        <v>80</v>
      </c>
    </row>
    <row r="39" spans="1:2">
      <c r="A39">
        <v>810</v>
      </c>
      <c r="B39">
        <v>90</v>
      </c>
    </row>
    <row r="40" spans="1:2">
      <c r="A40">
        <v>791</v>
      </c>
      <c r="B40">
        <v>61</v>
      </c>
    </row>
    <row r="41" spans="1:2">
      <c r="A41">
        <v>779</v>
      </c>
      <c r="B41">
        <v>50</v>
      </c>
    </row>
    <row r="42" spans="1:2">
      <c r="A42">
        <v>779</v>
      </c>
      <c r="B42">
        <v>60</v>
      </c>
    </row>
    <row r="43" spans="1:2">
      <c r="A43">
        <v>779</v>
      </c>
      <c r="B43">
        <v>60</v>
      </c>
    </row>
    <row r="44" spans="1:2">
      <c r="A44">
        <v>720</v>
      </c>
      <c r="B44">
        <v>60</v>
      </c>
    </row>
    <row r="45" spans="1:2">
      <c r="A45">
        <v>720</v>
      </c>
      <c r="B45">
        <v>80</v>
      </c>
    </row>
    <row r="46" spans="1:2">
      <c r="A46">
        <v>720</v>
      </c>
      <c r="B46">
        <v>80</v>
      </c>
    </row>
    <row r="47" spans="1:2">
      <c r="A47">
        <v>683</v>
      </c>
      <c r="B47">
        <v>52</v>
      </c>
    </row>
    <row r="48" spans="1:2">
      <c r="A48">
        <v>675</v>
      </c>
      <c r="B48">
        <v>100</v>
      </c>
    </row>
    <row r="49" spans="1:2">
      <c r="A49">
        <v>659</v>
      </c>
      <c r="B49">
        <v>50</v>
      </c>
    </row>
    <row r="50" spans="1:2">
      <c r="A50">
        <v>659</v>
      </c>
      <c r="B50">
        <v>50</v>
      </c>
    </row>
    <row r="51" spans="1:2">
      <c r="A51">
        <v>659</v>
      </c>
      <c r="B51">
        <v>80</v>
      </c>
    </row>
    <row r="52" spans="1:2">
      <c r="A52">
        <v>630</v>
      </c>
      <c r="B52">
        <v>70</v>
      </c>
    </row>
    <row r="53" spans="1:2">
      <c r="A53">
        <v>600</v>
      </c>
      <c r="B53">
        <v>50</v>
      </c>
    </row>
    <row r="54" spans="1:2">
      <c r="A54">
        <v>599</v>
      </c>
      <c r="B54">
        <v>60</v>
      </c>
    </row>
    <row r="55" spans="1:2">
      <c r="A55">
        <v>575</v>
      </c>
      <c r="B55">
        <v>33</v>
      </c>
    </row>
    <row r="56" spans="1:2">
      <c r="A56">
        <v>547.20000000000005</v>
      </c>
      <c r="B56">
        <v>60</v>
      </c>
    </row>
    <row r="57" spans="1:2">
      <c r="A57">
        <v>540</v>
      </c>
      <c r="B57">
        <v>45</v>
      </c>
    </row>
    <row r="58" spans="1:2">
      <c r="A58">
        <v>540</v>
      </c>
      <c r="B58">
        <v>45</v>
      </c>
    </row>
    <row r="59" spans="1:2">
      <c r="A59">
        <v>540</v>
      </c>
      <c r="B59">
        <v>60</v>
      </c>
    </row>
    <row r="60" spans="1:2">
      <c r="A60">
        <v>536</v>
      </c>
      <c r="B60">
        <v>53</v>
      </c>
    </row>
    <row r="61" spans="1:2">
      <c r="A61">
        <v>518</v>
      </c>
      <c r="B61">
        <v>51</v>
      </c>
    </row>
    <row r="62" spans="1:2">
      <c r="A62">
        <v>516</v>
      </c>
      <c r="B62">
        <v>43</v>
      </c>
    </row>
    <row r="63" spans="1:2">
      <c r="A63">
        <v>513</v>
      </c>
      <c r="B63">
        <v>57</v>
      </c>
    </row>
    <row r="64" spans="1:2">
      <c r="A64">
        <v>495</v>
      </c>
      <c r="B64">
        <v>55</v>
      </c>
    </row>
    <row r="65" spans="1:2">
      <c r="A65">
        <v>491</v>
      </c>
      <c r="B65">
        <v>48</v>
      </c>
    </row>
    <row r="66" spans="1:2">
      <c r="A66">
        <v>480</v>
      </c>
      <c r="B66">
        <v>40</v>
      </c>
    </row>
    <row r="67" spans="1:2">
      <c r="A67">
        <v>467</v>
      </c>
      <c r="B67">
        <v>34</v>
      </c>
    </row>
    <row r="68" spans="1:2">
      <c r="A68">
        <v>462.8</v>
      </c>
      <c r="B68">
        <v>65</v>
      </c>
    </row>
    <row r="69" spans="1:2">
      <c r="A69">
        <v>459</v>
      </c>
      <c r="B69">
        <v>50</v>
      </c>
    </row>
    <row r="70" spans="1:2">
      <c r="A70">
        <v>424</v>
      </c>
      <c r="B70">
        <v>50</v>
      </c>
    </row>
    <row r="71" spans="1:2">
      <c r="A71">
        <v>423</v>
      </c>
      <c r="B71">
        <v>44</v>
      </c>
    </row>
    <row r="72" spans="1:2">
      <c r="A72">
        <v>419</v>
      </c>
      <c r="B72">
        <v>30</v>
      </c>
    </row>
    <row r="73" spans="1:2">
      <c r="A73">
        <v>419</v>
      </c>
      <c r="B73">
        <v>40</v>
      </c>
    </row>
    <row r="74" spans="1:2">
      <c r="A74">
        <v>412.5</v>
      </c>
      <c r="B74">
        <v>55</v>
      </c>
    </row>
    <row r="75" spans="1:2">
      <c r="A75">
        <v>407</v>
      </c>
      <c r="B75">
        <v>29</v>
      </c>
    </row>
    <row r="76" spans="1:2">
      <c r="A76">
        <v>402.4</v>
      </c>
      <c r="B76">
        <v>37</v>
      </c>
    </row>
    <row r="77" spans="1:2">
      <c r="A77">
        <v>400</v>
      </c>
      <c r="B77">
        <v>40</v>
      </c>
    </row>
    <row r="78" spans="1:2">
      <c r="A78">
        <v>395</v>
      </c>
      <c r="B78">
        <v>30</v>
      </c>
    </row>
    <row r="79" spans="1:2">
      <c r="A79">
        <v>383</v>
      </c>
      <c r="B79">
        <v>27</v>
      </c>
    </row>
    <row r="80" spans="1:2">
      <c r="A80">
        <v>374</v>
      </c>
      <c r="B80">
        <v>35</v>
      </c>
    </row>
    <row r="81" spans="1:2">
      <c r="A81">
        <v>369</v>
      </c>
      <c r="B81">
        <v>41</v>
      </c>
    </row>
    <row r="82" spans="1:2">
      <c r="A82">
        <v>360</v>
      </c>
      <c r="B82">
        <v>30</v>
      </c>
    </row>
    <row r="83" spans="1:2">
      <c r="A83">
        <v>360</v>
      </c>
      <c r="B83">
        <v>40</v>
      </c>
    </row>
    <row r="84" spans="1:2">
      <c r="A84">
        <v>360</v>
      </c>
      <c r="B84">
        <v>40</v>
      </c>
    </row>
    <row r="85" spans="1:2">
      <c r="A85">
        <v>360</v>
      </c>
      <c r="B85">
        <v>60</v>
      </c>
    </row>
    <row r="86" spans="1:2">
      <c r="A86">
        <v>360</v>
      </c>
      <c r="B86">
        <v>120</v>
      </c>
    </row>
    <row r="87" spans="1:2">
      <c r="A87">
        <v>359</v>
      </c>
      <c r="B87">
        <v>20</v>
      </c>
    </row>
    <row r="88" spans="1:2">
      <c r="A88">
        <v>359</v>
      </c>
      <c r="B88">
        <v>25</v>
      </c>
    </row>
    <row r="89" spans="1:2">
      <c r="A89">
        <v>359</v>
      </c>
      <c r="B89">
        <v>25</v>
      </c>
    </row>
    <row r="90" spans="1:2">
      <c r="A90">
        <v>359</v>
      </c>
      <c r="B90">
        <v>25</v>
      </c>
    </row>
    <row r="91" spans="1:2">
      <c r="A91">
        <v>342</v>
      </c>
      <c r="B91">
        <v>38</v>
      </c>
    </row>
    <row r="92" spans="1:2">
      <c r="A92">
        <v>336.5</v>
      </c>
      <c r="B92">
        <v>37</v>
      </c>
    </row>
    <row r="93" spans="1:2">
      <c r="A93">
        <v>335</v>
      </c>
      <c r="B93">
        <v>23</v>
      </c>
    </row>
    <row r="94" spans="1:2">
      <c r="A94">
        <v>324</v>
      </c>
      <c r="B94">
        <v>26</v>
      </c>
    </row>
    <row r="95" spans="1:2">
      <c r="A95">
        <v>315</v>
      </c>
      <c r="B95">
        <v>35</v>
      </c>
    </row>
    <row r="96" spans="1:2">
      <c r="A96">
        <v>315</v>
      </c>
      <c r="B96">
        <v>42</v>
      </c>
    </row>
    <row r="97" spans="1:2">
      <c r="A97">
        <v>313.2</v>
      </c>
      <c r="B97">
        <v>29</v>
      </c>
    </row>
    <row r="98" spans="1:2">
      <c r="A98">
        <v>312</v>
      </c>
      <c r="B98">
        <v>26</v>
      </c>
    </row>
    <row r="99" spans="1:2">
      <c r="A99">
        <v>299</v>
      </c>
      <c r="B99">
        <v>20</v>
      </c>
    </row>
    <row r="100" spans="1:2">
      <c r="A100">
        <v>293</v>
      </c>
      <c r="B100">
        <v>26</v>
      </c>
    </row>
    <row r="101" spans="1:2">
      <c r="A101">
        <v>284</v>
      </c>
      <c r="B101">
        <v>25</v>
      </c>
    </row>
    <row r="102" spans="1:2">
      <c r="A102">
        <v>275</v>
      </c>
      <c r="B102">
        <v>24</v>
      </c>
    </row>
    <row r="103" spans="1:2">
      <c r="A103">
        <v>274.92</v>
      </c>
      <c r="B103">
        <v>29</v>
      </c>
    </row>
    <row r="104" spans="1:2">
      <c r="A104">
        <v>269</v>
      </c>
      <c r="B104">
        <v>35</v>
      </c>
    </row>
    <row r="105" spans="1:2">
      <c r="A105">
        <v>252</v>
      </c>
      <c r="B105">
        <v>20</v>
      </c>
    </row>
    <row r="106" spans="1:2">
      <c r="A106">
        <v>252</v>
      </c>
      <c r="B106">
        <v>21</v>
      </c>
    </row>
    <row r="107" spans="1:2">
      <c r="A107">
        <v>252</v>
      </c>
      <c r="B107">
        <v>28</v>
      </c>
    </row>
    <row r="108" spans="1:2">
      <c r="A108">
        <v>249</v>
      </c>
      <c r="B108">
        <v>20</v>
      </c>
    </row>
    <row r="109" spans="1:2">
      <c r="A109">
        <v>243</v>
      </c>
      <c r="B109">
        <v>27</v>
      </c>
    </row>
    <row r="110" spans="1:2">
      <c r="A110">
        <v>243</v>
      </c>
      <c r="B110">
        <v>27</v>
      </c>
    </row>
    <row r="111" spans="1:2">
      <c r="A111">
        <v>239</v>
      </c>
      <c r="B111">
        <v>10</v>
      </c>
    </row>
    <row r="112" spans="1:2">
      <c r="A112">
        <v>239</v>
      </c>
      <c r="B112">
        <v>15</v>
      </c>
    </row>
    <row r="113" spans="1:2">
      <c r="A113">
        <v>239</v>
      </c>
      <c r="B113">
        <v>15</v>
      </c>
    </row>
    <row r="114" spans="1:2">
      <c r="A114">
        <v>239</v>
      </c>
      <c r="B114">
        <v>20</v>
      </c>
    </row>
    <row r="115" spans="1:2">
      <c r="A115">
        <v>239</v>
      </c>
      <c r="B115">
        <v>60</v>
      </c>
    </row>
    <row r="116" spans="1:2">
      <c r="A116">
        <v>236.25</v>
      </c>
      <c r="B116">
        <v>35</v>
      </c>
    </row>
    <row r="117" spans="1:2">
      <c r="A117">
        <v>234</v>
      </c>
      <c r="B117">
        <v>26</v>
      </c>
    </row>
    <row r="118" spans="1:2">
      <c r="A118">
        <v>234</v>
      </c>
      <c r="B118">
        <v>26</v>
      </c>
    </row>
    <row r="119" spans="1:2">
      <c r="A119">
        <v>231</v>
      </c>
      <c r="B119">
        <v>33</v>
      </c>
    </row>
    <row r="120" spans="1:2">
      <c r="A120">
        <v>227.75</v>
      </c>
      <c r="B120">
        <v>25</v>
      </c>
    </row>
    <row r="121" spans="1:2">
      <c r="A121">
        <v>225</v>
      </c>
      <c r="B121">
        <v>20</v>
      </c>
    </row>
    <row r="122" spans="1:2">
      <c r="A122">
        <v>225</v>
      </c>
      <c r="B122">
        <v>30</v>
      </c>
    </row>
    <row r="123" spans="1:2">
      <c r="A123">
        <v>221</v>
      </c>
      <c r="B123">
        <v>18</v>
      </c>
    </row>
    <row r="124" spans="1:2">
      <c r="A124">
        <v>216</v>
      </c>
      <c r="B124">
        <v>18</v>
      </c>
    </row>
    <row r="125" spans="1:2">
      <c r="A125">
        <v>216</v>
      </c>
      <c r="B125">
        <v>24</v>
      </c>
    </row>
    <row r="126" spans="1:2">
      <c r="A126">
        <v>216</v>
      </c>
      <c r="B126">
        <v>24</v>
      </c>
    </row>
    <row r="127" spans="1:2">
      <c r="A127">
        <v>216</v>
      </c>
      <c r="B127">
        <v>36</v>
      </c>
    </row>
    <row r="128" spans="1:2">
      <c r="A128">
        <v>216</v>
      </c>
      <c r="B128">
        <v>36</v>
      </c>
    </row>
    <row r="129" spans="1:2">
      <c r="A129">
        <v>209</v>
      </c>
      <c r="B129">
        <v>25</v>
      </c>
    </row>
    <row r="130" spans="1:2">
      <c r="A130">
        <v>209</v>
      </c>
      <c r="B130">
        <v>25</v>
      </c>
    </row>
    <row r="131" spans="1:2">
      <c r="A131">
        <v>207</v>
      </c>
      <c r="B131">
        <v>23</v>
      </c>
    </row>
    <row r="132" spans="1:2">
      <c r="A132">
        <v>198</v>
      </c>
      <c r="B132">
        <v>22</v>
      </c>
    </row>
    <row r="133" spans="1:2">
      <c r="A133">
        <v>198</v>
      </c>
      <c r="B133">
        <v>33</v>
      </c>
    </row>
    <row r="134" spans="1:2">
      <c r="A134">
        <v>194</v>
      </c>
      <c r="B134">
        <v>4</v>
      </c>
    </row>
    <row r="135" spans="1:2">
      <c r="A135">
        <v>194</v>
      </c>
      <c r="B135">
        <v>10</v>
      </c>
    </row>
    <row r="136" spans="1:2">
      <c r="A136">
        <v>194</v>
      </c>
      <c r="B136">
        <v>15</v>
      </c>
    </row>
    <row r="137" spans="1:2">
      <c r="A137">
        <v>194</v>
      </c>
      <c r="B137">
        <v>15</v>
      </c>
    </row>
    <row r="138" spans="1:2">
      <c r="A138">
        <v>194</v>
      </c>
      <c r="B138">
        <v>15</v>
      </c>
    </row>
    <row r="139" spans="1:2">
      <c r="A139">
        <v>194</v>
      </c>
      <c r="B139">
        <v>15</v>
      </c>
    </row>
    <row r="140" spans="1:2">
      <c r="A140">
        <v>194</v>
      </c>
      <c r="B140">
        <v>15</v>
      </c>
    </row>
    <row r="141" spans="1:2">
      <c r="A141">
        <v>194</v>
      </c>
      <c r="B141">
        <v>15</v>
      </c>
    </row>
    <row r="142" spans="1:2">
      <c r="A142">
        <v>194</v>
      </c>
      <c r="B142">
        <v>15</v>
      </c>
    </row>
    <row r="143" spans="1:2">
      <c r="A143">
        <v>189</v>
      </c>
      <c r="B143">
        <v>21</v>
      </c>
    </row>
    <row r="144" spans="1:2">
      <c r="A144">
        <v>180</v>
      </c>
      <c r="B144">
        <v>7</v>
      </c>
    </row>
    <row r="145" spans="1:2">
      <c r="A145">
        <v>180</v>
      </c>
      <c r="B145">
        <v>15</v>
      </c>
    </row>
    <row r="146" spans="1:2">
      <c r="A146">
        <v>180</v>
      </c>
      <c r="B146">
        <v>15</v>
      </c>
    </row>
    <row r="147" spans="1:2">
      <c r="A147">
        <v>180</v>
      </c>
      <c r="B147">
        <v>20</v>
      </c>
    </row>
    <row r="148" spans="1:2">
      <c r="A148">
        <v>180</v>
      </c>
      <c r="B148">
        <v>20</v>
      </c>
    </row>
    <row r="149" spans="1:2">
      <c r="A149">
        <v>180</v>
      </c>
      <c r="B149">
        <v>20</v>
      </c>
    </row>
    <row r="150" spans="1:2">
      <c r="A150">
        <v>180</v>
      </c>
      <c r="B150">
        <v>20</v>
      </c>
    </row>
    <row r="151" spans="1:2">
      <c r="A151">
        <v>180</v>
      </c>
      <c r="B151">
        <v>20</v>
      </c>
    </row>
    <row r="152" spans="1:2">
      <c r="A152">
        <v>180</v>
      </c>
      <c r="B152">
        <v>20</v>
      </c>
    </row>
    <row r="153" spans="1:2">
      <c r="A153">
        <v>180</v>
      </c>
      <c r="B153">
        <v>20</v>
      </c>
    </row>
    <row r="154" spans="1:2">
      <c r="A154">
        <v>180</v>
      </c>
      <c r="B154">
        <v>20</v>
      </c>
    </row>
    <row r="155" spans="1:2">
      <c r="A155">
        <v>180</v>
      </c>
      <c r="B155">
        <v>25</v>
      </c>
    </row>
    <row r="156" spans="1:2">
      <c r="A156">
        <v>180</v>
      </c>
      <c r="B156">
        <v>30</v>
      </c>
    </row>
    <row r="157" spans="1:2">
      <c r="A157">
        <v>171</v>
      </c>
      <c r="B157">
        <v>19</v>
      </c>
    </row>
    <row r="158" spans="1:2">
      <c r="A158">
        <v>169</v>
      </c>
      <c r="B158">
        <v>15</v>
      </c>
    </row>
    <row r="159" spans="1:2">
      <c r="A159">
        <v>165</v>
      </c>
      <c r="B159">
        <v>22</v>
      </c>
    </row>
    <row r="160" spans="1:2">
      <c r="A160">
        <v>162</v>
      </c>
      <c r="B160">
        <v>18</v>
      </c>
    </row>
    <row r="161" spans="1:2">
      <c r="A161">
        <v>162</v>
      </c>
      <c r="B161">
        <v>18</v>
      </c>
    </row>
    <row r="162" spans="1:2">
      <c r="A162">
        <v>162</v>
      </c>
      <c r="B162">
        <v>20</v>
      </c>
    </row>
    <row r="163" spans="1:2">
      <c r="A163">
        <v>156</v>
      </c>
      <c r="B163">
        <v>26</v>
      </c>
    </row>
    <row r="164" spans="1:2">
      <c r="A164">
        <v>156</v>
      </c>
      <c r="B164">
        <v>26</v>
      </c>
    </row>
    <row r="165" spans="1:2">
      <c r="A165">
        <v>153</v>
      </c>
      <c r="B165">
        <v>22</v>
      </c>
    </row>
    <row r="166" spans="1:2">
      <c r="A166">
        <v>149</v>
      </c>
      <c r="B166">
        <v>10</v>
      </c>
    </row>
    <row r="167" spans="1:2">
      <c r="A167">
        <v>149</v>
      </c>
      <c r="B167">
        <v>10</v>
      </c>
    </row>
    <row r="168" spans="1:2">
      <c r="A168">
        <v>149</v>
      </c>
      <c r="B168">
        <v>12</v>
      </c>
    </row>
    <row r="169" spans="1:2">
      <c r="A169">
        <v>149</v>
      </c>
      <c r="B169">
        <v>15</v>
      </c>
    </row>
    <row r="170" spans="1:2">
      <c r="A170">
        <v>149</v>
      </c>
      <c r="B170">
        <v>15</v>
      </c>
    </row>
    <row r="171" spans="1:2">
      <c r="A171">
        <v>149</v>
      </c>
      <c r="B171">
        <v>15</v>
      </c>
    </row>
    <row r="172" spans="1:2">
      <c r="A172">
        <v>144</v>
      </c>
      <c r="B172">
        <v>16</v>
      </c>
    </row>
    <row r="173" spans="1:2">
      <c r="A173">
        <v>144</v>
      </c>
      <c r="B173">
        <v>16</v>
      </c>
    </row>
    <row r="174" spans="1:2">
      <c r="A174">
        <v>144</v>
      </c>
      <c r="B174">
        <v>24</v>
      </c>
    </row>
    <row r="175" spans="1:2">
      <c r="A175">
        <v>140</v>
      </c>
      <c r="B175">
        <v>15</v>
      </c>
    </row>
    <row r="176" spans="1:2">
      <c r="A176">
        <v>135</v>
      </c>
      <c r="B176">
        <v>6</v>
      </c>
    </row>
    <row r="177" spans="1:2">
      <c r="A177">
        <v>135</v>
      </c>
      <c r="B177">
        <v>8</v>
      </c>
    </row>
    <row r="178" spans="1:2">
      <c r="A178">
        <v>135</v>
      </c>
      <c r="B178">
        <v>10</v>
      </c>
    </row>
    <row r="179" spans="1:2">
      <c r="A179">
        <v>135</v>
      </c>
      <c r="B179">
        <v>10</v>
      </c>
    </row>
    <row r="180" spans="1:2">
      <c r="A180">
        <v>135</v>
      </c>
      <c r="B180">
        <v>10</v>
      </c>
    </row>
    <row r="181" spans="1:2">
      <c r="A181">
        <v>135</v>
      </c>
      <c r="B181">
        <v>12</v>
      </c>
    </row>
    <row r="182" spans="1:2">
      <c r="A182">
        <v>135</v>
      </c>
      <c r="B182">
        <v>12</v>
      </c>
    </row>
    <row r="183" spans="1:2">
      <c r="A183">
        <v>135</v>
      </c>
      <c r="B183">
        <v>13</v>
      </c>
    </row>
    <row r="184" spans="1:2">
      <c r="A184">
        <v>135</v>
      </c>
      <c r="B184">
        <v>15</v>
      </c>
    </row>
    <row r="185" spans="1:2">
      <c r="A185">
        <v>135</v>
      </c>
      <c r="B185">
        <v>15</v>
      </c>
    </row>
    <row r="186" spans="1:2">
      <c r="A186">
        <v>135</v>
      </c>
      <c r="B186">
        <v>15</v>
      </c>
    </row>
    <row r="187" spans="1:2">
      <c r="A187">
        <v>135</v>
      </c>
      <c r="B187">
        <v>15</v>
      </c>
    </row>
    <row r="188" spans="1:2">
      <c r="A188">
        <v>135</v>
      </c>
      <c r="B188">
        <v>15</v>
      </c>
    </row>
    <row r="189" spans="1:2">
      <c r="A189">
        <v>135</v>
      </c>
      <c r="B189">
        <v>15</v>
      </c>
    </row>
    <row r="190" spans="1:2">
      <c r="A190">
        <v>135</v>
      </c>
      <c r="B190">
        <v>15</v>
      </c>
    </row>
    <row r="191" spans="1:2">
      <c r="A191">
        <v>135</v>
      </c>
      <c r="B191">
        <v>15</v>
      </c>
    </row>
    <row r="192" spans="1:2">
      <c r="A192">
        <v>135</v>
      </c>
      <c r="B192">
        <v>15</v>
      </c>
    </row>
    <row r="193" spans="1:2">
      <c r="A193">
        <v>135</v>
      </c>
      <c r="B193">
        <v>15</v>
      </c>
    </row>
    <row r="194" spans="1:2">
      <c r="A194">
        <v>135</v>
      </c>
      <c r="B194">
        <v>15</v>
      </c>
    </row>
    <row r="195" spans="1:2">
      <c r="A195">
        <v>135</v>
      </c>
      <c r="B195">
        <v>15</v>
      </c>
    </row>
    <row r="196" spans="1:2">
      <c r="A196">
        <v>135</v>
      </c>
      <c r="B196">
        <v>15</v>
      </c>
    </row>
    <row r="197" spans="1:2">
      <c r="A197">
        <v>135</v>
      </c>
      <c r="B197">
        <v>15</v>
      </c>
    </row>
    <row r="198" spans="1:2">
      <c r="A198">
        <v>135</v>
      </c>
      <c r="B198">
        <v>15</v>
      </c>
    </row>
    <row r="199" spans="1:2">
      <c r="A199">
        <v>135</v>
      </c>
      <c r="B199">
        <v>15</v>
      </c>
    </row>
    <row r="200" spans="1:2">
      <c r="A200">
        <v>135</v>
      </c>
      <c r="B200">
        <v>15</v>
      </c>
    </row>
    <row r="201" spans="1:2">
      <c r="A201">
        <v>135</v>
      </c>
      <c r="B201">
        <v>15</v>
      </c>
    </row>
    <row r="202" spans="1:2">
      <c r="A202">
        <v>135</v>
      </c>
      <c r="B202">
        <v>15</v>
      </c>
    </row>
    <row r="203" spans="1:2">
      <c r="A203">
        <v>135</v>
      </c>
      <c r="B203">
        <v>15</v>
      </c>
    </row>
    <row r="204" spans="1:2">
      <c r="A204">
        <v>135</v>
      </c>
      <c r="B204">
        <v>15</v>
      </c>
    </row>
    <row r="205" spans="1:2">
      <c r="A205">
        <v>135</v>
      </c>
      <c r="B205">
        <v>15</v>
      </c>
    </row>
    <row r="206" spans="1:2">
      <c r="A206">
        <v>135</v>
      </c>
      <c r="B206">
        <v>15</v>
      </c>
    </row>
    <row r="207" spans="1:2">
      <c r="A207">
        <v>135</v>
      </c>
      <c r="B207">
        <v>15</v>
      </c>
    </row>
    <row r="208" spans="1:2">
      <c r="A208">
        <v>135</v>
      </c>
      <c r="B208">
        <v>15</v>
      </c>
    </row>
    <row r="209" spans="1:2">
      <c r="A209">
        <v>135</v>
      </c>
      <c r="B209">
        <v>15</v>
      </c>
    </row>
    <row r="210" spans="1:2">
      <c r="A210">
        <v>135</v>
      </c>
      <c r="B210">
        <v>15</v>
      </c>
    </row>
    <row r="211" spans="1:2">
      <c r="A211">
        <v>135</v>
      </c>
      <c r="B211">
        <v>15</v>
      </c>
    </row>
    <row r="212" spans="1:2">
      <c r="A212">
        <v>135</v>
      </c>
      <c r="B212">
        <v>15</v>
      </c>
    </row>
    <row r="213" spans="1:2">
      <c r="A213">
        <v>135</v>
      </c>
      <c r="B213">
        <v>15</v>
      </c>
    </row>
    <row r="214" spans="1:2">
      <c r="A214">
        <v>135</v>
      </c>
      <c r="B214">
        <v>15</v>
      </c>
    </row>
    <row r="215" spans="1:2">
      <c r="A215">
        <v>135</v>
      </c>
      <c r="B215">
        <v>15</v>
      </c>
    </row>
    <row r="216" spans="1:2">
      <c r="A216">
        <v>135</v>
      </c>
      <c r="B216">
        <v>20</v>
      </c>
    </row>
    <row r="217" spans="1:2">
      <c r="A217">
        <v>132</v>
      </c>
      <c r="B217">
        <v>22</v>
      </c>
    </row>
    <row r="218" spans="1:2">
      <c r="A218">
        <v>123</v>
      </c>
      <c r="B218">
        <v>15</v>
      </c>
    </row>
    <row r="219" spans="1:2">
      <c r="A219">
        <v>120</v>
      </c>
      <c r="B219">
        <v>20</v>
      </c>
    </row>
    <row r="220" spans="1:2">
      <c r="A220">
        <v>112.5</v>
      </c>
      <c r="B220">
        <v>15</v>
      </c>
    </row>
    <row r="221" spans="1:2">
      <c r="A221">
        <v>112.5</v>
      </c>
      <c r="B221">
        <v>15</v>
      </c>
    </row>
    <row r="222" spans="1:2">
      <c r="A222">
        <v>112.5</v>
      </c>
      <c r="B222">
        <v>15</v>
      </c>
    </row>
    <row r="223" spans="1:2">
      <c r="A223">
        <v>108</v>
      </c>
      <c r="B223">
        <v>12</v>
      </c>
    </row>
    <row r="224" spans="1:2">
      <c r="A224">
        <v>108</v>
      </c>
      <c r="B224">
        <v>15</v>
      </c>
    </row>
    <row r="225" spans="1:2">
      <c r="A225">
        <v>108</v>
      </c>
      <c r="B225">
        <v>18</v>
      </c>
    </row>
    <row r="226" spans="1:2">
      <c r="A226">
        <v>105</v>
      </c>
      <c r="B226">
        <v>15</v>
      </c>
    </row>
    <row r="227" spans="1:2">
      <c r="A227">
        <v>102.6</v>
      </c>
      <c r="B227">
        <v>9</v>
      </c>
    </row>
    <row r="228" spans="1:2">
      <c r="A228">
        <v>102</v>
      </c>
      <c r="B228">
        <v>9</v>
      </c>
    </row>
    <row r="229" spans="1:2">
      <c r="A229">
        <v>102</v>
      </c>
      <c r="B229">
        <v>17</v>
      </c>
    </row>
    <row r="230" spans="1:2">
      <c r="A230">
        <v>100</v>
      </c>
      <c r="B230">
        <v>25</v>
      </c>
    </row>
    <row r="231" spans="1:2">
      <c r="A231">
        <v>99</v>
      </c>
      <c r="B231">
        <v>11</v>
      </c>
    </row>
    <row r="232" spans="1:2">
      <c r="A232">
        <v>97.65</v>
      </c>
      <c r="B232">
        <v>15</v>
      </c>
    </row>
    <row r="233" spans="1:2">
      <c r="A233">
        <v>96</v>
      </c>
      <c r="B233">
        <v>16</v>
      </c>
    </row>
    <row r="234" spans="1:2">
      <c r="A234">
        <v>96</v>
      </c>
      <c r="B234">
        <v>16</v>
      </c>
    </row>
    <row r="235" spans="1:2">
      <c r="A235">
        <v>96</v>
      </c>
      <c r="B235">
        <v>16</v>
      </c>
    </row>
    <row r="236" spans="1:2">
      <c r="A236">
        <v>93</v>
      </c>
      <c r="B236">
        <v>31</v>
      </c>
    </row>
    <row r="237" spans="1:2">
      <c r="A237">
        <v>90</v>
      </c>
      <c r="B237">
        <v>8</v>
      </c>
    </row>
    <row r="238" spans="1:2">
      <c r="A238">
        <v>90</v>
      </c>
      <c r="B238">
        <v>9</v>
      </c>
    </row>
    <row r="239" spans="1:2">
      <c r="A239">
        <v>90</v>
      </c>
      <c r="B239">
        <v>10</v>
      </c>
    </row>
    <row r="240" spans="1:2">
      <c r="A240">
        <v>90</v>
      </c>
      <c r="B240">
        <v>13</v>
      </c>
    </row>
    <row r="241" spans="1:2">
      <c r="A241">
        <v>90</v>
      </c>
      <c r="B241">
        <v>15</v>
      </c>
    </row>
    <row r="242" spans="1:2">
      <c r="A242">
        <v>90</v>
      </c>
      <c r="B242">
        <v>15</v>
      </c>
    </row>
    <row r="243" spans="1:2">
      <c r="A243">
        <v>90</v>
      </c>
      <c r="B243">
        <v>15</v>
      </c>
    </row>
    <row r="244" spans="1:2">
      <c r="A244">
        <v>90</v>
      </c>
      <c r="B244">
        <v>15</v>
      </c>
    </row>
    <row r="245" spans="1:2">
      <c r="A245">
        <v>90</v>
      </c>
      <c r="B245">
        <v>15</v>
      </c>
    </row>
    <row r="246" spans="1:2">
      <c r="A246">
        <v>90</v>
      </c>
      <c r="B246">
        <v>15</v>
      </c>
    </row>
    <row r="247" spans="1:2">
      <c r="A247">
        <v>90</v>
      </c>
      <c r="B247">
        <v>15</v>
      </c>
    </row>
    <row r="248" spans="1:2">
      <c r="A248">
        <v>90</v>
      </c>
      <c r="B248">
        <v>15</v>
      </c>
    </row>
    <row r="249" spans="1:2">
      <c r="A249">
        <v>90</v>
      </c>
      <c r="B249">
        <v>15</v>
      </c>
    </row>
    <row r="250" spans="1:2">
      <c r="A250">
        <v>90</v>
      </c>
      <c r="B250">
        <v>15</v>
      </c>
    </row>
    <row r="251" spans="1:2">
      <c r="A251">
        <v>90</v>
      </c>
      <c r="B251">
        <v>15</v>
      </c>
    </row>
    <row r="252" spans="1:2">
      <c r="A252">
        <v>90</v>
      </c>
      <c r="B252">
        <v>15</v>
      </c>
    </row>
    <row r="253" spans="1:2">
      <c r="A253">
        <v>90</v>
      </c>
      <c r="B253">
        <v>15</v>
      </c>
    </row>
    <row r="254" spans="1:2">
      <c r="A254">
        <v>90</v>
      </c>
      <c r="B254">
        <v>15</v>
      </c>
    </row>
    <row r="255" spans="1:2">
      <c r="A255">
        <v>90</v>
      </c>
      <c r="B255">
        <v>15</v>
      </c>
    </row>
    <row r="256" spans="1:2">
      <c r="A256">
        <v>90</v>
      </c>
      <c r="B256">
        <v>15</v>
      </c>
    </row>
    <row r="257" spans="1:2">
      <c r="A257">
        <v>90</v>
      </c>
      <c r="B257">
        <v>15</v>
      </c>
    </row>
    <row r="258" spans="1:2">
      <c r="A258">
        <v>90</v>
      </c>
      <c r="B258">
        <v>15</v>
      </c>
    </row>
    <row r="259" spans="1:2">
      <c r="A259">
        <v>90</v>
      </c>
      <c r="B259">
        <v>15</v>
      </c>
    </row>
    <row r="260" spans="1:2">
      <c r="A260">
        <v>90</v>
      </c>
      <c r="B260">
        <v>15</v>
      </c>
    </row>
    <row r="261" spans="1:2">
      <c r="A261">
        <v>90</v>
      </c>
      <c r="B261">
        <v>15</v>
      </c>
    </row>
    <row r="262" spans="1:2">
      <c r="A262">
        <v>90</v>
      </c>
      <c r="B262">
        <v>15</v>
      </c>
    </row>
    <row r="263" spans="1:2">
      <c r="A263">
        <v>90</v>
      </c>
      <c r="B263">
        <v>15</v>
      </c>
    </row>
    <row r="264" spans="1:2">
      <c r="A264">
        <v>90</v>
      </c>
      <c r="B264">
        <v>15</v>
      </c>
    </row>
    <row r="265" spans="1:2">
      <c r="A265">
        <v>90</v>
      </c>
      <c r="B265">
        <v>15</v>
      </c>
    </row>
    <row r="266" spans="1:2">
      <c r="A266">
        <v>90</v>
      </c>
      <c r="B266">
        <v>15</v>
      </c>
    </row>
    <row r="267" spans="1:2">
      <c r="A267">
        <v>90</v>
      </c>
      <c r="B267">
        <v>15</v>
      </c>
    </row>
    <row r="268" spans="1:2">
      <c r="A268">
        <v>90</v>
      </c>
      <c r="B268">
        <v>15</v>
      </c>
    </row>
    <row r="269" spans="1:2">
      <c r="A269">
        <v>90</v>
      </c>
      <c r="B269">
        <v>15</v>
      </c>
    </row>
    <row r="270" spans="1:2">
      <c r="A270">
        <v>90</v>
      </c>
      <c r="B270">
        <v>15</v>
      </c>
    </row>
    <row r="271" spans="1:2">
      <c r="A271">
        <v>90</v>
      </c>
      <c r="B271">
        <v>15</v>
      </c>
    </row>
    <row r="272" spans="1:2">
      <c r="A272">
        <v>90</v>
      </c>
      <c r="B272">
        <v>15</v>
      </c>
    </row>
    <row r="273" spans="1:2">
      <c r="A273">
        <v>90</v>
      </c>
      <c r="B273">
        <v>15</v>
      </c>
    </row>
    <row r="274" spans="1:2">
      <c r="A274">
        <v>90</v>
      </c>
      <c r="B274">
        <v>15</v>
      </c>
    </row>
    <row r="275" spans="1:2">
      <c r="A275">
        <v>90</v>
      </c>
      <c r="B275">
        <v>15</v>
      </c>
    </row>
    <row r="276" spans="1:2">
      <c r="A276">
        <v>78.75</v>
      </c>
      <c r="B276">
        <v>15</v>
      </c>
    </row>
    <row r="277" spans="1:2">
      <c r="A277">
        <v>78.75</v>
      </c>
      <c r="B277">
        <v>15</v>
      </c>
    </row>
    <row r="278" spans="1:2">
      <c r="A278">
        <v>72</v>
      </c>
      <c r="B278">
        <v>15</v>
      </c>
    </row>
    <row r="279" spans="1:2">
      <c r="A279">
        <v>70.05</v>
      </c>
      <c r="B279">
        <v>15</v>
      </c>
    </row>
    <row r="280" spans="1:2">
      <c r="A280">
        <v>60</v>
      </c>
      <c r="B280">
        <v>4</v>
      </c>
    </row>
    <row r="281" spans="1:2">
      <c r="A281">
        <v>60</v>
      </c>
      <c r="B281">
        <v>5</v>
      </c>
    </row>
    <row r="282" spans="1:2">
      <c r="A282">
        <v>60</v>
      </c>
      <c r="B282">
        <v>15</v>
      </c>
    </row>
    <row r="283" spans="1:2">
      <c r="A283">
        <v>54</v>
      </c>
      <c r="B283">
        <v>9</v>
      </c>
    </row>
    <row r="284" spans="1:2">
      <c r="A284">
        <v>48</v>
      </c>
      <c r="B284">
        <v>4</v>
      </c>
    </row>
    <row r="285" spans="1:2">
      <c r="A285">
        <v>39.380000000000003</v>
      </c>
      <c r="B285">
        <v>15</v>
      </c>
    </row>
  </sheetData>
  <autoFilter ref="A23:B23" xr:uid="{313F1AF1-5216-427A-9794-C1CEC02A2A4E}">
    <sortState xmlns:xlrd2="http://schemas.microsoft.com/office/spreadsheetml/2017/richdata2" ref="A24:B285">
      <sortCondition descending="1" ref="A23"/>
    </sortState>
  </autoFilter>
  <pageMargins left="0.7" right="0.7" top="0.75" bottom="0.75" header="0.3" footer="0.3"/>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AC881-5581-4968-8D21-FAEE66A7B943}">
  <dimension ref="A3:W48"/>
  <sheetViews>
    <sheetView topLeftCell="A43" workbookViewId="0">
      <selection activeCell="A43" sqref="A43:B57"/>
    </sheetView>
  </sheetViews>
  <sheetFormatPr defaultRowHeight="15"/>
  <cols>
    <col min="1" max="1" width="13.140625" bestFit="1" customWidth="1"/>
    <col min="2" max="2" width="21.7109375" bestFit="1" customWidth="1"/>
    <col min="3" max="3" width="15.140625" bestFit="1" customWidth="1"/>
    <col min="4" max="4" width="12.28515625" bestFit="1" customWidth="1"/>
    <col min="5" max="5" width="23.5703125" bestFit="1" customWidth="1"/>
    <col min="6" max="6" width="16.28515625" bestFit="1" customWidth="1"/>
    <col min="7" max="7" width="7.85546875" bestFit="1" customWidth="1"/>
    <col min="8" max="8" width="14.28515625" bestFit="1" customWidth="1"/>
    <col min="9" max="9" width="15.85546875" bestFit="1" customWidth="1"/>
    <col min="10" max="10" width="8.5703125" bestFit="1" customWidth="1"/>
    <col min="11" max="11" width="18.28515625" bestFit="1" customWidth="1"/>
    <col min="12" max="12" width="15" bestFit="1" customWidth="1"/>
    <col min="13" max="13" width="17.5703125" bestFit="1" customWidth="1"/>
    <col min="14" max="14" width="11.28515625" bestFit="1" customWidth="1"/>
    <col min="15" max="15" width="12.7109375" bestFit="1" customWidth="1"/>
    <col min="16" max="16" width="8.5703125" bestFit="1" customWidth="1"/>
    <col min="17" max="17" width="23.140625" bestFit="1" customWidth="1"/>
    <col min="18" max="18" width="18.28515625" bestFit="1" customWidth="1"/>
    <col min="19" max="19" width="15" bestFit="1" customWidth="1"/>
    <col min="20" max="20" width="17.5703125" bestFit="1" customWidth="1"/>
    <col min="21" max="21" width="19.85546875" bestFit="1" customWidth="1"/>
    <col min="22" max="22" width="9.5703125" bestFit="1" customWidth="1"/>
    <col min="23" max="23" width="7.28515625" bestFit="1" customWidth="1"/>
    <col min="24" max="24" width="11.28515625" bestFit="1" customWidth="1"/>
    <col min="25" max="25" width="24.140625" bestFit="1" customWidth="1"/>
    <col min="26" max="26" width="22.7109375" bestFit="1" customWidth="1"/>
    <col min="27" max="27" width="24.140625" bestFit="1" customWidth="1"/>
    <col min="28" max="28" width="21.7109375" bestFit="1" customWidth="1"/>
    <col min="29" max="29" width="24.140625" bestFit="1" customWidth="1"/>
    <col min="30" max="30" width="35.28515625" bestFit="1" customWidth="1"/>
    <col min="31" max="31" width="24.140625" bestFit="1" customWidth="1"/>
    <col min="32" max="32" width="21.7109375" bestFit="1" customWidth="1"/>
    <col min="33" max="33" width="24.140625" bestFit="1" customWidth="1"/>
    <col min="34" max="34" width="21.7109375" bestFit="1" customWidth="1"/>
    <col min="35" max="35" width="24.140625" bestFit="1" customWidth="1"/>
    <col min="36" max="36" width="21.7109375" bestFit="1" customWidth="1"/>
    <col min="37" max="37" width="24.140625" bestFit="1" customWidth="1"/>
    <col min="38" max="38" width="21.7109375" bestFit="1" customWidth="1"/>
    <col min="39" max="39" width="24.140625" bestFit="1" customWidth="1"/>
    <col min="40" max="40" width="21.7109375" bestFit="1" customWidth="1"/>
    <col min="41" max="41" width="24.140625" bestFit="1" customWidth="1"/>
    <col min="42" max="42" width="21.7109375" bestFit="1" customWidth="1"/>
    <col min="43" max="43" width="24.140625" bestFit="1" customWidth="1"/>
    <col min="44" max="44" width="26.7109375" bestFit="1" customWidth="1"/>
    <col min="45" max="45" width="29.140625" bestFit="1" customWidth="1"/>
    <col min="46" max="46" width="10.85546875" bestFit="1" customWidth="1"/>
    <col min="47" max="47" width="14.140625" bestFit="1" customWidth="1"/>
    <col min="48" max="48" width="9.7109375" bestFit="1" customWidth="1"/>
    <col min="49" max="49" width="10.28515625" bestFit="1" customWidth="1"/>
    <col min="50" max="50" width="11" bestFit="1" customWidth="1"/>
    <col min="51" max="51" width="7" bestFit="1" customWidth="1"/>
    <col min="52" max="52" width="13.42578125" bestFit="1" customWidth="1"/>
    <col min="54" max="54" width="12.140625" bestFit="1" customWidth="1"/>
    <col min="55" max="55" width="11.28515625" bestFit="1" customWidth="1"/>
  </cols>
  <sheetData>
    <row r="3" spans="1:23">
      <c r="A3" s="5" t="s">
        <v>625</v>
      </c>
      <c r="B3" s="5" t="s">
        <v>620</v>
      </c>
    </row>
    <row r="4" spans="1:23">
      <c r="A4" s="5" t="s">
        <v>612</v>
      </c>
      <c r="B4" t="s">
        <v>188</v>
      </c>
      <c r="C4" t="s">
        <v>56</v>
      </c>
      <c r="D4" t="s">
        <v>53</v>
      </c>
      <c r="E4" t="s">
        <v>344</v>
      </c>
      <c r="F4" t="s">
        <v>31</v>
      </c>
      <c r="G4" t="s">
        <v>47</v>
      </c>
      <c r="H4" t="s">
        <v>92</v>
      </c>
      <c r="I4" t="s">
        <v>158</v>
      </c>
      <c r="J4" t="s">
        <v>112</v>
      </c>
      <c r="K4" t="s">
        <v>43</v>
      </c>
      <c r="L4" t="s">
        <v>97</v>
      </c>
      <c r="M4" t="s">
        <v>86</v>
      </c>
      <c r="N4" t="s">
        <v>63</v>
      </c>
      <c r="O4" t="s">
        <v>129</v>
      </c>
      <c r="P4" t="s">
        <v>402</v>
      </c>
      <c r="Q4" t="s">
        <v>24</v>
      </c>
      <c r="R4" t="s">
        <v>51</v>
      </c>
      <c r="S4" t="s">
        <v>474</v>
      </c>
      <c r="T4" t="s">
        <v>27</v>
      </c>
      <c r="U4" t="s">
        <v>65</v>
      </c>
      <c r="V4" t="s">
        <v>619</v>
      </c>
      <c r="W4" t="s">
        <v>613</v>
      </c>
    </row>
    <row r="5" spans="1:23">
      <c r="A5" s="6" t="s">
        <v>16</v>
      </c>
      <c r="C5">
        <v>4924.12</v>
      </c>
      <c r="E5">
        <v>447</v>
      </c>
      <c r="F5">
        <v>270</v>
      </c>
      <c r="G5">
        <v>90</v>
      </c>
      <c r="H5">
        <v>1666.75</v>
      </c>
      <c r="I5">
        <v>374</v>
      </c>
      <c r="J5">
        <v>1798</v>
      </c>
      <c r="K5">
        <v>3973</v>
      </c>
      <c r="L5">
        <v>908</v>
      </c>
      <c r="M5">
        <v>3789</v>
      </c>
      <c r="N5">
        <v>4122</v>
      </c>
      <c r="O5">
        <v>1628</v>
      </c>
      <c r="Q5">
        <v>6494.5</v>
      </c>
      <c r="R5">
        <v>1101</v>
      </c>
      <c r="S5">
        <v>296.60000000000002</v>
      </c>
      <c r="T5">
        <v>412.5</v>
      </c>
      <c r="W5">
        <v>32294.469999999998</v>
      </c>
    </row>
    <row r="6" spans="1:23">
      <c r="A6" s="6" t="s">
        <v>77</v>
      </c>
      <c r="B6">
        <v>540</v>
      </c>
      <c r="C6">
        <v>1010.2</v>
      </c>
      <c r="H6">
        <v>249</v>
      </c>
      <c r="I6">
        <v>1449</v>
      </c>
      <c r="K6">
        <v>509</v>
      </c>
      <c r="L6">
        <v>180</v>
      </c>
      <c r="M6">
        <v>5931</v>
      </c>
      <c r="N6">
        <v>2103</v>
      </c>
      <c r="P6">
        <v>93</v>
      </c>
      <c r="Q6">
        <v>2766</v>
      </c>
      <c r="R6">
        <v>912.8</v>
      </c>
      <c r="U6">
        <v>194</v>
      </c>
      <c r="W6">
        <v>15937</v>
      </c>
    </row>
    <row r="7" spans="1:23">
      <c r="A7" s="6" t="s">
        <v>36</v>
      </c>
      <c r="B7">
        <v>135</v>
      </c>
      <c r="C7">
        <v>1009.4</v>
      </c>
      <c r="D7">
        <v>108</v>
      </c>
      <c r="E7">
        <v>1617.45</v>
      </c>
      <c r="F7">
        <v>225</v>
      </c>
      <c r="H7">
        <v>374</v>
      </c>
      <c r="I7">
        <v>1080</v>
      </c>
      <c r="J7">
        <v>366</v>
      </c>
      <c r="K7">
        <v>729</v>
      </c>
      <c r="L7">
        <v>193.65</v>
      </c>
      <c r="M7">
        <v>7644</v>
      </c>
      <c r="N7">
        <v>4231</v>
      </c>
      <c r="O7">
        <v>285</v>
      </c>
      <c r="Q7">
        <v>4914.43</v>
      </c>
      <c r="R7">
        <v>1178</v>
      </c>
      <c r="U7">
        <v>501</v>
      </c>
      <c r="W7">
        <v>24590.93</v>
      </c>
    </row>
    <row r="8" spans="1:23">
      <c r="A8" s="6" t="s">
        <v>132</v>
      </c>
      <c r="H8">
        <v>236.25</v>
      </c>
      <c r="K8">
        <v>135</v>
      </c>
      <c r="Q8">
        <v>1249.5</v>
      </c>
      <c r="W8">
        <v>1620.75</v>
      </c>
    </row>
    <row r="9" spans="1:23">
      <c r="A9" s="6" t="s">
        <v>619</v>
      </c>
    </row>
    <row r="10" spans="1:23">
      <c r="A10" s="6" t="s">
        <v>613</v>
      </c>
      <c r="B10">
        <v>675</v>
      </c>
      <c r="C10">
        <v>6943.7199999999993</v>
      </c>
      <c r="D10">
        <v>108</v>
      </c>
      <c r="E10">
        <v>2064.4499999999998</v>
      </c>
      <c r="F10">
        <v>495</v>
      </c>
      <c r="G10">
        <v>90</v>
      </c>
      <c r="H10">
        <v>2526</v>
      </c>
      <c r="I10">
        <v>2903</v>
      </c>
      <c r="J10">
        <v>2164</v>
      </c>
      <c r="K10">
        <v>5346</v>
      </c>
      <c r="L10">
        <v>1281.6500000000001</v>
      </c>
      <c r="M10">
        <v>17364</v>
      </c>
      <c r="N10">
        <v>10456</v>
      </c>
      <c r="O10">
        <v>1913</v>
      </c>
      <c r="P10">
        <v>93</v>
      </c>
      <c r="Q10">
        <v>15424.43</v>
      </c>
      <c r="R10">
        <v>3191.8</v>
      </c>
      <c r="S10">
        <v>296.60000000000002</v>
      </c>
      <c r="T10">
        <v>412.5</v>
      </c>
      <c r="U10">
        <v>695</v>
      </c>
      <c r="W10">
        <v>74443.149999999994</v>
      </c>
    </row>
    <row r="14" spans="1:23">
      <c r="A14" s="5" t="s">
        <v>612</v>
      </c>
      <c r="B14" t="s">
        <v>625</v>
      </c>
    </row>
    <row r="15" spans="1:23">
      <c r="A15" s="6" t="s">
        <v>188</v>
      </c>
      <c r="B15">
        <v>675</v>
      </c>
      <c r="C15" s="27">
        <f>B15/$B$36</f>
        <v>9.0673218422380013E-3</v>
      </c>
    </row>
    <row r="16" spans="1:23">
      <c r="A16" s="6" t="s">
        <v>56</v>
      </c>
      <c r="B16">
        <v>6943.72</v>
      </c>
      <c r="C16" s="27">
        <f t="shared" ref="C16:C34" si="0">B16/$B$36</f>
        <v>9.3275472625755348E-2</v>
      </c>
    </row>
    <row r="17" spans="1:3">
      <c r="A17" s="6" t="s">
        <v>53</v>
      </c>
      <c r="B17">
        <v>108</v>
      </c>
      <c r="C17" s="27">
        <f t="shared" si="0"/>
        <v>1.4507714947580804E-3</v>
      </c>
    </row>
    <row r="18" spans="1:3">
      <c r="A18" s="6" t="s">
        <v>344</v>
      </c>
      <c r="B18">
        <v>2064.4499999999998</v>
      </c>
      <c r="C18" s="27">
        <f t="shared" si="0"/>
        <v>2.773190011438258E-2</v>
      </c>
    </row>
    <row r="19" spans="1:3">
      <c r="A19" s="6" t="s">
        <v>31</v>
      </c>
      <c r="B19">
        <v>495</v>
      </c>
      <c r="C19" s="27">
        <f t="shared" si="0"/>
        <v>6.6493693509745346E-3</v>
      </c>
    </row>
    <row r="20" spans="1:3">
      <c r="A20" s="6" t="s">
        <v>47</v>
      </c>
      <c r="B20">
        <v>90</v>
      </c>
      <c r="C20" s="27">
        <f t="shared" si="0"/>
        <v>1.2089762456317335E-3</v>
      </c>
    </row>
    <row r="21" spans="1:3">
      <c r="A21" s="6" t="s">
        <v>92</v>
      </c>
      <c r="B21">
        <v>2526</v>
      </c>
      <c r="C21" s="27">
        <f t="shared" si="0"/>
        <v>3.3931933294063993E-2</v>
      </c>
    </row>
    <row r="22" spans="1:3">
      <c r="A22" s="6" t="s">
        <v>158</v>
      </c>
      <c r="B22">
        <v>2903</v>
      </c>
      <c r="C22" s="27">
        <f t="shared" si="0"/>
        <v>3.8996200456321364E-2</v>
      </c>
    </row>
    <row r="23" spans="1:3">
      <c r="A23" s="6" t="s">
        <v>112</v>
      </c>
      <c r="B23">
        <v>2164</v>
      </c>
      <c r="C23" s="27">
        <f t="shared" si="0"/>
        <v>2.9069162172745241E-2</v>
      </c>
    </row>
    <row r="24" spans="1:3">
      <c r="A24" s="6" t="s">
        <v>43</v>
      </c>
      <c r="B24">
        <v>5346</v>
      </c>
      <c r="C24" s="27">
        <f t="shared" si="0"/>
        <v>7.1813188990524982E-2</v>
      </c>
    </row>
    <row r="25" spans="1:3">
      <c r="A25" s="6" t="s">
        <v>97</v>
      </c>
      <c r="B25">
        <v>1281.6500000000001</v>
      </c>
      <c r="C25" s="27">
        <f t="shared" si="0"/>
        <v>1.7216493391265682E-2</v>
      </c>
    </row>
    <row r="26" spans="1:3">
      <c r="A26" s="6" t="s">
        <v>86</v>
      </c>
      <c r="B26">
        <v>17364</v>
      </c>
      <c r="C26" s="27">
        <f t="shared" si="0"/>
        <v>0.23325181699054914</v>
      </c>
    </row>
    <row r="27" spans="1:3">
      <c r="A27" s="6" t="s">
        <v>63</v>
      </c>
      <c r="B27">
        <v>10456</v>
      </c>
      <c r="C27" s="27">
        <f t="shared" si="0"/>
        <v>0.14045617360361562</v>
      </c>
    </row>
    <row r="28" spans="1:3">
      <c r="A28" s="6" t="s">
        <v>129</v>
      </c>
      <c r="B28">
        <v>1913</v>
      </c>
      <c r="C28" s="27">
        <f t="shared" si="0"/>
        <v>2.5697461754372292E-2</v>
      </c>
    </row>
    <row r="29" spans="1:3">
      <c r="A29" s="6" t="s">
        <v>402</v>
      </c>
      <c r="B29">
        <v>93</v>
      </c>
      <c r="C29" s="27">
        <f t="shared" si="0"/>
        <v>1.2492754538194581E-3</v>
      </c>
    </row>
    <row r="30" spans="1:3">
      <c r="A30" s="6" t="s">
        <v>24</v>
      </c>
      <c r="B30">
        <v>15424.43</v>
      </c>
      <c r="C30" s="27">
        <f t="shared" si="0"/>
        <v>0.20719743858232756</v>
      </c>
    </row>
    <row r="31" spans="1:3">
      <c r="A31" s="6" t="s">
        <v>51</v>
      </c>
      <c r="B31">
        <v>3191.8</v>
      </c>
      <c r="C31" s="27">
        <f t="shared" si="0"/>
        <v>4.2875670897859638E-2</v>
      </c>
    </row>
    <row r="32" spans="1:3">
      <c r="A32" s="6" t="s">
        <v>474</v>
      </c>
      <c r="B32">
        <v>296.60000000000002</v>
      </c>
      <c r="C32" s="27">
        <f t="shared" si="0"/>
        <v>3.9842483828263575E-3</v>
      </c>
    </row>
    <row r="33" spans="1:14">
      <c r="A33" s="6" t="s">
        <v>27</v>
      </c>
      <c r="B33">
        <v>412.5</v>
      </c>
      <c r="C33" s="27">
        <f t="shared" si="0"/>
        <v>5.5411411258121128E-3</v>
      </c>
    </row>
    <row r="34" spans="1:14">
      <c r="A34" s="6" t="s">
        <v>65</v>
      </c>
      <c r="B34">
        <v>695</v>
      </c>
      <c r="C34" s="27">
        <f t="shared" si="0"/>
        <v>9.3359832301561658E-3</v>
      </c>
    </row>
    <row r="35" spans="1:14">
      <c r="A35" s="6" t="s">
        <v>619</v>
      </c>
    </row>
    <row r="36" spans="1:14">
      <c r="A36" s="6" t="s">
        <v>613</v>
      </c>
      <c r="B36">
        <v>74443.150000000009</v>
      </c>
    </row>
    <row r="45" spans="1:14">
      <c r="E45" s="5" t="s">
        <v>656</v>
      </c>
      <c r="F45" s="5" t="s">
        <v>620</v>
      </c>
    </row>
    <row r="46" spans="1:14">
      <c r="E46" s="5" t="s">
        <v>612</v>
      </c>
      <c r="G46" t="s">
        <v>171</v>
      </c>
      <c r="H46" t="s">
        <v>45</v>
      </c>
      <c r="I46" t="s">
        <v>67</v>
      </c>
      <c r="J46" t="s">
        <v>232</v>
      </c>
      <c r="K46" t="s">
        <v>78</v>
      </c>
      <c r="L46" t="s">
        <v>309</v>
      </c>
      <c r="M46" t="s">
        <v>17</v>
      </c>
      <c r="N46" t="s">
        <v>613</v>
      </c>
    </row>
    <row r="47" spans="1:14">
      <c r="E47" s="6" t="s">
        <v>77</v>
      </c>
      <c r="F47" s="32">
        <v>8.3333333333333329E-2</v>
      </c>
      <c r="G47" s="32">
        <v>0.16666666666666666</v>
      </c>
      <c r="H47" s="32">
        <v>2.7777777777777776E-2</v>
      </c>
      <c r="I47" s="32">
        <v>2.7777777777777776E-2</v>
      </c>
      <c r="J47" s="32">
        <v>0.41666666666666669</v>
      </c>
      <c r="K47" s="32">
        <v>0.1388888888888889</v>
      </c>
      <c r="L47" s="32">
        <v>0.1111111111111111</v>
      </c>
      <c r="M47" s="32">
        <v>2.7777777777777776E-2</v>
      </c>
      <c r="N47" s="32">
        <v>1</v>
      </c>
    </row>
    <row r="48" spans="1:14">
      <c r="E48" s="6" t="s">
        <v>613</v>
      </c>
      <c r="F48" s="32">
        <v>8.3333333333333329E-2</v>
      </c>
      <c r="G48" s="32">
        <v>0.16666666666666666</v>
      </c>
      <c r="H48" s="32">
        <v>2.7777777777777776E-2</v>
      </c>
      <c r="I48" s="32">
        <v>2.7777777777777776E-2</v>
      </c>
      <c r="J48" s="32">
        <v>0.41666666666666669</v>
      </c>
      <c r="K48" s="32">
        <v>0.1388888888888889</v>
      </c>
      <c r="L48" s="32">
        <v>0.1111111111111111</v>
      </c>
      <c r="M48" s="32">
        <v>2.7777777777777776E-2</v>
      </c>
      <c r="N48" s="32">
        <v>1</v>
      </c>
    </row>
  </sheetData>
  <conditionalFormatting sqref="A15:B35">
    <cfRule type="colorScale" priority="2">
      <colorScale>
        <cfvo type="min"/>
        <cfvo type="max"/>
        <color rgb="FFFFEF9C"/>
        <color rgb="FF63BE7B"/>
      </colorScale>
    </cfRule>
  </conditionalFormatting>
  <conditionalFormatting pivot="1" sqref="F47:M47">
    <cfRule type="colorScale" priority="1">
      <colorScale>
        <cfvo type="min"/>
        <cfvo type="max"/>
        <color rgb="FFFFEF9C"/>
        <color rgb="FF63BE7B"/>
      </colorScale>
    </cfRule>
  </conditionalFormatting>
  <pageMargins left="0.7" right="0.7" top="0.75" bottom="0.75" header="0.3" footer="0.3"/>
  <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BA1E0-8CEB-40C7-86CA-F4742A7F8BEA}">
  <dimension ref="A1:Q263"/>
  <sheetViews>
    <sheetView topLeftCell="C1" zoomScaleNormal="100" workbookViewId="0">
      <selection activeCell="E1" sqref="E1"/>
    </sheetView>
  </sheetViews>
  <sheetFormatPr defaultColWidth="52.140625" defaultRowHeight="15"/>
  <sheetData>
    <row r="1" spans="1:17">
      <c r="A1" t="s">
        <v>599</v>
      </c>
      <c r="B1" t="s">
        <v>0</v>
      </c>
      <c r="C1" t="s">
        <v>1</v>
      </c>
      <c r="D1" t="s">
        <v>2</v>
      </c>
      <c r="E1" t="s">
        <v>664</v>
      </c>
      <c r="F1" t="s">
        <v>3</v>
      </c>
      <c r="G1" t="s">
        <v>4</v>
      </c>
      <c r="H1" t="s">
        <v>5</v>
      </c>
      <c r="I1" t="s">
        <v>6</v>
      </c>
      <c r="J1" t="s">
        <v>7</v>
      </c>
      <c r="K1" t="s">
        <v>8</v>
      </c>
      <c r="L1" t="s">
        <v>9</v>
      </c>
      <c r="M1" t="s">
        <v>10</v>
      </c>
      <c r="N1" t="s">
        <v>11</v>
      </c>
      <c r="O1" t="s">
        <v>12</v>
      </c>
      <c r="P1" t="s">
        <v>13</v>
      </c>
      <c r="Q1" t="s">
        <v>14</v>
      </c>
    </row>
    <row r="2" spans="1:17">
      <c r="A2">
        <v>1200</v>
      </c>
      <c r="B2" t="s">
        <v>15</v>
      </c>
      <c r="C2" s="2">
        <v>44754.574999999997</v>
      </c>
      <c r="D2">
        <v>100</v>
      </c>
      <c r="E2">
        <f t="shared" ref="E2:E65" si="0">IF(D2 &lt;=100,1,2)</f>
        <v>1</v>
      </c>
      <c r="F2" t="s">
        <v>16</v>
      </c>
      <c r="G2" t="s">
        <v>45</v>
      </c>
      <c r="H2" s="2">
        <v>44476.529861111114</v>
      </c>
      <c r="I2" s="1">
        <v>44509</v>
      </c>
      <c r="J2" t="s">
        <v>588</v>
      </c>
      <c r="K2" t="s">
        <v>19</v>
      </c>
      <c r="L2" t="s">
        <v>71</v>
      </c>
      <c r="M2" t="s">
        <v>50</v>
      </c>
      <c r="N2" t="s">
        <v>589</v>
      </c>
      <c r="O2" t="s">
        <v>145</v>
      </c>
      <c r="P2" t="s">
        <v>92</v>
      </c>
      <c r="Q2" t="s">
        <v>590</v>
      </c>
    </row>
    <row r="3" spans="1:17">
      <c r="A3">
        <v>1080</v>
      </c>
      <c r="B3" t="s">
        <v>15</v>
      </c>
      <c r="C3" s="2">
        <v>44818.73333333333</v>
      </c>
      <c r="D3">
        <v>90</v>
      </c>
      <c r="E3">
        <f t="shared" si="0"/>
        <v>1</v>
      </c>
      <c r="F3" t="s">
        <v>77</v>
      </c>
      <c r="G3" t="s">
        <v>171</v>
      </c>
      <c r="H3" s="2">
        <v>44790.638888888891</v>
      </c>
      <c r="I3" s="1">
        <v>44795</v>
      </c>
      <c r="J3" t="s">
        <v>251</v>
      </c>
      <c r="K3" t="s">
        <v>211</v>
      </c>
      <c r="L3" t="s">
        <v>252</v>
      </c>
      <c r="M3" t="s">
        <v>50</v>
      </c>
      <c r="N3" t="s">
        <v>19</v>
      </c>
      <c r="O3" t="s">
        <v>21</v>
      </c>
      <c r="P3" t="s">
        <v>158</v>
      </c>
      <c r="Q3" t="s">
        <v>253</v>
      </c>
    </row>
    <row r="4" spans="1:17">
      <c r="A4">
        <v>1080</v>
      </c>
      <c r="B4" t="s">
        <v>15</v>
      </c>
      <c r="C4" s="2">
        <v>44620.493750000001</v>
      </c>
      <c r="D4">
        <v>100</v>
      </c>
      <c r="E4">
        <f t="shared" si="0"/>
        <v>1</v>
      </c>
      <c r="F4" t="s">
        <v>16</v>
      </c>
      <c r="G4" t="s">
        <v>17</v>
      </c>
      <c r="H4" s="2">
        <v>44613.522222222222</v>
      </c>
      <c r="I4" s="1">
        <v>44615</v>
      </c>
      <c r="J4" t="s">
        <v>498</v>
      </c>
      <c r="K4" t="s">
        <v>19</v>
      </c>
      <c r="L4" t="s">
        <v>499</v>
      </c>
      <c r="M4" t="s">
        <v>50</v>
      </c>
      <c r="N4" t="s">
        <v>19</v>
      </c>
      <c r="O4" t="s">
        <v>23</v>
      </c>
      <c r="P4" t="s">
        <v>112</v>
      </c>
      <c r="Q4" t="s">
        <v>500</v>
      </c>
    </row>
    <row r="5" spans="1:17">
      <c r="A5">
        <v>1068</v>
      </c>
      <c r="B5" t="s">
        <v>15</v>
      </c>
      <c r="C5" s="2">
        <v>44623.619444444441</v>
      </c>
      <c r="D5">
        <v>100</v>
      </c>
      <c r="E5">
        <f t="shared" si="0"/>
        <v>1</v>
      </c>
      <c r="F5" t="s">
        <v>16</v>
      </c>
      <c r="G5" t="s">
        <v>17</v>
      </c>
      <c r="H5" s="2">
        <v>44599.422222222223</v>
      </c>
      <c r="I5" s="1">
        <v>44602</v>
      </c>
      <c r="J5" t="s">
        <v>33</v>
      </c>
      <c r="K5" t="s">
        <v>19</v>
      </c>
      <c r="L5" t="s">
        <v>230</v>
      </c>
      <c r="M5" t="s">
        <v>21</v>
      </c>
      <c r="N5" t="s">
        <v>19</v>
      </c>
      <c r="O5" t="s">
        <v>23</v>
      </c>
      <c r="P5" t="s">
        <v>24</v>
      </c>
      <c r="Q5" t="s">
        <v>527</v>
      </c>
    </row>
    <row r="6" spans="1:17">
      <c r="A6">
        <v>959</v>
      </c>
      <c r="B6" t="s">
        <v>15</v>
      </c>
      <c r="C6" s="2">
        <v>44872.571527777778</v>
      </c>
      <c r="D6">
        <v>75</v>
      </c>
      <c r="E6">
        <f t="shared" si="0"/>
        <v>1</v>
      </c>
      <c r="F6" t="s">
        <v>77</v>
      </c>
      <c r="G6" t="s">
        <v>78</v>
      </c>
      <c r="H6" s="2">
        <v>44827.513888888891</v>
      </c>
      <c r="I6" s="1">
        <v>44838</v>
      </c>
      <c r="J6" t="s">
        <v>210</v>
      </c>
      <c r="K6" t="s">
        <v>211</v>
      </c>
      <c r="L6" t="s">
        <v>212</v>
      </c>
      <c r="M6" t="s">
        <v>19</v>
      </c>
      <c r="N6" t="s">
        <v>19</v>
      </c>
      <c r="O6" t="s">
        <v>21</v>
      </c>
      <c r="P6" t="s">
        <v>86</v>
      </c>
      <c r="Q6" t="s">
        <v>213</v>
      </c>
    </row>
    <row r="7" spans="1:17">
      <c r="A7">
        <v>852</v>
      </c>
      <c r="B7" t="s">
        <v>15</v>
      </c>
      <c r="C7" s="2">
        <v>44705.505555555559</v>
      </c>
      <c r="D7">
        <v>71</v>
      </c>
      <c r="E7">
        <f t="shared" si="0"/>
        <v>1</v>
      </c>
      <c r="F7" t="s">
        <v>77</v>
      </c>
      <c r="G7" t="s">
        <v>171</v>
      </c>
      <c r="H7" s="2">
        <v>44664.506249999999</v>
      </c>
      <c r="I7" s="1">
        <v>44678</v>
      </c>
      <c r="J7" t="s">
        <v>432</v>
      </c>
      <c r="K7" t="s">
        <v>19</v>
      </c>
      <c r="L7" t="s">
        <v>433</v>
      </c>
      <c r="M7" t="s">
        <v>21</v>
      </c>
      <c r="N7" t="s">
        <v>19</v>
      </c>
      <c r="O7" t="s">
        <v>23</v>
      </c>
      <c r="P7" t="s">
        <v>24</v>
      </c>
      <c r="Q7" t="s">
        <v>434</v>
      </c>
    </row>
    <row r="8" spans="1:17">
      <c r="A8">
        <v>851</v>
      </c>
      <c r="B8" t="s">
        <v>15</v>
      </c>
      <c r="C8" s="2">
        <v>44918.65347222222</v>
      </c>
      <c r="D8">
        <v>56</v>
      </c>
      <c r="E8">
        <f t="shared" si="0"/>
        <v>1</v>
      </c>
      <c r="F8" t="s">
        <v>36</v>
      </c>
      <c r="G8" t="s">
        <v>45</v>
      </c>
      <c r="H8" s="2">
        <v>44831.521527777775</v>
      </c>
      <c r="I8" s="1">
        <v>44834</v>
      </c>
      <c r="J8" t="s">
        <v>205</v>
      </c>
      <c r="K8" t="s">
        <v>19</v>
      </c>
      <c r="L8" t="s">
        <v>206</v>
      </c>
      <c r="M8" t="s">
        <v>50</v>
      </c>
      <c r="N8" t="s">
        <v>19</v>
      </c>
      <c r="O8" t="s">
        <v>23</v>
      </c>
      <c r="P8" t="s">
        <v>86</v>
      </c>
      <c r="Q8" t="s">
        <v>207</v>
      </c>
    </row>
    <row r="9" spans="1:17">
      <c r="A9">
        <v>850</v>
      </c>
      <c r="B9" t="s">
        <v>15</v>
      </c>
      <c r="C9" s="2">
        <v>44676.40902777778</v>
      </c>
      <c r="D9">
        <v>100</v>
      </c>
      <c r="E9">
        <f t="shared" si="0"/>
        <v>1</v>
      </c>
      <c r="F9" t="s">
        <v>77</v>
      </c>
      <c r="G9" t="s">
        <v>309</v>
      </c>
      <c r="H9" s="2">
        <v>44657.458333333336</v>
      </c>
      <c r="I9" s="1">
        <v>44658</v>
      </c>
      <c r="J9" t="s">
        <v>58</v>
      </c>
      <c r="K9" t="s">
        <v>290</v>
      </c>
      <c r="L9" t="s">
        <v>69</v>
      </c>
      <c r="M9" t="s">
        <v>50</v>
      </c>
      <c r="N9" t="s">
        <v>446</v>
      </c>
      <c r="O9" t="s">
        <v>23</v>
      </c>
      <c r="P9" t="s">
        <v>63</v>
      </c>
      <c r="Q9" t="s">
        <v>447</v>
      </c>
    </row>
    <row r="10" spans="1:17">
      <c r="A10">
        <v>816</v>
      </c>
      <c r="B10" t="s">
        <v>15</v>
      </c>
      <c r="C10" s="2">
        <v>44921.477777777778</v>
      </c>
      <c r="D10">
        <v>80</v>
      </c>
      <c r="E10">
        <f t="shared" si="0"/>
        <v>1</v>
      </c>
      <c r="F10" t="s">
        <v>36</v>
      </c>
      <c r="G10" t="s">
        <v>17</v>
      </c>
      <c r="H10" s="2">
        <v>44883.631249999999</v>
      </c>
      <c r="I10" s="1">
        <v>44883</v>
      </c>
      <c r="J10" t="s">
        <v>18</v>
      </c>
      <c r="K10" t="s">
        <v>19</v>
      </c>
      <c r="L10" t="s">
        <v>110</v>
      </c>
      <c r="M10" t="s">
        <v>23</v>
      </c>
      <c r="N10" t="s">
        <v>19</v>
      </c>
      <c r="O10" t="s">
        <v>23</v>
      </c>
      <c r="P10" t="s">
        <v>24</v>
      </c>
      <c r="Q10" t="s">
        <v>111</v>
      </c>
    </row>
    <row r="11" spans="1:17">
      <c r="A11">
        <v>810</v>
      </c>
      <c r="B11" t="s">
        <v>15</v>
      </c>
      <c r="C11" s="2">
        <v>44650.558333333334</v>
      </c>
      <c r="D11">
        <v>90</v>
      </c>
      <c r="E11">
        <f t="shared" si="0"/>
        <v>1</v>
      </c>
      <c r="F11" t="s">
        <v>16</v>
      </c>
      <c r="G11" t="s">
        <v>49</v>
      </c>
      <c r="H11" s="2">
        <v>44636.590277777781</v>
      </c>
      <c r="I11" s="1">
        <v>44641</v>
      </c>
      <c r="J11" t="s">
        <v>18</v>
      </c>
      <c r="K11" t="s">
        <v>290</v>
      </c>
      <c r="L11" t="s">
        <v>71</v>
      </c>
      <c r="M11" t="s">
        <v>21</v>
      </c>
      <c r="N11" t="s">
        <v>22</v>
      </c>
      <c r="O11" t="s">
        <v>23</v>
      </c>
      <c r="P11" t="s">
        <v>24</v>
      </c>
      <c r="Q11" t="s">
        <v>476</v>
      </c>
    </row>
    <row r="12" spans="1:17">
      <c r="A12">
        <v>791</v>
      </c>
      <c r="B12" t="s">
        <v>15</v>
      </c>
      <c r="C12" s="2">
        <v>44592.68472222222</v>
      </c>
      <c r="D12">
        <v>61</v>
      </c>
      <c r="E12">
        <f t="shared" si="0"/>
        <v>1</v>
      </c>
      <c r="F12" t="s">
        <v>16</v>
      </c>
      <c r="G12" t="s">
        <v>569</v>
      </c>
      <c r="H12" s="2">
        <v>44560.623611111114</v>
      </c>
      <c r="I12" s="1">
        <v>44574</v>
      </c>
      <c r="J12" t="s">
        <v>341</v>
      </c>
      <c r="K12" t="s">
        <v>186</v>
      </c>
      <c r="L12" t="s">
        <v>570</v>
      </c>
      <c r="M12" t="s">
        <v>23</v>
      </c>
      <c r="N12" t="s">
        <v>19</v>
      </c>
      <c r="O12" t="s">
        <v>23</v>
      </c>
      <c r="P12" t="s">
        <v>43</v>
      </c>
      <c r="Q12" t="s">
        <v>571</v>
      </c>
    </row>
    <row r="13" spans="1:17">
      <c r="A13">
        <v>779</v>
      </c>
      <c r="B13" t="s">
        <v>15</v>
      </c>
      <c r="C13" s="2">
        <v>44894.886805555558</v>
      </c>
      <c r="D13">
        <v>50</v>
      </c>
      <c r="E13">
        <f t="shared" si="0"/>
        <v>1</v>
      </c>
      <c r="F13" t="s">
        <v>36</v>
      </c>
      <c r="G13" t="s">
        <v>17</v>
      </c>
      <c r="H13" s="2">
        <v>44854.442361111112</v>
      </c>
      <c r="I13" s="1">
        <v>44860</v>
      </c>
      <c r="J13" t="s">
        <v>33</v>
      </c>
      <c r="K13" t="s">
        <v>19</v>
      </c>
      <c r="L13" t="s">
        <v>166</v>
      </c>
      <c r="M13" t="s">
        <v>21</v>
      </c>
      <c r="N13" t="s">
        <v>19</v>
      </c>
      <c r="O13" t="s">
        <v>23</v>
      </c>
      <c r="P13" t="s">
        <v>86</v>
      </c>
      <c r="Q13" t="s">
        <v>167</v>
      </c>
    </row>
    <row r="14" spans="1:17">
      <c r="A14">
        <v>779</v>
      </c>
      <c r="B14" t="s">
        <v>15</v>
      </c>
      <c r="C14" s="2">
        <v>44888.627083333333</v>
      </c>
      <c r="D14">
        <v>60</v>
      </c>
      <c r="E14">
        <f t="shared" si="0"/>
        <v>1</v>
      </c>
      <c r="F14" t="s">
        <v>77</v>
      </c>
      <c r="G14" t="s">
        <v>171</v>
      </c>
      <c r="H14" s="2">
        <v>44846.756944444445</v>
      </c>
      <c r="I14" s="1">
        <v>44858</v>
      </c>
      <c r="J14" t="s">
        <v>172</v>
      </c>
      <c r="K14" t="s">
        <v>19</v>
      </c>
      <c r="L14" t="s">
        <v>173</v>
      </c>
      <c r="M14" t="s">
        <v>19</v>
      </c>
      <c r="N14" t="s">
        <v>19</v>
      </c>
      <c r="O14" t="s">
        <v>21</v>
      </c>
      <c r="P14" t="s">
        <v>86</v>
      </c>
      <c r="Q14" t="s">
        <v>174</v>
      </c>
    </row>
    <row r="15" spans="1:17">
      <c r="A15">
        <v>779</v>
      </c>
      <c r="B15" t="s">
        <v>15</v>
      </c>
      <c r="C15" s="2">
        <v>44809.599305555559</v>
      </c>
      <c r="D15">
        <v>60</v>
      </c>
      <c r="E15">
        <f t="shared" si="0"/>
        <v>1</v>
      </c>
      <c r="F15" t="s">
        <v>36</v>
      </c>
      <c r="G15" t="s">
        <v>45</v>
      </c>
      <c r="H15" s="2">
        <v>44776.449305555558</v>
      </c>
      <c r="I15" s="1">
        <v>44777</v>
      </c>
      <c r="J15" t="s">
        <v>273</v>
      </c>
      <c r="K15" t="s">
        <v>40</v>
      </c>
      <c r="L15" t="s">
        <v>274</v>
      </c>
      <c r="M15" t="s">
        <v>50</v>
      </c>
      <c r="N15" t="s">
        <v>19</v>
      </c>
      <c r="O15" t="s">
        <v>23</v>
      </c>
      <c r="P15" t="s">
        <v>63</v>
      </c>
      <c r="Q15" t="s">
        <v>275</v>
      </c>
    </row>
    <row r="16" spans="1:17">
      <c r="A16">
        <v>720</v>
      </c>
      <c r="B16" t="s">
        <v>15</v>
      </c>
      <c r="C16" s="2">
        <v>44876.554861111108</v>
      </c>
      <c r="D16">
        <v>80</v>
      </c>
      <c r="E16">
        <f t="shared" si="0"/>
        <v>1</v>
      </c>
      <c r="F16" t="s">
        <v>36</v>
      </c>
      <c r="G16" t="s">
        <v>45</v>
      </c>
      <c r="H16" s="2">
        <v>44854.683333333334</v>
      </c>
      <c r="I16" s="1">
        <v>44858</v>
      </c>
      <c r="J16" t="s">
        <v>162</v>
      </c>
      <c r="K16" t="s">
        <v>163</v>
      </c>
      <c r="L16" t="s">
        <v>164</v>
      </c>
      <c r="M16" t="s">
        <v>50</v>
      </c>
      <c r="N16" t="s">
        <v>22</v>
      </c>
      <c r="O16" t="s">
        <v>23</v>
      </c>
      <c r="P16" t="s">
        <v>24</v>
      </c>
      <c r="Q16" t="s">
        <v>165</v>
      </c>
    </row>
    <row r="17" spans="1:17">
      <c r="A17">
        <v>720</v>
      </c>
      <c r="B17" t="s">
        <v>15</v>
      </c>
      <c r="C17" s="2">
        <v>44862.400000000001</v>
      </c>
      <c r="D17">
        <v>80</v>
      </c>
      <c r="E17">
        <f t="shared" si="0"/>
        <v>1</v>
      </c>
      <c r="F17" t="s">
        <v>36</v>
      </c>
      <c r="G17" t="s">
        <v>45</v>
      </c>
      <c r="H17" s="2">
        <v>44820.476388888892</v>
      </c>
      <c r="I17" s="1">
        <v>44824</v>
      </c>
      <c r="J17" t="s">
        <v>18</v>
      </c>
      <c r="K17" t="s">
        <v>19</v>
      </c>
      <c r="L17" t="s">
        <v>221</v>
      </c>
      <c r="M17" t="s">
        <v>21</v>
      </c>
      <c r="N17" t="s">
        <v>19</v>
      </c>
      <c r="O17" t="s">
        <v>23</v>
      </c>
      <c r="P17" t="s">
        <v>86</v>
      </c>
      <c r="Q17" t="s">
        <v>222</v>
      </c>
    </row>
    <row r="18" spans="1:17">
      <c r="A18">
        <v>720</v>
      </c>
      <c r="B18" t="s">
        <v>15</v>
      </c>
      <c r="C18" s="2">
        <v>44823.6875</v>
      </c>
      <c r="D18">
        <v>60</v>
      </c>
      <c r="E18">
        <f t="shared" si="0"/>
        <v>1</v>
      </c>
      <c r="F18" t="s">
        <v>16</v>
      </c>
      <c r="G18" t="s">
        <v>147</v>
      </c>
      <c r="H18" s="2">
        <v>44791.655555555553</v>
      </c>
      <c r="I18" s="1">
        <v>44797</v>
      </c>
      <c r="J18" t="s">
        <v>245</v>
      </c>
      <c r="K18" t="s">
        <v>19</v>
      </c>
      <c r="L18" t="s">
        <v>246</v>
      </c>
      <c r="M18" t="s">
        <v>21</v>
      </c>
      <c r="N18" t="s">
        <v>19</v>
      </c>
      <c r="O18" t="s">
        <v>23</v>
      </c>
      <c r="P18" t="s">
        <v>129</v>
      </c>
      <c r="Q18" t="s">
        <v>247</v>
      </c>
    </row>
    <row r="19" spans="1:17">
      <c r="A19">
        <v>683</v>
      </c>
      <c r="B19" t="s">
        <v>15</v>
      </c>
      <c r="C19" s="2">
        <v>44881.422222222223</v>
      </c>
      <c r="D19">
        <v>52</v>
      </c>
      <c r="E19">
        <f t="shared" si="0"/>
        <v>1</v>
      </c>
      <c r="F19" t="s">
        <v>16</v>
      </c>
      <c r="G19" t="s">
        <v>17</v>
      </c>
      <c r="H19" s="2">
        <v>44664.497916666667</v>
      </c>
      <c r="I19" s="1">
        <v>44677</v>
      </c>
      <c r="J19" t="s">
        <v>281</v>
      </c>
      <c r="K19" t="s">
        <v>186</v>
      </c>
      <c r="L19" t="s">
        <v>435</v>
      </c>
      <c r="M19" t="s">
        <v>50</v>
      </c>
      <c r="N19" t="s">
        <v>19</v>
      </c>
      <c r="O19" t="s">
        <v>145</v>
      </c>
      <c r="P19" t="s">
        <v>86</v>
      </c>
      <c r="Q19" t="s">
        <v>436</v>
      </c>
    </row>
    <row r="20" spans="1:17">
      <c r="A20">
        <v>675</v>
      </c>
      <c r="B20" t="s">
        <v>15</v>
      </c>
      <c r="C20" s="2">
        <v>44901.556944444441</v>
      </c>
      <c r="D20">
        <v>100</v>
      </c>
      <c r="E20">
        <f t="shared" si="0"/>
        <v>1</v>
      </c>
      <c r="F20" t="s">
        <v>36</v>
      </c>
      <c r="G20" t="s">
        <v>45</v>
      </c>
      <c r="H20" s="2">
        <v>44867.762499999997</v>
      </c>
      <c r="I20" s="1">
        <v>44868</v>
      </c>
      <c r="J20" t="s">
        <v>137</v>
      </c>
      <c r="K20" t="s">
        <v>19</v>
      </c>
      <c r="L20" t="s">
        <v>138</v>
      </c>
      <c r="M20" t="s">
        <v>21</v>
      </c>
      <c r="N20" t="s">
        <v>19</v>
      </c>
      <c r="O20" t="s">
        <v>23</v>
      </c>
      <c r="P20" t="s">
        <v>86</v>
      </c>
      <c r="Q20" t="s">
        <v>139</v>
      </c>
    </row>
    <row r="21" spans="1:17">
      <c r="A21">
        <v>659</v>
      </c>
      <c r="B21" t="s">
        <v>15</v>
      </c>
      <c r="C21" s="2">
        <v>44917.745833333334</v>
      </c>
      <c r="D21">
        <v>50</v>
      </c>
      <c r="E21">
        <f t="shared" si="0"/>
        <v>1</v>
      </c>
      <c r="F21" t="s">
        <v>77</v>
      </c>
      <c r="G21" t="s">
        <v>19</v>
      </c>
      <c r="H21" s="2">
        <v>44893.722916666666</v>
      </c>
      <c r="I21" s="1">
        <v>44895</v>
      </c>
      <c r="J21" t="s">
        <v>84</v>
      </c>
      <c r="K21" t="s">
        <v>19</v>
      </c>
      <c r="L21" t="s">
        <v>85</v>
      </c>
      <c r="M21" t="s">
        <v>19</v>
      </c>
      <c r="N21" t="s">
        <v>19</v>
      </c>
      <c r="O21" t="s">
        <v>23</v>
      </c>
      <c r="P21" t="s">
        <v>86</v>
      </c>
      <c r="Q21" t="s">
        <v>87</v>
      </c>
    </row>
    <row r="22" spans="1:17">
      <c r="A22">
        <v>659</v>
      </c>
      <c r="B22" t="s">
        <v>15</v>
      </c>
      <c r="C22" s="2">
        <v>44783.443749999999</v>
      </c>
      <c r="D22">
        <v>50</v>
      </c>
      <c r="E22">
        <f t="shared" si="0"/>
        <v>1</v>
      </c>
      <c r="F22" t="s">
        <v>77</v>
      </c>
      <c r="G22" t="s">
        <v>232</v>
      </c>
      <c r="H22" s="2">
        <v>44732.500694444447</v>
      </c>
      <c r="I22" s="1">
        <v>44734</v>
      </c>
      <c r="J22" t="s">
        <v>341</v>
      </c>
      <c r="K22" t="s">
        <v>19</v>
      </c>
      <c r="L22" t="s">
        <v>342</v>
      </c>
      <c r="M22" t="s">
        <v>21</v>
      </c>
      <c r="N22" t="s">
        <v>19</v>
      </c>
      <c r="O22" t="s">
        <v>21</v>
      </c>
      <c r="P22" t="s">
        <v>63</v>
      </c>
      <c r="Q22" t="s">
        <v>343</v>
      </c>
    </row>
    <row r="23" spans="1:17">
      <c r="A23">
        <v>659</v>
      </c>
      <c r="B23" t="s">
        <v>15</v>
      </c>
      <c r="C23" s="2">
        <v>44762.42083333333</v>
      </c>
      <c r="D23">
        <v>80</v>
      </c>
      <c r="E23">
        <f t="shared" si="0"/>
        <v>1</v>
      </c>
      <c r="F23" t="s">
        <v>36</v>
      </c>
      <c r="G23" t="s">
        <v>232</v>
      </c>
      <c r="H23" s="2">
        <v>44652.629166666666</v>
      </c>
      <c r="I23" s="1">
        <v>44656</v>
      </c>
      <c r="J23" t="s">
        <v>455</v>
      </c>
      <c r="K23" t="s">
        <v>19</v>
      </c>
      <c r="L23" t="s">
        <v>456</v>
      </c>
      <c r="M23" t="s">
        <v>21</v>
      </c>
      <c r="N23" t="s">
        <v>19</v>
      </c>
      <c r="O23" t="s">
        <v>23</v>
      </c>
      <c r="P23" t="s">
        <v>63</v>
      </c>
      <c r="Q23" t="s">
        <v>457</v>
      </c>
    </row>
    <row r="24" spans="1:17">
      <c r="A24">
        <v>630</v>
      </c>
      <c r="B24" t="s">
        <v>15</v>
      </c>
      <c r="C24" s="2">
        <v>44804.746527777781</v>
      </c>
      <c r="D24">
        <v>70</v>
      </c>
      <c r="E24">
        <f t="shared" si="0"/>
        <v>1</v>
      </c>
      <c r="F24" t="s">
        <v>36</v>
      </c>
      <c r="G24" t="s">
        <v>45</v>
      </c>
      <c r="H24" s="2">
        <v>44761.48541666667</v>
      </c>
      <c r="I24" s="1">
        <v>44768</v>
      </c>
      <c r="J24" t="s">
        <v>298</v>
      </c>
      <c r="K24" t="s">
        <v>19</v>
      </c>
      <c r="L24" t="s">
        <v>299</v>
      </c>
      <c r="M24" t="s">
        <v>23</v>
      </c>
      <c r="N24" t="s">
        <v>19</v>
      </c>
      <c r="O24" t="s">
        <v>23</v>
      </c>
      <c r="P24" t="s">
        <v>158</v>
      </c>
      <c r="Q24" t="s">
        <v>300</v>
      </c>
    </row>
    <row r="25" spans="1:17">
      <c r="A25">
        <v>600</v>
      </c>
      <c r="B25" t="s">
        <v>15</v>
      </c>
      <c r="C25" s="2">
        <v>44706.742361111108</v>
      </c>
      <c r="D25">
        <v>50</v>
      </c>
      <c r="E25">
        <f t="shared" si="0"/>
        <v>1</v>
      </c>
      <c r="F25" t="s">
        <v>36</v>
      </c>
      <c r="G25" t="s">
        <v>260</v>
      </c>
      <c r="H25" s="2">
        <v>44684.75</v>
      </c>
      <c r="I25" s="1">
        <v>44687</v>
      </c>
      <c r="J25" t="s">
        <v>395</v>
      </c>
      <c r="K25" t="s">
        <v>19</v>
      </c>
      <c r="L25" t="s">
        <v>396</v>
      </c>
      <c r="M25" t="s">
        <v>21</v>
      </c>
      <c r="N25" t="s">
        <v>22</v>
      </c>
      <c r="O25" t="s">
        <v>23</v>
      </c>
      <c r="P25" t="s">
        <v>86</v>
      </c>
      <c r="Q25" t="s">
        <v>397</v>
      </c>
    </row>
    <row r="26" spans="1:17">
      <c r="A26">
        <v>599</v>
      </c>
      <c r="B26" t="s">
        <v>15</v>
      </c>
      <c r="C26" s="2">
        <v>44860.396527777775</v>
      </c>
      <c r="D26">
        <v>60</v>
      </c>
      <c r="E26">
        <f t="shared" si="0"/>
        <v>1</v>
      </c>
      <c r="F26" t="s">
        <v>36</v>
      </c>
      <c r="G26" t="s">
        <v>17</v>
      </c>
      <c r="H26" s="2">
        <v>44665.402083333334</v>
      </c>
      <c r="I26" s="1">
        <v>44671</v>
      </c>
      <c r="J26" t="s">
        <v>429</v>
      </c>
      <c r="K26" t="s">
        <v>19</v>
      </c>
      <c r="L26" t="s">
        <v>430</v>
      </c>
      <c r="M26" t="s">
        <v>50</v>
      </c>
      <c r="N26" t="s">
        <v>19</v>
      </c>
      <c r="O26" t="s">
        <v>23</v>
      </c>
      <c r="P26" t="s">
        <v>86</v>
      </c>
      <c r="Q26" t="s">
        <v>431</v>
      </c>
    </row>
    <row r="27" spans="1:17">
      <c r="A27">
        <v>575</v>
      </c>
      <c r="B27" t="s">
        <v>15</v>
      </c>
      <c r="C27" s="2">
        <v>44887.386805555558</v>
      </c>
      <c r="D27">
        <v>33</v>
      </c>
      <c r="E27">
        <f t="shared" si="0"/>
        <v>1</v>
      </c>
      <c r="F27" t="s">
        <v>16</v>
      </c>
      <c r="G27" t="s">
        <v>45</v>
      </c>
      <c r="H27" s="2">
        <v>44874.684027777781</v>
      </c>
      <c r="I27" s="1">
        <v>44879</v>
      </c>
      <c r="J27" t="s">
        <v>68</v>
      </c>
      <c r="K27" t="s">
        <v>34</v>
      </c>
      <c r="L27" t="s">
        <v>127</v>
      </c>
      <c r="M27" t="s">
        <v>50</v>
      </c>
      <c r="N27" t="s">
        <v>19</v>
      </c>
      <c r="O27" t="s">
        <v>23</v>
      </c>
      <c r="P27" t="s">
        <v>43</v>
      </c>
      <c r="Q27" t="s">
        <v>128</v>
      </c>
    </row>
    <row r="28" spans="1:17">
      <c r="A28">
        <v>547.20000000000005</v>
      </c>
      <c r="B28" t="s">
        <v>15</v>
      </c>
      <c r="C28" s="2">
        <v>44854.48541666667</v>
      </c>
      <c r="D28">
        <v>60</v>
      </c>
      <c r="E28">
        <f t="shared" si="0"/>
        <v>1</v>
      </c>
      <c r="F28" t="s">
        <v>77</v>
      </c>
      <c r="G28" t="s">
        <v>232</v>
      </c>
      <c r="H28" s="2">
        <v>44659.620833333334</v>
      </c>
      <c r="I28" s="1">
        <v>44663</v>
      </c>
      <c r="J28" t="s">
        <v>18</v>
      </c>
      <c r="K28" t="s">
        <v>440</v>
      </c>
      <c r="L28" t="s">
        <v>34</v>
      </c>
      <c r="M28" t="s">
        <v>23</v>
      </c>
      <c r="N28" t="s">
        <v>441</v>
      </c>
      <c r="O28" t="s">
        <v>23</v>
      </c>
      <c r="P28" t="s">
        <v>56</v>
      </c>
      <c r="Q28" t="s">
        <v>442</v>
      </c>
    </row>
    <row r="29" spans="1:17">
      <c r="A29">
        <v>540</v>
      </c>
      <c r="B29" t="s">
        <v>15</v>
      </c>
      <c r="C29" s="2">
        <v>44910.674305555556</v>
      </c>
      <c r="D29">
        <v>45</v>
      </c>
      <c r="E29">
        <f t="shared" si="0"/>
        <v>1</v>
      </c>
      <c r="F29" t="s">
        <v>36</v>
      </c>
      <c r="G29" t="s">
        <v>17</v>
      </c>
      <c r="H29" s="2">
        <v>44852.74722222222</v>
      </c>
      <c r="I29" s="1">
        <v>44858</v>
      </c>
      <c r="J29" t="s">
        <v>26</v>
      </c>
      <c r="K29" t="s">
        <v>19</v>
      </c>
      <c r="L29" t="s">
        <v>168</v>
      </c>
      <c r="M29" t="s">
        <v>23</v>
      </c>
      <c r="N29" t="s">
        <v>19</v>
      </c>
      <c r="O29" t="s">
        <v>23</v>
      </c>
      <c r="P29" t="s">
        <v>86</v>
      </c>
      <c r="Q29" t="s">
        <v>169</v>
      </c>
    </row>
    <row r="30" spans="1:17">
      <c r="A30">
        <v>540</v>
      </c>
      <c r="B30" t="s">
        <v>15</v>
      </c>
      <c r="C30" s="2">
        <v>44839.660416666666</v>
      </c>
      <c r="D30">
        <v>45</v>
      </c>
      <c r="E30">
        <f t="shared" si="0"/>
        <v>1</v>
      </c>
      <c r="F30" t="s">
        <v>77</v>
      </c>
      <c r="G30" t="s">
        <v>232</v>
      </c>
      <c r="H30" s="2">
        <v>44811.45208333333</v>
      </c>
      <c r="I30" s="1">
        <v>44824</v>
      </c>
      <c r="J30" t="s">
        <v>233</v>
      </c>
      <c r="K30" t="s">
        <v>19</v>
      </c>
      <c r="L30" t="s">
        <v>234</v>
      </c>
      <c r="M30" t="s">
        <v>19</v>
      </c>
      <c r="N30" t="s">
        <v>19</v>
      </c>
      <c r="O30" t="s">
        <v>21</v>
      </c>
      <c r="P30" t="s">
        <v>188</v>
      </c>
      <c r="Q30" t="s">
        <v>235</v>
      </c>
    </row>
    <row r="31" spans="1:17">
      <c r="A31">
        <v>540</v>
      </c>
      <c r="B31" t="s">
        <v>15</v>
      </c>
      <c r="C31" s="2">
        <v>44742.463194444441</v>
      </c>
      <c r="D31">
        <v>60</v>
      </c>
      <c r="E31">
        <f t="shared" si="0"/>
        <v>1</v>
      </c>
      <c r="F31" t="s">
        <v>16</v>
      </c>
      <c r="G31" t="s">
        <v>260</v>
      </c>
      <c r="H31" s="2">
        <v>44587.538888888892</v>
      </c>
      <c r="I31" s="1">
        <v>44679</v>
      </c>
      <c r="J31" t="s">
        <v>18</v>
      </c>
      <c r="K31" t="s">
        <v>19</v>
      </c>
      <c r="L31" t="s">
        <v>539</v>
      </c>
      <c r="M31" t="s">
        <v>50</v>
      </c>
      <c r="N31" t="s">
        <v>19</v>
      </c>
      <c r="O31" t="s">
        <v>23</v>
      </c>
      <c r="P31" t="s">
        <v>24</v>
      </c>
      <c r="Q31" t="s">
        <v>540</v>
      </c>
    </row>
    <row r="32" spans="1:17">
      <c r="A32">
        <v>536</v>
      </c>
      <c r="B32" t="s">
        <v>15</v>
      </c>
      <c r="C32" s="2">
        <v>44903.634722222225</v>
      </c>
      <c r="D32">
        <v>53</v>
      </c>
      <c r="E32">
        <f t="shared" si="0"/>
        <v>1</v>
      </c>
      <c r="F32" t="s">
        <v>36</v>
      </c>
      <c r="G32" t="s">
        <v>17</v>
      </c>
      <c r="H32" s="2">
        <v>44883.518750000003</v>
      </c>
      <c r="I32" s="1">
        <v>44886</v>
      </c>
      <c r="J32" t="s">
        <v>58</v>
      </c>
      <c r="K32" t="s">
        <v>19</v>
      </c>
      <c r="L32" t="s">
        <v>114</v>
      </c>
      <c r="M32" t="s">
        <v>21</v>
      </c>
      <c r="N32" t="s">
        <v>19</v>
      </c>
      <c r="O32" t="s">
        <v>23</v>
      </c>
      <c r="P32" t="s">
        <v>63</v>
      </c>
      <c r="Q32" t="s">
        <v>115</v>
      </c>
    </row>
    <row r="33" spans="1:17">
      <c r="A33">
        <v>518</v>
      </c>
      <c r="B33" t="s">
        <v>15</v>
      </c>
      <c r="C33" s="2">
        <v>44782.402083333334</v>
      </c>
      <c r="D33">
        <v>51</v>
      </c>
      <c r="E33">
        <f t="shared" si="0"/>
        <v>1</v>
      </c>
      <c r="F33" t="s">
        <v>16</v>
      </c>
      <c r="G33" t="s">
        <v>45</v>
      </c>
      <c r="H33" s="2">
        <v>44648.48541666667</v>
      </c>
      <c r="I33" s="1">
        <v>44657</v>
      </c>
      <c r="J33" t="s">
        <v>33</v>
      </c>
      <c r="K33" t="s">
        <v>19</v>
      </c>
      <c r="L33" t="s">
        <v>464</v>
      </c>
      <c r="M33" t="s">
        <v>21</v>
      </c>
      <c r="N33" t="s">
        <v>22</v>
      </c>
      <c r="O33" t="s">
        <v>23</v>
      </c>
      <c r="P33" t="s">
        <v>86</v>
      </c>
      <c r="Q33" t="s">
        <v>465</v>
      </c>
    </row>
    <row r="34" spans="1:17">
      <c r="A34">
        <v>516</v>
      </c>
      <c r="B34" t="s">
        <v>15</v>
      </c>
      <c r="C34" s="2">
        <v>44874.457638888889</v>
      </c>
      <c r="D34">
        <v>43</v>
      </c>
      <c r="E34">
        <f t="shared" si="0"/>
        <v>1</v>
      </c>
      <c r="F34" t="s">
        <v>16</v>
      </c>
      <c r="G34" t="s">
        <v>17</v>
      </c>
      <c r="H34" s="2">
        <v>44592.5625</v>
      </c>
      <c r="I34" s="1">
        <v>44595</v>
      </c>
      <c r="J34" t="s">
        <v>18</v>
      </c>
      <c r="K34" t="s">
        <v>532</v>
      </c>
      <c r="L34" t="s">
        <v>533</v>
      </c>
      <c r="M34" t="s">
        <v>21</v>
      </c>
      <c r="N34" t="s">
        <v>19</v>
      </c>
      <c r="O34" t="s">
        <v>23</v>
      </c>
      <c r="P34" t="s">
        <v>129</v>
      </c>
      <c r="Q34" t="s">
        <v>534</v>
      </c>
    </row>
    <row r="35" spans="1:17">
      <c r="A35">
        <v>513</v>
      </c>
      <c r="B35" t="s">
        <v>15</v>
      </c>
      <c r="C35" s="2">
        <v>44678.701388888891</v>
      </c>
      <c r="D35">
        <v>57</v>
      </c>
      <c r="E35">
        <f t="shared" si="0"/>
        <v>1</v>
      </c>
      <c r="F35" t="s">
        <v>16</v>
      </c>
      <c r="G35" t="s">
        <v>17</v>
      </c>
      <c r="H35" s="2">
        <v>44644.456250000003</v>
      </c>
      <c r="I35" s="1">
        <v>44644</v>
      </c>
      <c r="J35" t="s">
        <v>18</v>
      </c>
      <c r="K35" t="s">
        <v>19</v>
      </c>
      <c r="L35" t="s">
        <v>466</v>
      </c>
      <c r="M35" t="s">
        <v>23</v>
      </c>
      <c r="N35" t="s">
        <v>19</v>
      </c>
      <c r="O35" t="s">
        <v>23</v>
      </c>
      <c r="P35" t="s">
        <v>51</v>
      </c>
      <c r="Q35" t="s">
        <v>467</v>
      </c>
    </row>
    <row r="36" spans="1:17">
      <c r="A36">
        <v>495</v>
      </c>
      <c r="B36" t="s">
        <v>15</v>
      </c>
      <c r="C36" s="2">
        <v>44890.654861111114</v>
      </c>
      <c r="D36">
        <v>55</v>
      </c>
      <c r="E36">
        <f t="shared" si="0"/>
        <v>1</v>
      </c>
      <c r="F36" t="s">
        <v>77</v>
      </c>
      <c r="G36" t="s">
        <v>232</v>
      </c>
      <c r="H36" s="2">
        <v>44405.441666666666</v>
      </c>
      <c r="I36" s="1">
        <v>44411</v>
      </c>
      <c r="J36" t="s">
        <v>596</v>
      </c>
      <c r="K36" t="s">
        <v>19</v>
      </c>
      <c r="L36" t="s">
        <v>597</v>
      </c>
      <c r="M36" t="s">
        <v>21</v>
      </c>
      <c r="N36" t="s">
        <v>19</v>
      </c>
      <c r="O36" t="s">
        <v>21</v>
      </c>
      <c r="P36" t="s">
        <v>86</v>
      </c>
      <c r="Q36" t="s">
        <v>598</v>
      </c>
    </row>
    <row r="37" spans="1:17">
      <c r="A37">
        <v>491</v>
      </c>
      <c r="B37" t="s">
        <v>15</v>
      </c>
      <c r="C37" s="2">
        <v>44865.60833333333</v>
      </c>
      <c r="D37">
        <v>48</v>
      </c>
      <c r="E37">
        <f t="shared" si="0"/>
        <v>1</v>
      </c>
      <c r="F37" t="s">
        <v>16</v>
      </c>
      <c r="G37" t="s">
        <v>17</v>
      </c>
      <c r="H37" s="2">
        <v>44846.594444444447</v>
      </c>
      <c r="I37" s="1">
        <v>44847</v>
      </c>
      <c r="J37" t="s">
        <v>177</v>
      </c>
      <c r="K37" t="s">
        <v>19</v>
      </c>
      <c r="L37" t="s">
        <v>178</v>
      </c>
      <c r="M37" t="s">
        <v>23</v>
      </c>
      <c r="N37" t="s">
        <v>19</v>
      </c>
      <c r="O37" t="s">
        <v>23</v>
      </c>
      <c r="P37" t="s">
        <v>63</v>
      </c>
      <c r="Q37" t="s">
        <v>179</v>
      </c>
    </row>
    <row r="38" spans="1:17">
      <c r="A38">
        <v>480</v>
      </c>
      <c r="B38" t="s">
        <v>15</v>
      </c>
      <c r="C38" s="2">
        <v>44592.677083333336</v>
      </c>
      <c r="D38">
        <v>40</v>
      </c>
      <c r="E38">
        <f t="shared" si="0"/>
        <v>1</v>
      </c>
      <c r="F38" t="s">
        <v>16</v>
      </c>
      <c r="G38" t="s">
        <v>67</v>
      </c>
      <c r="H38" s="2">
        <v>44560.473611111112</v>
      </c>
      <c r="I38" s="1">
        <v>44572</v>
      </c>
      <c r="J38" t="s">
        <v>572</v>
      </c>
      <c r="K38" t="s">
        <v>19</v>
      </c>
      <c r="L38" t="s">
        <v>573</v>
      </c>
      <c r="M38" t="s">
        <v>23</v>
      </c>
      <c r="N38" t="s">
        <v>19</v>
      </c>
      <c r="O38" t="s">
        <v>23</v>
      </c>
      <c r="P38" t="s">
        <v>43</v>
      </c>
      <c r="Q38" t="s">
        <v>574</v>
      </c>
    </row>
    <row r="39" spans="1:17">
      <c r="A39">
        <v>467</v>
      </c>
      <c r="B39" t="s">
        <v>15</v>
      </c>
      <c r="C39" s="2">
        <v>44918.519444444442</v>
      </c>
      <c r="D39">
        <v>34</v>
      </c>
      <c r="E39">
        <f t="shared" si="0"/>
        <v>1</v>
      </c>
      <c r="F39" t="s">
        <v>77</v>
      </c>
      <c r="G39" t="s">
        <v>78</v>
      </c>
      <c r="H39" s="2">
        <v>44895.595138888886</v>
      </c>
      <c r="I39" s="1">
        <v>44896</v>
      </c>
      <c r="J39" t="s">
        <v>79</v>
      </c>
      <c r="K39" t="s">
        <v>19</v>
      </c>
      <c r="L39" t="s">
        <v>80</v>
      </c>
      <c r="M39" t="s">
        <v>21</v>
      </c>
      <c r="N39" t="s">
        <v>19</v>
      </c>
      <c r="O39" t="s">
        <v>23</v>
      </c>
      <c r="P39" t="s">
        <v>24</v>
      </c>
      <c r="Q39" t="s">
        <v>81</v>
      </c>
    </row>
    <row r="40" spans="1:17">
      <c r="A40">
        <v>462.8</v>
      </c>
      <c r="B40" t="s">
        <v>15</v>
      </c>
      <c r="C40" s="2">
        <v>44616.51458333333</v>
      </c>
      <c r="D40">
        <v>65</v>
      </c>
      <c r="E40">
        <f t="shared" si="0"/>
        <v>1</v>
      </c>
      <c r="F40" t="s">
        <v>77</v>
      </c>
      <c r="G40" t="s">
        <v>309</v>
      </c>
      <c r="H40" s="2">
        <v>44596.661111111112</v>
      </c>
      <c r="I40" s="1">
        <v>44601</v>
      </c>
      <c r="J40" t="s">
        <v>528</v>
      </c>
      <c r="K40" t="s">
        <v>19</v>
      </c>
      <c r="L40" t="s">
        <v>529</v>
      </c>
      <c r="M40" t="s">
        <v>50</v>
      </c>
      <c r="N40" t="s">
        <v>19</v>
      </c>
      <c r="O40" t="s">
        <v>23</v>
      </c>
      <c r="P40" t="s">
        <v>51</v>
      </c>
      <c r="Q40" t="s">
        <v>530</v>
      </c>
    </row>
    <row r="41" spans="1:17">
      <c r="A41">
        <v>459</v>
      </c>
      <c r="B41" t="s">
        <v>15</v>
      </c>
      <c r="C41" s="2">
        <v>44578.626388888886</v>
      </c>
      <c r="D41">
        <v>50</v>
      </c>
      <c r="E41">
        <f t="shared" si="0"/>
        <v>1</v>
      </c>
      <c r="F41" t="s">
        <v>16</v>
      </c>
      <c r="G41" t="s">
        <v>49</v>
      </c>
      <c r="H41" s="2">
        <v>44571.402083333334</v>
      </c>
      <c r="I41" s="1">
        <v>44574</v>
      </c>
      <c r="J41" t="s">
        <v>555</v>
      </c>
      <c r="K41" t="s">
        <v>19</v>
      </c>
      <c r="L41" t="s">
        <v>556</v>
      </c>
      <c r="M41" t="s">
        <v>21</v>
      </c>
      <c r="N41" t="s">
        <v>19</v>
      </c>
      <c r="O41" t="s">
        <v>21</v>
      </c>
      <c r="P41" t="s">
        <v>97</v>
      </c>
      <c r="Q41" t="s">
        <v>557</v>
      </c>
    </row>
    <row r="42" spans="1:17">
      <c r="A42">
        <v>424</v>
      </c>
      <c r="B42" t="s">
        <v>15</v>
      </c>
      <c r="C42" s="2">
        <v>44918.499305555553</v>
      </c>
      <c r="D42">
        <v>50</v>
      </c>
      <c r="E42">
        <f t="shared" si="0"/>
        <v>1</v>
      </c>
      <c r="F42" t="s">
        <v>16</v>
      </c>
      <c r="G42" t="s">
        <v>17</v>
      </c>
      <c r="H42" s="2">
        <v>44874.498611111114</v>
      </c>
      <c r="I42" s="1">
        <v>44880</v>
      </c>
      <c r="J42" t="s">
        <v>39</v>
      </c>
      <c r="K42" t="s">
        <v>19</v>
      </c>
      <c r="L42" t="s">
        <v>110</v>
      </c>
      <c r="M42" t="s">
        <v>46</v>
      </c>
      <c r="N42" t="s">
        <v>19</v>
      </c>
      <c r="O42" t="s">
        <v>23</v>
      </c>
      <c r="P42" t="s">
        <v>56</v>
      </c>
      <c r="Q42" t="s">
        <v>131</v>
      </c>
    </row>
    <row r="43" spans="1:17">
      <c r="A43">
        <v>423</v>
      </c>
      <c r="B43" t="s">
        <v>15</v>
      </c>
      <c r="C43" s="2">
        <v>44651.586805555555</v>
      </c>
      <c r="D43">
        <v>44</v>
      </c>
      <c r="E43">
        <f t="shared" si="0"/>
        <v>1</v>
      </c>
      <c r="F43" t="s">
        <v>36</v>
      </c>
      <c r="G43" t="s">
        <v>49</v>
      </c>
      <c r="H43" s="2">
        <v>44648.498611111114</v>
      </c>
      <c r="I43" s="1">
        <v>44650</v>
      </c>
      <c r="J43" t="s">
        <v>462</v>
      </c>
      <c r="K43" t="s">
        <v>19</v>
      </c>
      <c r="L43" t="s">
        <v>127</v>
      </c>
      <c r="M43" t="s">
        <v>277</v>
      </c>
      <c r="N43" t="s">
        <v>19</v>
      </c>
      <c r="O43" t="s">
        <v>23</v>
      </c>
      <c r="P43" t="s">
        <v>344</v>
      </c>
      <c r="Q43" t="s">
        <v>463</v>
      </c>
    </row>
    <row r="44" spans="1:17">
      <c r="A44">
        <v>419</v>
      </c>
      <c r="B44" t="s">
        <v>15</v>
      </c>
      <c r="C44" s="2">
        <v>44648.541666666664</v>
      </c>
      <c r="D44">
        <v>30</v>
      </c>
      <c r="E44">
        <f t="shared" si="0"/>
        <v>1</v>
      </c>
      <c r="F44" t="s">
        <v>16</v>
      </c>
      <c r="G44" t="s">
        <v>45</v>
      </c>
      <c r="H44" s="2">
        <v>44634.59652777778</v>
      </c>
      <c r="I44" s="1">
        <v>44637</v>
      </c>
      <c r="J44" t="s">
        <v>477</v>
      </c>
      <c r="K44" t="s">
        <v>19</v>
      </c>
      <c r="L44" t="s">
        <v>478</v>
      </c>
      <c r="M44" t="s">
        <v>50</v>
      </c>
      <c r="N44" t="s">
        <v>22</v>
      </c>
      <c r="O44" t="s">
        <v>23</v>
      </c>
      <c r="P44" t="s">
        <v>24</v>
      </c>
      <c r="Q44" t="s">
        <v>479</v>
      </c>
    </row>
    <row r="45" spans="1:17">
      <c r="A45">
        <v>419</v>
      </c>
      <c r="B45" t="s">
        <v>15</v>
      </c>
      <c r="C45" s="2">
        <v>44592.531944444447</v>
      </c>
      <c r="D45">
        <v>40</v>
      </c>
      <c r="E45">
        <f t="shared" si="0"/>
        <v>1</v>
      </c>
      <c r="F45" t="s">
        <v>16</v>
      </c>
      <c r="G45" t="s">
        <v>67</v>
      </c>
      <c r="H45" s="2">
        <v>44543.45416666667</v>
      </c>
      <c r="I45" s="1">
        <v>44565</v>
      </c>
      <c r="J45" t="s">
        <v>575</v>
      </c>
      <c r="K45" t="s">
        <v>19</v>
      </c>
      <c r="L45" t="s">
        <v>576</v>
      </c>
      <c r="M45" t="s">
        <v>23</v>
      </c>
      <c r="N45" t="s">
        <v>19</v>
      </c>
      <c r="O45" t="s">
        <v>21</v>
      </c>
      <c r="P45" t="s">
        <v>63</v>
      </c>
      <c r="Q45" t="s">
        <v>577</v>
      </c>
    </row>
    <row r="46" spans="1:17">
      <c r="A46">
        <v>412.5</v>
      </c>
      <c r="B46" t="s">
        <v>15</v>
      </c>
      <c r="C46" s="2">
        <v>44925.676388888889</v>
      </c>
      <c r="D46">
        <v>55</v>
      </c>
      <c r="E46">
        <f t="shared" si="0"/>
        <v>1</v>
      </c>
      <c r="F46" t="s">
        <v>16</v>
      </c>
      <c r="G46" t="s">
        <v>17</v>
      </c>
      <c r="H46" s="2">
        <v>44925.5</v>
      </c>
      <c r="I46" s="1">
        <v>44925</v>
      </c>
      <c r="J46" t="s">
        <v>26</v>
      </c>
      <c r="K46" t="s">
        <v>19</v>
      </c>
      <c r="L46" t="s">
        <v>20</v>
      </c>
      <c r="M46" t="s">
        <v>23</v>
      </c>
      <c r="N46" t="s">
        <v>19</v>
      </c>
      <c r="O46" t="s">
        <v>23</v>
      </c>
      <c r="P46" t="s">
        <v>27</v>
      </c>
      <c r="Q46" t="s">
        <v>28</v>
      </c>
    </row>
    <row r="47" spans="1:17">
      <c r="A47">
        <v>407</v>
      </c>
      <c r="B47" t="s">
        <v>15</v>
      </c>
      <c r="C47" s="2">
        <v>44916.392361111109</v>
      </c>
      <c r="D47">
        <v>29</v>
      </c>
      <c r="E47">
        <f t="shared" si="0"/>
        <v>1</v>
      </c>
      <c r="F47" t="s">
        <v>36</v>
      </c>
      <c r="G47" t="s">
        <v>45</v>
      </c>
      <c r="H47" s="2">
        <v>44867.759722222225</v>
      </c>
      <c r="I47" s="1">
        <v>44873</v>
      </c>
      <c r="J47" t="s">
        <v>140</v>
      </c>
      <c r="K47" t="s">
        <v>19</v>
      </c>
      <c r="L47" t="s">
        <v>141</v>
      </c>
      <c r="M47" t="s">
        <v>21</v>
      </c>
      <c r="N47" t="s">
        <v>22</v>
      </c>
      <c r="O47" t="s">
        <v>23</v>
      </c>
      <c r="P47" t="s">
        <v>63</v>
      </c>
      <c r="Q47" t="s">
        <v>142</v>
      </c>
    </row>
    <row r="48" spans="1:17">
      <c r="A48">
        <v>937.5</v>
      </c>
      <c r="B48" t="s">
        <v>15</v>
      </c>
      <c r="C48" s="2">
        <v>44904.635416666664</v>
      </c>
      <c r="D48">
        <v>125</v>
      </c>
      <c r="E48">
        <f t="shared" si="0"/>
        <v>2</v>
      </c>
      <c r="F48" t="s">
        <v>36</v>
      </c>
      <c r="G48" t="s">
        <v>17</v>
      </c>
      <c r="H48" s="2">
        <v>44876.45</v>
      </c>
      <c r="I48" s="1">
        <v>44879</v>
      </c>
      <c r="J48" t="s">
        <v>18</v>
      </c>
      <c r="K48" t="s">
        <v>19</v>
      </c>
      <c r="L48" t="s">
        <v>123</v>
      </c>
      <c r="M48" t="s">
        <v>23</v>
      </c>
      <c r="N48" t="s">
        <v>19</v>
      </c>
      <c r="O48" t="s">
        <v>23</v>
      </c>
      <c r="P48" t="s">
        <v>24</v>
      </c>
      <c r="Q48" t="s">
        <v>124</v>
      </c>
    </row>
    <row r="49" spans="1:17">
      <c r="A49">
        <v>402.4</v>
      </c>
      <c r="B49" t="s">
        <v>15</v>
      </c>
      <c r="C49" s="2">
        <v>44722.68472222222</v>
      </c>
      <c r="D49">
        <v>37</v>
      </c>
      <c r="E49">
        <f t="shared" si="0"/>
        <v>1</v>
      </c>
      <c r="F49" t="s">
        <v>36</v>
      </c>
      <c r="G49" t="s">
        <v>45</v>
      </c>
      <c r="H49" s="2">
        <v>44699.59375</v>
      </c>
      <c r="I49" s="1">
        <v>44699</v>
      </c>
      <c r="J49" t="s">
        <v>374</v>
      </c>
      <c r="K49" t="s">
        <v>19</v>
      </c>
      <c r="L49" t="s">
        <v>375</v>
      </c>
      <c r="M49" t="s">
        <v>21</v>
      </c>
      <c r="N49" t="s">
        <v>19</v>
      </c>
      <c r="O49" t="s">
        <v>23</v>
      </c>
      <c r="P49" t="s">
        <v>56</v>
      </c>
      <c r="Q49" t="s">
        <v>376</v>
      </c>
    </row>
    <row r="50" spans="1:17">
      <c r="A50">
        <v>400</v>
      </c>
      <c r="B50" t="s">
        <v>15</v>
      </c>
      <c r="C50" s="2">
        <v>44887.679861111108</v>
      </c>
      <c r="D50">
        <v>40</v>
      </c>
      <c r="E50">
        <f t="shared" si="0"/>
        <v>1</v>
      </c>
      <c r="F50" t="s">
        <v>77</v>
      </c>
      <c r="G50" t="s">
        <v>78</v>
      </c>
      <c r="H50" s="2">
        <v>44832.647916666669</v>
      </c>
      <c r="I50" s="1">
        <v>44840</v>
      </c>
      <c r="J50" t="s">
        <v>197</v>
      </c>
      <c r="K50" t="s">
        <v>19</v>
      </c>
      <c r="L50" t="s">
        <v>198</v>
      </c>
      <c r="M50" t="s">
        <v>23</v>
      </c>
      <c r="N50" t="s">
        <v>199</v>
      </c>
      <c r="O50" t="s">
        <v>23</v>
      </c>
      <c r="P50" t="s">
        <v>86</v>
      </c>
      <c r="Q50" t="s">
        <v>200</v>
      </c>
    </row>
    <row r="51" spans="1:17">
      <c r="A51">
        <v>395</v>
      </c>
      <c r="B51" t="s">
        <v>15</v>
      </c>
      <c r="C51" s="2">
        <v>44924.68472222222</v>
      </c>
      <c r="D51">
        <v>30</v>
      </c>
      <c r="E51">
        <f t="shared" si="0"/>
        <v>1</v>
      </c>
      <c r="F51" t="s">
        <v>16</v>
      </c>
      <c r="G51" t="s">
        <v>38</v>
      </c>
      <c r="H51" s="2">
        <v>44914.604166666664</v>
      </c>
      <c r="I51" s="1">
        <v>44915</v>
      </c>
      <c r="J51" t="s">
        <v>18</v>
      </c>
      <c r="K51" t="s">
        <v>19</v>
      </c>
      <c r="L51" t="s">
        <v>42</v>
      </c>
      <c r="M51" t="s">
        <v>23</v>
      </c>
      <c r="N51" t="s">
        <v>19</v>
      </c>
      <c r="O51" t="s">
        <v>23</v>
      </c>
      <c r="P51" t="s">
        <v>43</v>
      </c>
      <c r="Q51" t="s">
        <v>44</v>
      </c>
    </row>
    <row r="52" spans="1:17">
      <c r="A52">
        <v>383</v>
      </c>
      <c r="B52" t="s">
        <v>15</v>
      </c>
      <c r="C52" s="2">
        <v>44859.452777777777</v>
      </c>
      <c r="D52">
        <v>27</v>
      </c>
      <c r="E52">
        <f t="shared" si="0"/>
        <v>1</v>
      </c>
      <c r="F52" t="s">
        <v>16</v>
      </c>
      <c r="G52" t="s">
        <v>45</v>
      </c>
      <c r="H52" s="2">
        <v>44832.585416666669</v>
      </c>
      <c r="I52" s="1">
        <v>44844</v>
      </c>
      <c r="J52" t="s">
        <v>201</v>
      </c>
      <c r="K52" t="s">
        <v>19</v>
      </c>
      <c r="L52" t="s">
        <v>202</v>
      </c>
      <c r="M52" t="s">
        <v>23</v>
      </c>
      <c r="N52" t="s">
        <v>19</v>
      </c>
      <c r="O52" t="s">
        <v>23</v>
      </c>
      <c r="P52" t="s">
        <v>56</v>
      </c>
      <c r="Q52" t="s">
        <v>203</v>
      </c>
    </row>
    <row r="53" spans="1:17">
      <c r="A53">
        <v>374</v>
      </c>
      <c r="B53" t="s">
        <v>15</v>
      </c>
      <c r="C53" s="2">
        <v>44804.601388888892</v>
      </c>
      <c r="D53">
        <v>35</v>
      </c>
      <c r="E53">
        <f t="shared" si="0"/>
        <v>1</v>
      </c>
      <c r="F53" t="s">
        <v>36</v>
      </c>
      <c r="G53" t="s">
        <v>45</v>
      </c>
      <c r="H53" s="2">
        <v>44789.434027777781</v>
      </c>
      <c r="I53" s="1">
        <v>44790</v>
      </c>
      <c r="J53" t="s">
        <v>257</v>
      </c>
      <c r="K53" t="s">
        <v>19</v>
      </c>
      <c r="L53" t="s">
        <v>258</v>
      </c>
      <c r="M53" t="s">
        <v>152</v>
      </c>
      <c r="N53" t="s">
        <v>19</v>
      </c>
      <c r="O53" t="s">
        <v>23</v>
      </c>
      <c r="P53" t="s">
        <v>86</v>
      </c>
      <c r="Q53" t="s">
        <v>259</v>
      </c>
    </row>
    <row r="54" spans="1:17">
      <c r="A54">
        <v>369</v>
      </c>
      <c r="B54" t="s">
        <v>15</v>
      </c>
      <c r="C54" s="2">
        <v>44855.427777777775</v>
      </c>
      <c r="D54">
        <v>41</v>
      </c>
      <c r="E54">
        <f t="shared" si="0"/>
        <v>1</v>
      </c>
      <c r="F54" t="s">
        <v>77</v>
      </c>
      <c r="G54" t="s">
        <v>171</v>
      </c>
      <c r="H54" s="2">
        <v>44678.400000000001</v>
      </c>
      <c r="I54" s="1">
        <v>44692</v>
      </c>
      <c r="J54" t="s">
        <v>58</v>
      </c>
      <c r="K54" t="s">
        <v>406</v>
      </c>
      <c r="L54" t="s">
        <v>407</v>
      </c>
      <c r="M54" t="s">
        <v>23</v>
      </c>
      <c r="N54" t="s">
        <v>19</v>
      </c>
      <c r="O54" t="s">
        <v>23</v>
      </c>
      <c r="P54" t="s">
        <v>158</v>
      </c>
      <c r="Q54" t="s">
        <v>408</v>
      </c>
    </row>
    <row r="55" spans="1:17">
      <c r="A55">
        <v>360</v>
      </c>
      <c r="B55" t="s">
        <v>15</v>
      </c>
      <c r="C55" s="2">
        <v>44918.71597222222</v>
      </c>
      <c r="D55">
        <v>40</v>
      </c>
      <c r="E55">
        <f t="shared" si="0"/>
        <v>1</v>
      </c>
      <c r="F55" t="s">
        <v>77</v>
      </c>
      <c r="G55" t="s">
        <v>19</v>
      </c>
      <c r="H55" s="2">
        <v>44859.736805555556</v>
      </c>
      <c r="I55" s="1">
        <v>44862</v>
      </c>
      <c r="J55" t="s">
        <v>155</v>
      </c>
      <c r="K55" t="s">
        <v>19</v>
      </c>
      <c r="L55" t="s">
        <v>156</v>
      </c>
      <c r="M55" t="s">
        <v>19</v>
      </c>
      <c r="N55" t="s">
        <v>19</v>
      </c>
      <c r="O55" t="s">
        <v>21</v>
      </c>
      <c r="P55" t="s">
        <v>43</v>
      </c>
      <c r="Q55" t="s">
        <v>157</v>
      </c>
    </row>
    <row r="56" spans="1:17">
      <c r="A56">
        <v>360</v>
      </c>
      <c r="B56" t="s">
        <v>15</v>
      </c>
      <c r="C56" s="2">
        <v>44638.439583333333</v>
      </c>
      <c r="D56">
        <v>40</v>
      </c>
      <c r="E56">
        <f t="shared" si="0"/>
        <v>1</v>
      </c>
      <c r="F56" t="s">
        <v>16</v>
      </c>
      <c r="G56" t="s">
        <v>45</v>
      </c>
      <c r="H56" s="2">
        <v>44610.65902777778</v>
      </c>
      <c r="I56" s="1">
        <v>44623</v>
      </c>
      <c r="J56" t="s">
        <v>501</v>
      </c>
      <c r="K56" t="s">
        <v>19</v>
      </c>
      <c r="L56" t="s">
        <v>502</v>
      </c>
      <c r="M56" t="s">
        <v>23</v>
      </c>
      <c r="N56" t="s">
        <v>503</v>
      </c>
      <c r="O56" t="s">
        <v>23</v>
      </c>
      <c r="P56" t="s">
        <v>56</v>
      </c>
      <c r="Q56" t="s">
        <v>504</v>
      </c>
    </row>
    <row r="57" spans="1:17">
      <c r="A57">
        <v>360</v>
      </c>
      <c r="B57" t="s">
        <v>15</v>
      </c>
      <c r="C57" s="2">
        <v>44712.52847222222</v>
      </c>
      <c r="D57">
        <v>60</v>
      </c>
      <c r="E57">
        <f t="shared" si="0"/>
        <v>1</v>
      </c>
      <c r="F57" t="s">
        <v>36</v>
      </c>
      <c r="G57" t="s">
        <v>260</v>
      </c>
      <c r="H57" s="2">
        <v>44582.445833333331</v>
      </c>
      <c r="I57" s="1">
        <v>44596</v>
      </c>
      <c r="J57" t="s">
        <v>18</v>
      </c>
      <c r="K57" t="s">
        <v>19</v>
      </c>
      <c r="L57" t="s">
        <v>541</v>
      </c>
      <c r="M57" t="s">
        <v>23</v>
      </c>
      <c r="N57" t="s">
        <v>19</v>
      </c>
      <c r="O57" t="s">
        <v>23</v>
      </c>
      <c r="P57" t="s">
        <v>24</v>
      </c>
      <c r="Q57" t="s">
        <v>542</v>
      </c>
    </row>
    <row r="58" spans="1:17">
      <c r="A58">
        <v>360</v>
      </c>
      <c r="B58" t="s">
        <v>15</v>
      </c>
      <c r="C58" s="2">
        <v>44580.748611111114</v>
      </c>
      <c r="D58">
        <v>30</v>
      </c>
      <c r="E58">
        <f t="shared" si="0"/>
        <v>1</v>
      </c>
      <c r="F58" t="s">
        <v>16</v>
      </c>
      <c r="G58" t="s">
        <v>67</v>
      </c>
      <c r="H58" s="2">
        <v>44565.777083333334</v>
      </c>
      <c r="I58" s="1">
        <v>44573</v>
      </c>
      <c r="J58" t="s">
        <v>33</v>
      </c>
      <c r="K58" t="s">
        <v>19</v>
      </c>
      <c r="L58" t="s">
        <v>356</v>
      </c>
      <c r="M58" t="s">
        <v>21</v>
      </c>
      <c r="N58" t="s">
        <v>503</v>
      </c>
      <c r="O58" t="s">
        <v>23</v>
      </c>
      <c r="P58" t="s">
        <v>43</v>
      </c>
      <c r="Q58" t="s">
        <v>568</v>
      </c>
    </row>
    <row r="59" spans="1:17">
      <c r="A59">
        <v>359</v>
      </c>
      <c r="B59" t="s">
        <v>15</v>
      </c>
      <c r="C59" s="2">
        <v>44907.421527777777</v>
      </c>
      <c r="D59">
        <v>20</v>
      </c>
      <c r="E59">
        <f t="shared" si="0"/>
        <v>1</v>
      </c>
      <c r="F59" t="s">
        <v>16</v>
      </c>
      <c r="G59" t="s">
        <v>45</v>
      </c>
      <c r="H59" s="2">
        <v>44889.543055555558</v>
      </c>
      <c r="I59" s="1">
        <v>44893</v>
      </c>
      <c r="J59" t="s">
        <v>68</v>
      </c>
      <c r="K59" t="s">
        <v>19</v>
      </c>
      <c r="L59" t="s">
        <v>96</v>
      </c>
      <c r="M59" t="s">
        <v>21</v>
      </c>
      <c r="N59" t="s">
        <v>19</v>
      </c>
      <c r="O59" t="s">
        <v>23</v>
      </c>
      <c r="P59" t="s">
        <v>97</v>
      </c>
      <c r="Q59" t="s">
        <v>98</v>
      </c>
    </row>
    <row r="60" spans="1:17">
      <c r="A60">
        <v>359</v>
      </c>
      <c r="B60" t="s">
        <v>15</v>
      </c>
      <c r="C60" s="2">
        <v>44890.614583333336</v>
      </c>
      <c r="D60">
        <v>25</v>
      </c>
      <c r="E60">
        <f t="shared" si="0"/>
        <v>1</v>
      </c>
      <c r="F60" t="s">
        <v>36</v>
      </c>
      <c r="G60" t="s">
        <v>45</v>
      </c>
      <c r="H60" s="2">
        <v>44873.446527777778</v>
      </c>
      <c r="I60" s="1">
        <v>44880</v>
      </c>
      <c r="J60" t="s">
        <v>18</v>
      </c>
      <c r="K60" t="s">
        <v>19</v>
      </c>
      <c r="L60" t="s">
        <v>71</v>
      </c>
      <c r="M60" t="s">
        <v>23</v>
      </c>
      <c r="N60" t="s">
        <v>19</v>
      </c>
      <c r="O60" t="s">
        <v>23</v>
      </c>
      <c r="P60" t="s">
        <v>51</v>
      </c>
      <c r="Q60" t="s">
        <v>35</v>
      </c>
    </row>
    <row r="61" spans="1:17">
      <c r="A61">
        <v>359</v>
      </c>
      <c r="B61" t="s">
        <v>15</v>
      </c>
      <c r="C61" s="2">
        <v>44915.477083333331</v>
      </c>
      <c r="D61">
        <v>25</v>
      </c>
      <c r="E61">
        <f t="shared" si="0"/>
        <v>1</v>
      </c>
      <c r="F61" t="s">
        <v>77</v>
      </c>
      <c r="G61" t="s">
        <v>78</v>
      </c>
      <c r="H61" s="2">
        <v>44862.45416666667</v>
      </c>
      <c r="I61" s="1">
        <v>44873</v>
      </c>
      <c r="J61" t="s">
        <v>149</v>
      </c>
      <c r="K61" t="s">
        <v>150</v>
      </c>
      <c r="L61" t="s">
        <v>151</v>
      </c>
      <c r="M61" t="s">
        <v>19</v>
      </c>
      <c r="N61" t="s">
        <v>19</v>
      </c>
      <c r="O61" t="s">
        <v>152</v>
      </c>
      <c r="P61" t="s">
        <v>24</v>
      </c>
      <c r="Q61" t="s">
        <v>153</v>
      </c>
    </row>
    <row r="62" spans="1:17">
      <c r="A62">
        <v>359</v>
      </c>
      <c r="B62" t="s">
        <v>15</v>
      </c>
      <c r="C62" s="2">
        <v>44839.544444444444</v>
      </c>
      <c r="D62">
        <v>25</v>
      </c>
      <c r="E62">
        <f t="shared" si="0"/>
        <v>1</v>
      </c>
      <c r="F62" t="s">
        <v>36</v>
      </c>
      <c r="G62" t="s">
        <v>45</v>
      </c>
      <c r="H62" s="2">
        <v>44809.480555555558</v>
      </c>
      <c r="I62" s="1">
        <v>44810</v>
      </c>
      <c r="J62" t="s">
        <v>236</v>
      </c>
      <c r="K62" t="s">
        <v>19</v>
      </c>
      <c r="L62" t="s">
        <v>237</v>
      </c>
      <c r="M62" t="s">
        <v>21</v>
      </c>
      <c r="N62" t="s">
        <v>19</v>
      </c>
      <c r="O62" t="s">
        <v>23</v>
      </c>
      <c r="P62" t="s">
        <v>63</v>
      </c>
      <c r="Q62" t="s">
        <v>238</v>
      </c>
    </row>
    <row r="63" spans="1:17">
      <c r="A63">
        <v>342</v>
      </c>
      <c r="B63" t="s">
        <v>15</v>
      </c>
      <c r="C63" s="2">
        <v>44678.660416666666</v>
      </c>
      <c r="D63">
        <v>38</v>
      </c>
      <c r="E63">
        <f t="shared" si="0"/>
        <v>1</v>
      </c>
      <c r="F63" t="s">
        <v>36</v>
      </c>
      <c r="G63" t="s">
        <v>45</v>
      </c>
      <c r="H63" s="2">
        <v>44662.50277777778</v>
      </c>
      <c r="I63" s="1">
        <v>44676</v>
      </c>
      <c r="J63" t="s">
        <v>437</v>
      </c>
      <c r="K63" t="s">
        <v>19</v>
      </c>
      <c r="L63" t="s">
        <v>438</v>
      </c>
      <c r="M63" t="s">
        <v>23</v>
      </c>
      <c r="N63" t="s">
        <v>19</v>
      </c>
      <c r="O63" t="s">
        <v>23</v>
      </c>
      <c r="P63" t="s">
        <v>51</v>
      </c>
      <c r="Q63" t="s">
        <v>439</v>
      </c>
    </row>
    <row r="64" spans="1:17">
      <c r="A64">
        <v>336.5</v>
      </c>
      <c r="B64" t="s">
        <v>15</v>
      </c>
      <c r="C64" s="2">
        <v>44773.488888888889</v>
      </c>
      <c r="D64">
        <v>37</v>
      </c>
      <c r="E64">
        <f t="shared" si="0"/>
        <v>1</v>
      </c>
      <c r="F64" t="s">
        <v>77</v>
      </c>
      <c r="G64" t="s">
        <v>171</v>
      </c>
      <c r="H64" s="2">
        <v>44725.72152777778</v>
      </c>
      <c r="I64" s="1">
        <v>44726</v>
      </c>
      <c r="J64" t="s">
        <v>352</v>
      </c>
      <c r="K64" t="s">
        <v>19</v>
      </c>
      <c r="L64" t="s">
        <v>353</v>
      </c>
      <c r="M64" t="s">
        <v>23</v>
      </c>
      <c r="N64" t="s">
        <v>19</v>
      </c>
      <c r="O64" t="s">
        <v>23</v>
      </c>
      <c r="P64" t="s">
        <v>24</v>
      </c>
      <c r="Q64" t="s">
        <v>354</v>
      </c>
    </row>
    <row r="65" spans="1:17">
      <c r="A65">
        <v>335</v>
      </c>
      <c r="B65" t="s">
        <v>15</v>
      </c>
      <c r="C65" s="2">
        <v>44761.781944444447</v>
      </c>
      <c r="D65">
        <v>23</v>
      </c>
      <c r="E65">
        <f t="shared" si="0"/>
        <v>1</v>
      </c>
      <c r="F65" t="s">
        <v>36</v>
      </c>
      <c r="G65" t="s">
        <v>45</v>
      </c>
      <c r="H65" s="2">
        <v>44746.709722222222</v>
      </c>
      <c r="I65" s="1">
        <v>44750</v>
      </c>
      <c r="J65" t="s">
        <v>320</v>
      </c>
      <c r="K65" t="s">
        <v>19</v>
      </c>
      <c r="L65" t="s">
        <v>321</v>
      </c>
      <c r="M65" t="s">
        <v>23</v>
      </c>
      <c r="N65" t="s">
        <v>19</v>
      </c>
      <c r="O65" t="s">
        <v>23</v>
      </c>
      <c r="P65" t="s">
        <v>63</v>
      </c>
      <c r="Q65" t="s">
        <v>322</v>
      </c>
    </row>
    <row r="66" spans="1:17">
      <c r="A66">
        <v>324</v>
      </c>
      <c r="B66" t="s">
        <v>15</v>
      </c>
      <c r="C66" s="2">
        <v>44651.754166666666</v>
      </c>
      <c r="D66">
        <v>26</v>
      </c>
      <c r="E66">
        <f t="shared" ref="E66:E129" si="1">IF(D66 &lt;=100,1,2)</f>
        <v>1</v>
      </c>
      <c r="F66" t="s">
        <v>77</v>
      </c>
      <c r="G66" t="s">
        <v>232</v>
      </c>
      <c r="H66" s="2">
        <v>44622.59652777778</v>
      </c>
      <c r="I66" s="1">
        <v>44630</v>
      </c>
      <c r="J66" t="s">
        <v>336</v>
      </c>
      <c r="K66" t="s">
        <v>19</v>
      </c>
      <c r="L66" t="s">
        <v>490</v>
      </c>
      <c r="M66" t="s">
        <v>50</v>
      </c>
      <c r="N66" t="s">
        <v>19</v>
      </c>
      <c r="O66" t="s">
        <v>23</v>
      </c>
      <c r="P66" t="s">
        <v>63</v>
      </c>
      <c r="Q66" t="s">
        <v>491</v>
      </c>
    </row>
    <row r="67" spans="1:17">
      <c r="A67">
        <v>315</v>
      </c>
      <c r="B67" t="s">
        <v>15</v>
      </c>
      <c r="C67" s="2">
        <v>44894.73541666667</v>
      </c>
      <c r="D67">
        <v>42</v>
      </c>
      <c r="E67">
        <f t="shared" si="1"/>
        <v>1</v>
      </c>
      <c r="F67" t="s">
        <v>36</v>
      </c>
      <c r="G67" t="s">
        <v>45</v>
      </c>
      <c r="H67" s="2">
        <v>44859.504166666666</v>
      </c>
      <c r="I67" s="1">
        <v>44859</v>
      </c>
      <c r="J67" t="s">
        <v>58</v>
      </c>
      <c r="K67" t="s">
        <v>19</v>
      </c>
      <c r="L67" t="s">
        <v>40</v>
      </c>
      <c r="M67" t="s">
        <v>21</v>
      </c>
      <c r="N67" t="s">
        <v>19</v>
      </c>
      <c r="O67" t="s">
        <v>21</v>
      </c>
      <c r="P67" t="s">
        <v>158</v>
      </c>
      <c r="Q67" t="s">
        <v>159</v>
      </c>
    </row>
    <row r="68" spans="1:17">
      <c r="A68">
        <v>315</v>
      </c>
      <c r="B68" t="s">
        <v>15</v>
      </c>
      <c r="C68" s="2">
        <v>44665.675000000003</v>
      </c>
      <c r="D68">
        <v>35</v>
      </c>
      <c r="E68">
        <f t="shared" si="1"/>
        <v>1</v>
      </c>
      <c r="F68" t="s">
        <v>16</v>
      </c>
      <c r="G68" t="s">
        <v>45</v>
      </c>
      <c r="H68" s="2">
        <v>44657.620833333334</v>
      </c>
      <c r="I68" s="1">
        <v>44659</v>
      </c>
      <c r="J68" t="s">
        <v>443</v>
      </c>
      <c r="K68" t="s">
        <v>19</v>
      </c>
      <c r="L68" t="s">
        <v>444</v>
      </c>
      <c r="M68" t="s">
        <v>23</v>
      </c>
      <c r="N68" t="s">
        <v>19</v>
      </c>
      <c r="O68" t="s">
        <v>23</v>
      </c>
      <c r="P68" t="s">
        <v>86</v>
      </c>
      <c r="Q68" t="s">
        <v>445</v>
      </c>
    </row>
    <row r="69" spans="1:17">
      <c r="A69">
        <v>313.2</v>
      </c>
      <c r="B69" t="s">
        <v>15</v>
      </c>
      <c r="C69" s="2">
        <v>44706.439583333333</v>
      </c>
      <c r="D69">
        <v>29</v>
      </c>
      <c r="E69">
        <f t="shared" si="1"/>
        <v>1</v>
      </c>
      <c r="F69" t="s">
        <v>16</v>
      </c>
      <c r="G69" t="s">
        <v>45</v>
      </c>
      <c r="H69" s="2">
        <v>44673.451388888891</v>
      </c>
      <c r="I69" s="1">
        <v>44673</v>
      </c>
      <c r="J69" t="s">
        <v>413</v>
      </c>
      <c r="K69" t="s">
        <v>19</v>
      </c>
      <c r="L69" t="s">
        <v>414</v>
      </c>
      <c r="M69" t="s">
        <v>21</v>
      </c>
      <c r="N69" t="s">
        <v>19</v>
      </c>
      <c r="O69" t="s">
        <v>23</v>
      </c>
      <c r="P69" t="s">
        <v>56</v>
      </c>
      <c r="Q69" t="s">
        <v>415</v>
      </c>
    </row>
    <row r="70" spans="1:17">
      <c r="A70">
        <v>312</v>
      </c>
      <c r="B70" t="s">
        <v>15</v>
      </c>
      <c r="C70" s="2">
        <v>44735.568749999999</v>
      </c>
      <c r="D70">
        <v>26</v>
      </c>
      <c r="E70">
        <f t="shared" si="1"/>
        <v>1</v>
      </c>
      <c r="F70" t="s">
        <v>16</v>
      </c>
      <c r="G70" t="s">
        <v>309</v>
      </c>
      <c r="H70" s="2">
        <v>44579.613194444442</v>
      </c>
      <c r="I70" s="1">
        <v>44589</v>
      </c>
      <c r="J70" t="s">
        <v>543</v>
      </c>
      <c r="K70" t="s">
        <v>544</v>
      </c>
      <c r="L70" t="s">
        <v>545</v>
      </c>
      <c r="M70" t="s">
        <v>23</v>
      </c>
      <c r="N70" t="s">
        <v>22</v>
      </c>
      <c r="O70" t="s">
        <v>23</v>
      </c>
      <c r="P70" t="s">
        <v>51</v>
      </c>
      <c r="Q70" t="s">
        <v>546</v>
      </c>
    </row>
    <row r="71" spans="1:17">
      <c r="A71">
        <v>299</v>
      </c>
      <c r="B71" t="s">
        <v>15</v>
      </c>
      <c r="C71" s="2">
        <v>44918.799305555556</v>
      </c>
      <c r="D71">
        <v>20</v>
      </c>
      <c r="E71">
        <f t="shared" si="1"/>
        <v>1</v>
      </c>
      <c r="F71" t="s">
        <v>36</v>
      </c>
      <c r="G71" t="s">
        <v>45</v>
      </c>
      <c r="H71" s="2">
        <v>44879.662499999999</v>
      </c>
      <c r="I71" s="1">
        <v>44881</v>
      </c>
      <c r="J71" t="s">
        <v>121</v>
      </c>
      <c r="K71" t="s">
        <v>19</v>
      </c>
      <c r="L71" t="s">
        <v>119</v>
      </c>
      <c r="M71" t="s">
        <v>50</v>
      </c>
      <c r="N71" t="s">
        <v>19</v>
      </c>
      <c r="O71" t="s">
        <v>23</v>
      </c>
      <c r="P71" t="s">
        <v>63</v>
      </c>
      <c r="Q71" t="s">
        <v>122</v>
      </c>
    </row>
    <row r="72" spans="1:17">
      <c r="A72">
        <v>293</v>
      </c>
      <c r="B72" t="s">
        <v>15</v>
      </c>
      <c r="C72" s="2">
        <v>44711.758333333331</v>
      </c>
      <c r="D72">
        <v>26</v>
      </c>
      <c r="E72">
        <f t="shared" si="1"/>
        <v>1</v>
      </c>
      <c r="F72" t="s">
        <v>36</v>
      </c>
      <c r="G72" t="s">
        <v>17</v>
      </c>
      <c r="H72" s="2">
        <v>44692.665277777778</v>
      </c>
      <c r="I72" s="1">
        <v>44698</v>
      </c>
      <c r="J72" t="s">
        <v>33</v>
      </c>
      <c r="K72" t="s">
        <v>19</v>
      </c>
      <c r="L72" t="s">
        <v>385</v>
      </c>
      <c r="M72" t="s">
        <v>50</v>
      </c>
      <c r="N72" t="s">
        <v>19</v>
      </c>
      <c r="O72" t="s">
        <v>23</v>
      </c>
      <c r="P72" t="s">
        <v>56</v>
      </c>
      <c r="Q72" t="s">
        <v>386</v>
      </c>
    </row>
    <row r="73" spans="1:17">
      <c r="A73">
        <v>284</v>
      </c>
      <c r="B73" t="s">
        <v>15</v>
      </c>
      <c r="C73" s="2">
        <v>44887.527083333334</v>
      </c>
      <c r="D73">
        <v>25</v>
      </c>
      <c r="E73">
        <f t="shared" si="1"/>
        <v>1</v>
      </c>
      <c r="F73" t="s">
        <v>16</v>
      </c>
      <c r="G73" t="s">
        <v>67</v>
      </c>
      <c r="H73" s="2">
        <v>44756.443749999999</v>
      </c>
      <c r="I73" s="1">
        <v>44760</v>
      </c>
      <c r="J73" t="s">
        <v>18</v>
      </c>
      <c r="K73" t="s">
        <v>19</v>
      </c>
      <c r="L73" t="s">
        <v>230</v>
      </c>
      <c r="M73" t="s">
        <v>21</v>
      </c>
      <c r="N73" t="s">
        <v>19</v>
      </c>
      <c r="O73" t="s">
        <v>23</v>
      </c>
      <c r="P73" t="s">
        <v>43</v>
      </c>
      <c r="Q73" t="s">
        <v>312</v>
      </c>
    </row>
    <row r="74" spans="1:17">
      <c r="A74">
        <v>275</v>
      </c>
      <c r="B74" t="s">
        <v>15</v>
      </c>
      <c r="C74" s="2">
        <v>44895.633333333331</v>
      </c>
      <c r="D74">
        <v>24</v>
      </c>
      <c r="E74">
        <f t="shared" si="1"/>
        <v>1</v>
      </c>
      <c r="F74" t="s">
        <v>36</v>
      </c>
      <c r="G74" t="s">
        <v>17</v>
      </c>
      <c r="H74" s="2">
        <v>44859.739583333336</v>
      </c>
      <c r="I74" s="1">
        <v>44861</v>
      </c>
      <c r="J74" t="s">
        <v>18</v>
      </c>
      <c r="K74" t="s">
        <v>19</v>
      </c>
      <c r="L74" t="s">
        <v>30</v>
      </c>
      <c r="M74" t="s">
        <v>21</v>
      </c>
      <c r="N74" t="s">
        <v>19</v>
      </c>
      <c r="O74" t="s">
        <v>23</v>
      </c>
      <c r="P74" t="s">
        <v>86</v>
      </c>
      <c r="Q74" t="s">
        <v>154</v>
      </c>
    </row>
    <row r="75" spans="1:17">
      <c r="A75">
        <v>274.92</v>
      </c>
      <c r="B75" t="s">
        <v>15</v>
      </c>
      <c r="C75" s="2">
        <v>44894.679166666669</v>
      </c>
      <c r="D75">
        <v>29</v>
      </c>
      <c r="E75">
        <f t="shared" si="1"/>
        <v>1</v>
      </c>
      <c r="F75" t="s">
        <v>16</v>
      </c>
      <c r="G75" t="s">
        <v>17</v>
      </c>
      <c r="H75" s="2">
        <v>44886.770833333336</v>
      </c>
      <c r="I75" s="1">
        <v>44890</v>
      </c>
      <c r="J75" t="s">
        <v>107</v>
      </c>
      <c r="K75" t="s">
        <v>19</v>
      </c>
      <c r="L75" t="s">
        <v>108</v>
      </c>
      <c r="M75" t="s">
        <v>21</v>
      </c>
      <c r="N75" t="s">
        <v>22</v>
      </c>
      <c r="O75" t="s">
        <v>23</v>
      </c>
      <c r="P75" t="s">
        <v>56</v>
      </c>
      <c r="Q75" t="s">
        <v>109</v>
      </c>
    </row>
    <row r="76" spans="1:17">
      <c r="A76">
        <v>269</v>
      </c>
      <c r="B76" t="s">
        <v>15</v>
      </c>
      <c r="C76" s="2">
        <v>44855.729861111111</v>
      </c>
      <c r="D76">
        <v>35</v>
      </c>
      <c r="E76">
        <f t="shared" si="1"/>
        <v>1</v>
      </c>
      <c r="F76" t="s">
        <v>77</v>
      </c>
      <c r="G76" t="s">
        <v>232</v>
      </c>
      <c r="H76" s="2">
        <v>44412.749305555553</v>
      </c>
      <c r="I76" s="1">
        <v>44452</v>
      </c>
      <c r="J76" t="s">
        <v>39</v>
      </c>
      <c r="K76" t="s">
        <v>19</v>
      </c>
      <c r="L76" t="s">
        <v>594</v>
      </c>
      <c r="M76" t="s">
        <v>21</v>
      </c>
      <c r="N76" t="s">
        <v>19</v>
      </c>
      <c r="O76" t="s">
        <v>23</v>
      </c>
      <c r="P76" t="s">
        <v>56</v>
      </c>
      <c r="Q76" t="s">
        <v>595</v>
      </c>
    </row>
    <row r="77" spans="1:17">
      <c r="A77">
        <v>252</v>
      </c>
      <c r="B77" t="s">
        <v>15</v>
      </c>
      <c r="C77" s="2">
        <v>44832.498611111114</v>
      </c>
      <c r="D77">
        <v>28</v>
      </c>
      <c r="E77">
        <f t="shared" si="1"/>
        <v>1</v>
      </c>
      <c r="F77" t="s">
        <v>36</v>
      </c>
      <c r="G77" t="s">
        <v>45</v>
      </c>
      <c r="H77" s="2">
        <v>44824.59097222222</v>
      </c>
      <c r="I77" s="1">
        <v>44827</v>
      </c>
      <c r="J77" t="s">
        <v>58</v>
      </c>
      <c r="K77" t="s">
        <v>215</v>
      </c>
      <c r="L77" t="s">
        <v>40</v>
      </c>
      <c r="M77" t="s">
        <v>23</v>
      </c>
      <c r="N77" t="s">
        <v>19</v>
      </c>
      <c r="O77" t="s">
        <v>23</v>
      </c>
      <c r="P77" t="s">
        <v>86</v>
      </c>
      <c r="Q77" t="s">
        <v>216</v>
      </c>
    </row>
    <row r="78" spans="1:17">
      <c r="A78">
        <v>252</v>
      </c>
      <c r="B78" t="s">
        <v>15</v>
      </c>
      <c r="C78" s="2">
        <v>44768.405555555553</v>
      </c>
      <c r="D78">
        <v>21</v>
      </c>
      <c r="E78">
        <f t="shared" si="1"/>
        <v>1</v>
      </c>
      <c r="F78" t="s">
        <v>36</v>
      </c>
      <c r="G78" t="s">
        <v>45</v>
      </c>
      <c r="H78" s="2">
        <v>44735.606249999997</v>
      </c>
      <c r="I78" s="1">
        <v>44739</v>
      </c>
      <c r="J78" t="s">
        <v>18</v>
      </c>
      <c r="K78" t="s">
        <v>19</v>
      </c>
      <c r="L78" t="s">
        <v>334</v>
      </c>
      <c r="M78" t="s">
        <v>23</v>
      </c>
      <c r="N78" t="s">
        <v>19</v>
      </c>
      <c r="O78" t="s">
        <v>23</v>
      </c>
      <c r="P78" t="s">
        <v>51</v>
      </c>
      <c r="Q78" t="s">
        <v>335</v>
      </c>
    </row>
    <row r="79" spans="1:17">
      <c r="A79">
        <v>252</v>
      </c>
      <c r="B79" t="s">
        <v>15</v>
      </c>
      <c r="C79" s="2">
        <v>44785.472916666666</v>
      </c>
      <c r="D79">
        <v>20</v>
      </c>
      <c r="E79">
        <f t="shared" si="1"/>
        <v>1</v>
      </c>
      <c r="F79" t="s">
        <v>36</v>
      </c>
      <c r="G79" t="s">
        <v>45</v>
      </c>
      <c r="H79" s="2">
        <v>44715.68472222222</v>
      </c>
      <c r="I79" s="1">
        <v>44725</v>
      </c>
      <c r="J79" t="s">
        <v>358</v>
      </c>
      <c r="K79" t="s">
        <v>19</v>
      </c>
      <c r="L79" t="s">
        <v>359</v>
      </c>
      <c r="M79" t="s">
        <v>23</v>
      </c>
      <c r="N79" t="s">
        <v>19</v>
      </c>
      <c r="O79" t="s">
        <v>23</v>
      </c>
      <c r="P79" t="s">
        <v>63</v>
      </c>
      <c r="Q79" t="s">
        <v>360</v>
      </c>
    </row>
    <row r="80" spans="1:17">
      <c r="A80">
        <v>249</v>
      </c>
      <c r="B80" t="s">
        <v>15</v>
      </c>
      <c r="C80" s="2">
        <v>44844.425694444442</v>
      </c>
      <c r="D80">
        <v>20</v>
      </c>
      <c r="E80">
        <f t="shared" si="1"/>
        <v>1</v>
      </c>
      <c r="F80" t="s">
        <v>77</v>
      </c>
      <c r="G80" t="s">
        <v>232</v>
      </c>
      <c r="H80" s="2">
        <v>44747.361111111109</v>
      </c>
      <c r="I80" s="1">
        <v>44753</v>
      </c>
      <c r="J80" t="s">
        <v>317</v>
      </c>
      <c r="K80" t="s">
        <v>19</v>
      </c>
      <c r="L80" t="s">
        <v>318</v>
      </c>
      <c r="M80" t="s">
        <v>21</v>
      </c>
      <c r="N80" t="s">
        <v>19</v>
      </c>
      <c r="O80" t="s">
        <v>23</v>
      </c>
      <c r="P80" t="s">
        <v>92</v>
      </c>
      <c r="Q80" t="s">
        <v>319</v>
      </c>
    </row>
    <row r="81" spans="1:17">
      <c r="A81">
        <v>243</v>
      </c>
      <c r="B81" t="s">
        <v>15</v>
      </c>
      <c r="C81" s="2">
        <v>44901.501388888886</v>
      </c>
      <c r="D81">
        <v>27</v>
      </c>
      <c r="E81">
        <f t="shared" si="1"/>
        <v>1</v>
      </c>
      <c r="F81" t="s">
        <v>16</v>
      </c>
      <c r="G81" t="s">
        <v>17</v>
      </c>
      <c r="H81" s="2">
        <v>44897.552777777775</v>
      </c>
      <c r="I81" s="1">
        <v>44901</v>
      </c>
      <c r="J81" t="s">
        <v>18</v>
      </c>
      <c r="K81" t="s">
        <v>19</v>
      </c>
      <c r="L81" t="s">
        <v>34</v>
      </c>
      <c r="M81" t="s">
        <v>23</v>
      </c>
      <c r="N81" t="s">
        <v>19</v>
      </c>
      <c r="O81" t="s">
        <v>23</v>
      </c>
      <c r="P81" t="s">
        <v>56</v>
      </c>
      <c r="Q81" t="s">
        <v>62</v>
      </c>
    </row>
    <row r="82" spans="1:17">
      <c r="A82">
        <v>243</v>
      </c>
      <c r="B82" t="s">
        <v>15</v>
      </c>
      <c r="C82" s="2">
        <v>44895.613194444442</v>
      </c>
      <c r="D82">
        <v>27</v>
      </c>
      <c r="E82">
        <f t="shared" si="1"/>
        <v>1</v>
      </c>
      <c r="F82" t="s">
        <v>36</v>
      </c>
      <c r="G82" t="s">
        <v>45</v>
      </c>
      <c r="H82" s="2">
        <v>44784.665277777778</v>
      </c>
      <c r="I82" s="1">
        <v>44785</v>
      </c>
      <c r="J82" t="s">
        <v>18</v>
      </c>
      <c r="K82" t="s">
        <v>19</v>
      </c>
      <c r="L82" t="s">
        <v>40</v>
      </c>
      <c r="M82" t="s">
        <v>23</v>
      </c>
      <c r="N82" t="s">
        <v>19</v>
      </c>
      <c r="O82" t="s">
        <v>23</v>
      </c>
      <c r="P82" t="s">
        <v>86</v>
      </c>
      <c r="Q82" t="s">
        <v>262</v>
      </c>
    </row>
    <row r="83" spans="1:17">
      <c r="A83">
        <v>239</v>
      </c>
      <c r="B83" t="s">
        <v>15</v>
      </c>
      <c r="C83" s="2">
        <v>44848.680555555555</v>
      </c>
      <c r="D83">
        <v>20</v>
      </c>
      <c r="E83">
        <f t="shared" si="1"/>
        <v>1</v>
      </c>
      <c r="F83" t="s">
        <v>16</v>
      </c>
      <c r="G83" t="s">
        <v>45</v>
      </c>
      <c r="H83" s="2">
        <v>44839.606249999997</v>
      </c>
      <c r="I83" s="1">
        <v>44841</v>
      </c>
      <c r="J83" t="s">
        <v>18</v>
      </c>
      <c r="K83" t="s">
        <v>186</v>
      </c>
      <c r="L83" t="s">
        <v>110</v>
      </c>
      <c r="M83" t="s">
        <v>50</v>
      </c>
      <c r="N83" t="s">
        <v>19</v>
      </c>
      <c r="O83" t="s">
        <v>23</v>
      </c>
      <c r="P83" t="s">
        <v>56</v>
      </c>
      <c r="Q83" t="s">
        <v>187</v>
      </c>
    </row>
    <row r="84" spans="1:17">
      <c r="A84">
        <v>239</v>
      </c>
      <c r="B84" t="s">
        <v>15</v>
      </c>
      <c r="C84" s="2">
        <v>44802.440972222219</v>
      </c>
      <c r="D84">
        <v>15</v>
      </c>
      <c r="E84">
        <f t="shared" si="1"/>
        <v>1</v>
      </c>
      <c r="F84" t="s">
        <v>16</v>
      </c>
      <c r="G84" t="s">
        <v>17</v>
      </c>
      <c r="H84" s="2">
        <v>44791.498611111114</v>
      </c>
      <c r="I84" s="1">
        <v>44795</v>
      </c>
      <c r="J84" t="s">
        <v>248</v>
      </c>
      <c r="K84" t="s">
        <v>19</v>
      </c>
      <c r="L84" t="s">
        <v>181</v>
      </c>
      <c r="M84" t="s">
        <v>23</v>
      </c>
      <c r="N84" t="s">
        <v>19</v>
      </c>
      <c r="O84" t="s">
        <v>23</v>
      </c>
      <c r="P84" t="s">
        <v>92</v>
      </c>
      <c r="Q84" t="s">
        <v>249</v>
      </c>
    </row>
    <row r="85" spans="1:17">
      <c r="A85">
        <v>239</v>
      </c>
      <c r="B85" t="s">
        <v>15</v>
      </c>
      <c r="C85" s="2">
        <v>44795.407638888886</v>
      </c>
      <c r="D85">
        <v>15</v>
      </c>
      <c r="E85">
        <f t="shared" si="1"/>
        <v>1</v>
      </c>
      <c r="F85" t="s">
        <v>16</v>
      </c>
      <c r="G85" t="s">
        <v>17</v>
      </c>
      <c r="H85" s="2">
        <v>44781.599305555559</v>
      </c>
      <c r="I85" s="1">
        <v>44782</v>
      </c>
      <c r="J85" t="s">
        <v>264</v>
      </c>
      <c r="K85" t="s">
        <v>186</v>
      </c>
      <c r="L85" t="s">
        <v>265</v>
      </c>
      <c r="M85" t="s">
        <v>50</v>
      </c>
      <c r="N85" t="s">
        <v>19</v>
      </c>
      <c r="O85" t="s">
        <v>23</v>
      </c>
      <c r="P85" t="s">
        <v>24</v>
      </c>
      <c r="Q85" t="s">
        <v>266</v>
      </c>
    </row>
    <row r="86" spans="1:17">
      <c r="A86">
        <v>239</v>
      </c>
      <c r="B86" t="s">
        <v>15</v>
      </c>
      <c r="C86" s="2">
        <v>44832.550694444442</v>
      </c>
      <c r="D86">
        <v>60</v>
      </c>
      <c r="E86">
        <f t="shared" si="1"/>
        <v>1</v>
      </c>
      <c r="F86" t="s">
        <v>36</v>
      </c>
      <c r="G86" t="s">
        <v>45</v>
      </c>
      <c r="H86" s="2">
        <v>44742.620833333334</v>
      </c>
      <c r="I86" s="1">
        <v>44749</v>
      </c>
      <c r="J86" t="s">
        <v>325</v>
      </c>
      <c r="K86" t="s">
        <v>326</v>
      </c>
      <c r="L86" t="s">
        <v>327</v>
      </c>
      <c r="M86" t="s">
        <v>21</v>
      </c>
      <c r="N86" t="s">
        <v>328</v>
      </c>
      <c r="O86" t="s">
        <v>23</v>
      </c>
      <c r="P86" t="s">
        <v>24</v>
      </c>
      <c r="Q86" t="s">
        <v>329</v>
      </c>
    </row>
    <row r="87" spans="1:17">
      <c r="A87">
        <v>239</v>
      </c>
      <c r="B87" t="s">
        <v>15</v>
      </c>
      <c r="C87" s="2">
        <v>44708.412499999999</v>
      </c>
      <c r="D87">
        <v>10</v>
      </c>
      <c r="E87">
        <f t="shared" si="1"/>
        <v>1</v>
      </c>
      <c r="F87" t="s">
        <v>16</v>
      </c>
      <c r="G87" t="s">
        <v>67</v>
      </c>
      <c r="H87" s="2">
        <v>44691.569444444445</v>
      </c>
      <c r="I87" s="1">
        <v>44697</v>
      </c>
      <c r="J87" t="s">
        <v>389</v>
      </c>
      <c r="K87" t="s">
        <v>390</v>
      </c>
      <c r="L87" t="s">
        <v>20</v>
      </c>
      <c r="M87" t="s">
        <v>50</v>
      </c>
      <c r="N87" t="s">
        <v>19</v>
      </c>
      <c r="O87" t="s">
        <v>145</v>
      </c>
      <c r="P87" t="s">
        <v>158</v>
      </c>
      <c r="Q87" t="s">
        <v>391</v>
      </c>
    </row>
    <row r="88" spans="1:17">
      <c r="A88">
        <v>236.25</v>
      </c>
      <c r="B88" t="s">
        <v>15</v>
      </c>
      <c r="C88" s="2">
        <v>44859.792361111111</v>
      </c>
      <c r="D88">
        <v>35</v>
      </c>
      <c r="E88">
        <f t="shared" si="1"/>
        <v>1</v>
      </c>
      <c r="F88" t="s">
        <v>132</v>
      </c>
      <c r="G88" t="s">
        <v>19</v>
      </c>
      <c r="H88" s="2">
        <v>44841.447916666664</v>
      </c>
      <c r="I88" s="1">
        <v>44841</v>
      </c>
      <c r="J88" t="s">
        <v>184</v>
      </c>
      <c r="K88" t="s">
        <v>19</v>
      </c>
      <c r="L88" t="s">
        <v>160</v>
      </c>
      <c r="M88" t="s">
        <v>21</v>
      </c>
      <c r="N88" t="s">
        <v>19</v>
      </c>
      <c r="O88" t="s">
        <v>21</v>
      </c>
      <c r="P88" t="s">
        <v>92</v>
      </c>
      <c r="Q88" t="s">
        <v>185</v>
      </c>
    </row>
    <row r="89" spans="1:17">
      <c r="A89">
        <v>234</v>
      </c>
      <c r="B89" t="s">
        <v>15</v>
      </c>
      <c r="C89" s="2">
        <v>44883.438194444447</v>
      </c>
      <c r="D89">
        <v>26</v>
      </c>
      <c r="E89">
        <f t="shared" si="1"/>
        <v>1</v>
      </c>
      <c r="F89" t="s">
        <v>16</v>
      </c>
      <c r="G89" t="s">
        <v>45</v>
      </c>
      <c r="H89" s="2">
        <v>44867.480555555558</v>
      </c>
      <c r="I89" s="1">
        <v>44868</v>
      </c>
      <c r="J89" t="s">
        <v>89</v>
      </c>
      <c r="K89" t="s">
        <v>19</v>
      </c>
      <c r="L89" t="s">
        <v>144</v>
      </c>
      <c r="M89" t="s">
        <v>50</v>
      </c>
      <c r="N89" t="s">
        <v>19</v>
      </c>
      <c r="O89" t="s">
        <v>145</v>
      </c>
      <c r="P89" t="s">
        <v>63</v>
      </c>
      <c r="Q89" t="s">
        <v>146</v>
      </c>
    </row>
    <row r="90" spans="1:17">
      <c r="A90">
        <v>234</v>
      </c>
      <c r="B90" t="s">
        <v>15</v>
      </c>
      <c r="C90" s="2">
        <v>44830.679861111108</v>
      </c>
      <c r="D90">
        <v>26</v>
      </c>
      <c r="E90">
        <f t="shared" si="1"/>
        <v>1</v>
      </c>
      <c r="F90" t="s">
        <v>36</v>
      </c>
      <c r="G90" t="s">
        <v>45</v>
      </c>
      <c r="H90" s="2">
        <v>44761.738888888889</v>
      </c>
      <c r="I90" s="1">
        <v>44763</v>
      </c>
      <c r="J90" t="s">
        <v>58</v>
      </c>
      <c r="K90" t="s">
        <v>19</v>
      </c>
      <c r="L90" t="s">
        <v>296</v>
      </c>
      <c r="M90" t="s">
        <v>21</v>
      </c>
      <c r="N90" t="s">
        <v>19</v>
      </c>
      <c r="O90" t="s">
        <v>23</v>
      </c>
      <c r="P90" t="s">
        <v>43</v>
      </c>
      <c r="Q90" t="s">
        <v>297</v>
      </c>
    </row>
    <row r="91" spans="1:17">
      <c r="A91">
        <v>231</v>
      </c>
      <c r="B91" t="s">
        <v>15</v>
      </c>
      <c r="C91" s="2">
        <v>44915.497916666667</v>
      </c>
      <c r="D91">
        <v>33</v>
      </c>
      <c r="E91">
        <f t="shared" si="1"/>
        <v>1</v>
      </c>
      <c r="F91" t="s">
        <v>36</v>
      </c>
      <c r="G91" t="s">
        <v>45</v>
      </c>
      <c r="H91" s="2">
        <v>44900.584722222222</v>
      </c>
      <c r="I91" s="1">
        <v>44900</v>
      </c>
      <c r="J91" t="s">
        <v>58</v>
      </c>
      <c r="K91" t="s">
        <v>19</v>
      </c>
      <c r="L91" t="s">
        <v>34</v>
      </c>
      <c r="M91" t="s">
        <v>23</v>
      </c>
      <c r="N91" t="s">
        <v>19</v>
      </c>
      <c r="O91" t="s">
        <v>23</v>
      </c>
      <c r="P91" t="s">
        <v>65</v>
      </c>
      <c r="Q91" t="s">
        <v>66</v>
      </c>
    </row>
    <row r="92" spans="1:17">
      <c r="A92">
        <v>227.75</v>
      </c>
      <c r="B92" t="s">
        <v>15</v>
      </c>
      <c r="C92" s="2">
        <v>44896.617361111108</v>
      </c>
      <c r="D92">
        <v>25</v>
      </c>
      <c r="E92">
        <f t="shared" si="1"/>
        <v>1</v>
      </c>
      <c r="F92" t="s">
        <v>16</v>
      </c>
      <c r="G92" t="s">
        <v>38</v>
      </c>
      <c r="H92" s="2">
        <v>44888.513194444444</v>
      </c>
      <c r="I92" s="1">
        <v>44890</v>
      </c>
      <c r="J92" t="s">
        <v>18</v>
      </c>
      <c r="K92" t="s">
        <v>19</v>
      </c>
      <c r="L92" t="s">
        <v>40</v>
      </c>
      <c r="M92" t="s">
        <v>21</v>
      </c>
      <c r="N92" t="s">
        <v>19</v>
      </c>
      <c r="O92" t="s">
        <v>21</v>
      </c>
      <c r="P92" t="s">
        <v>92</v>
      </c>
      <c r="Q92" t="s">
        <v>104</v>
      </c>
    </row>
    <row r="93" spans="1:17">
      <c r="A93">
        <v>225</v>
      </c>
      <c r="B93" t="s">
        <v>15</v>
      </c>
      <c r="C93" s="2">
        <v>44863.837500000001</v>
      </c>
      <c r="D93">
        <v>30</v>
      </c>
      <c r="E93">
        <f t="shared" si="1"/>
        <v>1</v>
      </c>
      <c r="F93" t="s">
        <v>36</v>
      </c>
      <c r="G93" t="s">
        <v>45</v>
      </c>
      <c r="H93" s="2">
        <v>44823.49722222222</v>
      </c>
      <c r="I93" s="1">
        <v>44823</v>
      </c>
      <c r="J93" t="s">
        <v>58</v>
      </c>
      <c r="K93" t="s">
        <v>19</v>
      </c>
      <c r="L93" t="s">
        <v>30</v>
      </c>
      <c r="M93" t="s">
        <v>23</v>
      </c>
      <c r="N93" t="s">
        <v>19</v>
      </c>
      <c r="O93" t="s">
        <v>23</v>
      </c>
      <c r="P93" t="s">
        <v>31</v>
      </c>
      <c r="Q93" t="s">
        <v>220</v>
      </c>
    </row>
    <row r="94" spans="1:17">
      <c r="A94">
        <v>225</v>
      </c>
      <c r="B94" t="s">
        <v>15</v>
      </c>
      <c r="C94" s="2">
        <v>44778.479166666664</v>
      </c>
      <c r="D94">
        <v>20</v>
      </c>
      <c r="E94">
        <f t="shared" si="1"/>
        <v>1</v>
      </c>
      <c r="F94" t="s">
        <v>16</v>
      </c>
      <c r="G94" t="s">
        <v>67</v>
      </c>
      <c r="H94" s="2">
        <v>44539.433333333334</v>
      </c>
      <c r="I94" s="1">
        <v>44546</v>
      </c>
      <c r="J94" t="s">
        <v>582</v>
      </c>
      <c r="K94" t="s">
        <v>583</v>
      </c>
      <c r="L94" t="s">
        <v>404</v>
      </c>
      <c r="M94" t="s">
        <v>21</v>
      </c>
      <c r="N94" t="s">
        <v>584</v>
      </c>
      <c r="O94" t="s">
        <v>23</v>
      </c>
      <c r="P94" t="s">
        <v>112</v>
      </c>
      <c r="Q94" t="s">
        <v>585</v>
      </c>
    </row>
    <row r="95" spans="1:17">
      <c r="A95">
        <v>221</v>
      </c>
      <c r="B95" t="s">
        <v>15</v>
      </c>
      <c r="C95" s="2">
        <v>44656.734027777777</v>
      </c>
      <c r="D95">
        <v>18</v>
      </c>
      <c r="E95">
        <f t="shared" si="1"/>
        <v>1</v>
      </c>
      <c r="F95" t="s">
        <v>36</v>
      </c>
      <c r="G95" t="s">
        <v>67</v>
      </c>
      <c r="H95" s="2">
        <v>44607.650694444441</v>
      </c>
      <c r="I95" s="1">
        <v>44609</v>
      </c>
      <c r="J95" t="s">
        <v>488</v>
      </c>
      <c r="K95" t="s">
        <v>19</v>
      </c>
      <c r="L95" t="s">
        <v>509</v>
      </c>
      <c r="M95" t="s">
        <v>21</v>
      </c>
      <c r="N95" t="s">
        <v>22</v>
      </c>
      <c r="O95" t="s">
        <v>23</v>
      </c>
      <c r="P95" t="s">
        <v>63</v>
      </c>
      <c r="Q95" t="s">
        <v>510</v>
      </c>
    </row>
    <row r="96" spans="1:17">
      <c r="A96">
        <v>216</v>
      </c>
      <c r="B96" t="s">
        <v>15</v>
      </c>
      <c r="C96" s="2">
        <v>44802.801388888889</v>
      </c>
      <c r="D96">
        <v>24</v>
      </c>
      <c r="E96">
        <f t="shared" si="1"/>
        <v>1</v>
      </c>
      <c r="F96" t="s">
        <v>16</v>
      </c>
      <c r="G96" t="s">
        <v>17</v>
      </c>
      <c r="H96" s="2">
        <v>44795.646527777775</v>
      </c>
      <c r="I96" s="1">
        <v>44795</v>
      </c>
      <c r="J96" t="s">
        <v>242</v>
      </c>
      <c r="K96" t="s">
        <v>19</v>
      </c>
      <c r="L96" t="s">
        <v>243</v>
      </c>
      <c r="M96" t="s">
        <v>152</v>
      </c>
      <c r="N96" t="s">
        <v>19</v>
      </c>
      <c r="O96" t="s">
        <v>23</v>
      </c>
      <c r="P96" t="s">
        <v>86</v>
      </c>
      <c r="Q96" t="s">
        <v>244</v>
      </c>
    </row>
    <row r="97" spans="1:17">
      <c r="A97">
        <v>216</v>
      </c>
      <c r="B97" t="s">
        <v>15</v>
      </c>
      <c r="C97" s="2">
        <v>44769.716666666667</v>
      </c>
      <c r="D97">
        <v>36</v>
      </c>
      <c r="E97">
        <f t="shared" si="1"/>
        <v>1</v>
      </c>
      <c r="F97" t="s">
        <v>16</v>
      </c>
      <c r="G97" t="s">
        <v>280</v>
      </c>
      <c r="H97" s="2">
        <v>44769.640972222223</v>
      </c>
      <c r="I97" s="1">
        <v>44769</v>
      </c>
      <c r="J97" t="s">
        <v>281</v>
      </c>
      <c r="K97" t="s">
        <v>19</v>
      </c>
      <c r="L97" t="s">
        <v>40</v>
      </c>
      <c r="M97" t="s">
        <v>23</v>
      </c>
      <c r="N97" t="s">
        <v>19</v>
      </c>
      <c r="O97" t="s">
        <v>23</v>
      </c>
      <c r="P97" t="s">
        <v>24</v>
      </c>
      <c r="Q97" t="s">
        <v>282</v>
      </c>
    </row>
    <row r="98" spans="1:17">
      <c r="A98">
        <v>216</v>
      </c>
      <c r="B98" t="s">
        <v>15</v>
      </c>
      <c r="C98" s="2">
        <v>44706.506944444445</v>
      </c>
      <c r="D98">
        <v>24</v>
      </c>
      <c r="E98">
        <f t="shared" si="1"/>
        <v>1</v>
      </c>
      <c r="F98" t="s">
        <v>36</v>
      </c>
      <c r="G98" t="s">
        <v>45</v>
      </c>
      <c r="H98" s="2">
        <v>44693.432638888888</v>
      </c>
      <c r="I98" s="1">
        <v>44705</v>
      </c>
      <c r="J98" t="s">
        <v>18</v>
      </c>
      <c r="K98" t="s">
        <v>19</v>
      </c>
      <c r="L98" t="s">
        <v>75</v>
      </c>
      <c r="M98" t="s">
        <v>23</v>
      </c>
      <c r="N98" t="s">
        <v>19</v>
      </c>
      <c r="O98" t="s">
        <v>23</v>
      </c>
      <c r="P98" t="s">
        <v>86</v>
      </c>
      <c r="Q98" t="s">
        <v>384</v>
      </c>
    </row>
    <row r="99" spans="1:17">
      <c r="A99">
        <v>216</v>
      </c>
      <c r="B99" t="s">
        <v>15</v>
      </c>
      <c r="C99" s="2">
        <v>44743.388888888891</v>
      </c>
      <c r="D99">
        <v>36</v>
      </c>
      <c r="E99">
        <f t="shared" si="1"/>
        <v>1</v>
      </c>
      <c r="F99" t="s">
        <v>16</v>
      </c>
      <c r="G99" t="s">
        <v>45</v>
      </c>
      <c r="H99" s="2">
        <v>44652.609722222223</v>
      </c>
      <c r="I99" s="1">
        <v>44657</v>
      </c>
      <c r="J99" t="s">
        <v>18</v>
      </c>
      <c r="K99" t="s">
        <v>19</v>
      </c>
      <c r="L99" t="s">
        <v>127</v>
      </c>
      <c r="M99" t="s">
        <v>50</v>
      </c>
      <c r="N99" t="s">
        <v>19</v>
      </c>
      <c r="O99" t="s">
        <v>23</v>
      </c>
      <c r="P99" t="s">
        <v>344</v>
      </c>
      <c r="Q99" t="s">
        <v>458</v>
      </c>
    </row>
    <row r="100" spans="1:17">
      <c r="A100">
        <v>216</v>
      </c>
      <c r="B100" t="s">
        <v>15</v>
      </c>
      <c r="C100" s="2">
        <v>44609.692361111112</v>
      </c>
      <c r="D100">
        <v>18</v>
      </c>
      <c r="E100">
        <f t="shared" si="1"/>
        <v>1</v>
      </c>
      <c r="F100" t="s">
        <v>16</v>
      </c>
      <c r="G100" t="s">
        <v>17</v>
      </c>
      <c r="H100" s="2">
        <v>44602.606944444444</v>
      </c>
      <c r="I100" s="1">
        <v>44609</v>
      </c>
      <c r="J100" t="s">
        <v>58</v>
      </c>
      <c r="K100" t="s">
        <v>19</v>
      </c>
      <c r="L100" t="s">
        <v>517</v>
      </c>
      <c r="M100" t="s">
        <v>23</v>
      </c>
      <c r="N100" t="s">
        <v>19</v>
      </c>
      <c r="O100" t="s">
        <v>23</v>
      </c>
      <c r="P100" t="s">
        <v>63</v>
      </c>
      <c r="Q100" t="s">
        <v>518</v>
      </c>
    </row>
    <row r="101" spans="1:17">
      <c r="A101">
        <v>209</v>
      </c>
      <c r="B101" t="s">
        <v>15</v>
      </c>
      <c r="C101" s="2">
        <v>44776.412499999999</v>
      </c>
      <c r="D101">
        <v>25</v>
      </c>
      <c r="E101">
        <f t="shared" si="1"/>
        <v>1</v>
      </c>
      <c r="F101" t="s">
        <v>16</v>
      </c>
      <c r="G101" t="s">
        <v>17</v>
      </c>
      <c r="H101" s="2">
        <v>44601.614583333336</v>
      </c>
      <c r="I101" s="1">
        <v>44652</v>
      </c>
      <c r="J101" t="s">
        <v>58</v>
      </c>
      <c r="K101" t="s">
        <v>19</v>
      </c>
      <c r="L101" t="s">
        <v>274</v>
      </c>
      <c r="M101" t="s">
        <v>152</v>
      </c>
      <c r="N101" t="s">
        <v>19</v>
      </c>
      <c r="O101" t="s">
        <v>23</v>
      </c>
      <c r="P101" t="s">
        <v>63</v>
      </c>
      <c r="Q101" t="s">
        <v>523</v>
      </c>
    </row>
    <row r="102" spans="1:17">
      <c r="A102">
        <v>209</v>
      </c>
      <c r="B102" t="s">
        <v>15</v>
      </c>
      <c r="C102" s="2">
        <v>44592.827777777777</v>
      </c>
      <c r="D102">
        <v>25</v>
      </c>
      <c r="E102">
        <f t="shared" si="1"/>
        <v>1</v>
      </c>
      <c r="F102" t="s">
        <v>16</v>
      </c>
      <c r="G102" t="s">
        <v>45</v>
      </c>
      <c r="H102" s="2">
        <v>44568.631944444445</v>
      </c>
      <c r="I102" s="1">
        <v>44571</v>
      </c>
      <c r="J102" t="s">
        <v>400</v>
      </c>
      <c r="K102" t="s">
        <v>40</v>
      </c>
      <c r="L102" t="s">
        <v>202</v>
      </c>
      <c r="M102" t="s">
        <v>50</v>
      </c>
      <c r="N102" t="s">
        <v>22</v>
      </c>
      <c r="O102" t="s">
        <v>23</v>
      </c>
      <c r="P102" t="s">
        <v>112</v>
      </c>
      <c r="Q102" t="s">
        <v>560</v>
      </c>
    </row>
    <row r="103" spans="1:17">
      <c r="A103">
        <v>207</v>
      </c>
      <c r="B103" t="s">
        <v>15</v>
      </c>
      <c r="C103" s="2">
        <v>44762.375694444447</v>
      </c>
      <c r="D103">
        <v>23</v>
      </c>
      <c r="E103">
        <f t="shared" si="1"/>
        <v>1</v>
      </c>
      <c r="F103" t="s">
        <v>16</v>
      </c>
      <c r="G103" t="s">
        <v>45</v>
      </c>
      <c r="H103" s="2">
        <v>44760.595138888886</v>
      </c>
      <c r="I103" s="1">
        <v>44761</v>
      </c>
      <c r="J103" t="s">
        <v>68</v>
      </c>
      <c r="K103" t="s">
        <v>19</v>
      </c>
      <c r="L103" t="s">
        <v>305</v>
      </c>
      <c r="M103" t="s">
        <v>306</v>
      </c>
      <c r="N103" t="s">
        <v>19</v>
      </c>
      <c r="O103" t="s">
        <v>307</v>
      </c>
      <c r="P103" t="s">
        <v>63</v>
      </c>
      <c r="Q103" t="s">
        <v>308</v>
      </c>
    </row>
    <row r="104" spans="1:17">
      <c r="A104">
        <v>198</v>
      </c>
      <c r="B104" t="s">
        <v>15</v>
      </c>
      <c r="C104" s="2">
        <v>44911.706250000003</v>
      </c>
      <c r="D104">
        <v>22</v>
      </c>
      <c r="E104">
        <f t="shared" si="1"/>
        <v>1</v>
      </c>
      <c r="F104" t="s">
        <v>16</v>
      </c>
      <c r="G104" t="s">
        <v>45</v>
      </c>
      <c r="H104" s="2">
        <v>44904.661111111112</v>
      </c>
      <c r="I104" s="1">
        <v>44908</v>
      </c>
      <c r="J104" t="s">
        <v>26</v>
      </c>
      <c r="K104" t="s">
        <v>19</v>
      </c>
      <c r="L104" t="s">
        <v>40</v>
      </c>
      <c r="M104" t="s">
        <v>50</v>
      </c>
      <c r="N104" t="s">
        <v>19</v>
      </c>
      <c r="O104" t="s">
        <v>23</v>
      </c>
      <c r="P104" t="s">
        <v>24</v>
      </c>
      <c r="Q104" t="s">
        <v>54</v>
      </c>
    </row>
    <row r="105" spans="1:17">
      <c r="A105">
        <v>198</v>
      </c>
      <c r="B105" t="s">
        <v>15</v>
      </c>
      <c r="C105" s="2">
        <v>44589.59652777778</v>
      </c>
      <c r="D105">
        <v>33</v>
      </c>
      <c r="E105">
        <f t="shared" si="1"/>
        <v>1</v>
      </c>
      <c r="F105" t="s">
        <v>16</v>
      </c>
      <c r="G105" t="s">
        <v>45</v>
      </c>
      <c r="H105" s="2">
        <v>44566.779861111114</v>
      </c>
      <c r="I105" s="1">
        <v>44573</v>
      </c>
      <c r="J105" t="s">
        <v>563</v>
      </c>
      <c r="K105" t="s">
        <v>19</v>
      </c>
      <c r="L105" t="s">
        <v>564</v>
      </c>
      <c r="M105" t="s">
        <v>23</v>
      </c>
      <c r="N105" t="s">
        <v>19</v>
      </c>
      <c r="O105" t="s">
        <v>23</v>
      </c>
      <c r="P105" t="s">
        <v>86</v>
      </c>
      <c r="Q105" t="s">
        <v>565</v>
      </c>
    </row>
    <row r="106" spans="1:17">
      <c r="A106">
        <v>194</v>
      </c>
      <c r="B106" t="s">
        <v>15</v>
      </c>
      <c r="C106" s="2">
        <v>44895.734027777777</v>
      </c>
      <c r="D106">
        <v>15</v>
      </c>
      <c r="E106">
        <f t="shared" si="1"/>
        <v>1</v>
      </c>
      <c r="F106" t="s">
        <v>16</v>
      </c>
      <c r="G106" t="s">
        <v>17</v>
      </c>
      <c r="H106" s="2">
        <v>44879.674305555556</v>
      </c>
      <c r="I106" s="1">
        <v>44881</v>
      </c>
      <c r="J106" t="s">
        <v>18</v>
      </c>
      <c r="K106" t="s">
        <v>19</v>
      </c>
      <c r="L106" t="s">
        <v>119</v>
      </c>
      <c r="M106" t="s">
        <v>21</v>
      </c>
      <c r="N106" t="s">
        <v>19</v>
      </c>
      <c r="O106" t="s">
        <v>23</v>
      </c>
      <c r="P106" t="s">
        <v>63</v>
      </c>
      <c r="Q106" t="s">
        <v>120</v>
      </c>
    </row>
    <row r="107" spans="1:17">
      <c r="A107">
        <v>194</v>
      </c>
      <c r="B107" t="s">
        <v>15</v>
      </c>
      <c r="C107" s="2">
        <v>44887.607638888891</v>
      </c>
      <c r="D107">
        <v>15</v>
      </c>
      <c r="E107">
        <f t="shared" si="1"/>
        <v>1</v>
      </c>
      <c r="F107" t="s">
        <v>77</v>
      </c>
      <c r="G107" t="s">
        <v>19</v>
      </c>
      <c r="H107" s="2">
        <v>44869.478472222225</v>
      </c>
      <c r="I107" s="1">
        <v>44881</v>
      </c>
      <c r="J107" t="s">
        <v>135</v>
      </c>
      <c r="K107" t="s">
        <v>19</v>
      </c>
      <c r="L107" t="s">
        <v>125</v>
      </c>
      <c r="M107" t="s">
        <v>23</v>
      </c>
      <c r="N107" t="s">
        <v>19</v>
      </c>
      <c r="O107" t="s">
        <v>23</v>
      </c>
      <c r="P107" t="s">
        <v>56</v>
      </c>
      <c r="Q107" t="s">
        <v>136</v>
      </c>
    </row>
    <row r="108" spans="1:17">
      <c r="A108">
        <v>194</v>
      </c>
      <c r="B108" t="s">
        <v>15</v>
      </c>
      <c r="C108" s="2">
        <v>44845.381944444445</v>
      </c>
      <c r="D108">
        <v>15</v>
      </c>
      <c r="E108">
        <f t="shared" si="1"/>
        <v>1</v>
      </c>
      <c r="F108" t="s">
        <v>36</v>
      </c>
      <c r="G108" t="s">
        <v>17</v>
      </c>
      <c r="H108" s="2">
        <v>44819.464583333334</v>
      </c>
      <c r="I108" s="1">
        <v>44820</v>
      </c>
      <c r="J108" t="s">
        <v>18</v>
      </c>
      <c r="K108" t="s">
        <v>19</v>
      </c>
      <c r="L108" t="s">
        <v>223</v>
      </c>
      <c r="M108" t="s">
        <v>23</v>
      </c>
      <c r="N108" t="s">
        <v>19</v>
      </c>
      <c r="O108" t="s">
        <v>23</v>
      </c>
      <c r="P108" t="s">
        <v>92</v>
      </c>
      <c r="Q108" t="s">
        <v>224</v>
      </c>
    </row>
    <row r="109" spans="1:17">
      <c r="A109">
        <v>194</v>
      </c>
      <c r="B109" t="s">
        <v>15</v>
      </c>
      <c r="C109" s="2">
        <v>44882.59652777778</v>
      </c>
      <c r="D109">
        <v>15</v>
      </c>
      <c r="E109">
        <f t="shared" si="1"/>
        <v>1</v>
      </c>
      <c r="F109" t="s">
        <v>36</v>
      </c>
      <c r="G109" t="s">
        <v>17</v>
      </c>
      <c r="H109" s="2">
        <v>44809.388194444444</v>
      </c>
      <c r="I109" s="1">
        <v>44882</v>
      </c>
      <c r="J109" t="s">
        <v>239</v>
      </c>
      <c r="K109" t="s">
        <v>186</v>
      </c>
      <c r="L109" t="s">
        <v>105</v>
      </c>
      <c r="M109" t="s">
        <v>23</v>
      </c>
      <c r="N109" t="s">
        <v>19</v>
      </c>
      <c r="O109" t="s">
        <v>23</v>
      </c>
      <c r="P109" t="s">
        <v>86</v>
      </c>
      <c r="Q109" t="s">
        <v>240</v>
      </c>
    </row>
    <row r="110" spans="1:17">
      <c r="A110">
        <v>194</v>
      </c>
      <c r="B110" t="s">
        <v>15</v>
      </c>
      <c r="C110" s="2">
        <v>44769.450694444444</v>
      </c>
      <c r="D110">
        <v>10</v>
      </c>
      <c r="E110">
        <f t="shared" si="1"/>
        <v>1</v>
      </c>
      <c r="F110" t="s">
        <v>16</v>
      </c>
      <c r="G110" t="s">
        <v>49</v>
      </c>
      <c r="H110" s="2">
        <v>44767.629166666666</v>
      </c>
      <c r="I110" s="1">
        <v>44768</v>
      </c>
      <c r="J110" t="s">
        <v>284</v>
      </c>
      <c r="K110" t="s">
        <v>19</v>
      </c>
      <c r="L110" t="s">
        <v>110</v>
      </c>
      <c r="M110" t="s">
        <v>23</v>
      </c>
      <c r="N110" t="s">
        <v>19</v>
      </c>
      <c r="O110" t="s">
        <v>23</v>
      </c>
      <c r="P110" t="s">
        <v>63</v>
      </c>
      <c r="Q110" t="s">
        <v>285</v>
      </c>
    </row>
    <row r="111" spans="1:17">
      <c r="A111">
        <v>194</v>
      </c>
      <c r="B111" t="s">
        <v>15</v>
      </c>
      <c r="C111" s="2">
        <v>44827.603472222225</v>
      </c>
      <c r="D111">
        <v>15</v>
      </c>
      <c r="E111">
        <f t="shared" si="1"/>
        <v>1</v>
      </c>
      <c r="F111" t="s">
        <v>77</v>
      </c>
      <c r="G111" t="s">
        <v>171</v>
      </c>
      <c r="H111" s="2">
        <v>44764.706250000003</v>
      </c>
      <c r="I111" s="1">
        <v>44768</v>
      </c>
      <c r="J111" t="s">
        <v>289</v>
      </c>
      <c r="K111" t="s">
        <v>290</v>
      </c>
      <c r="L111" t="s">
        <v>291</v>
      </c>
      <c r="M111" t="s">
        <v>23</v>
      </c>
      <c r="N111" t="s">
        <v>19</v>
      </c>
      <c r="O111" t="s">
        <v>23</v>
      </c>
      <c r="P111" t="s">
        <v>65</v>
      </c>
      <c r="Q111" t="s">
        <v>292</v>
      </c>
    </row>
    <row r="112" spans="1:17">
      <c r="A112">
        <v>194</v>
      </c>
      <c r="B112" t="s">
        <v>15</v>
      </c>
      <c r="C112" s="2">
        <v>44825.737500000003</v>
      </c>
      <c r="D112">
        <v>4</v>
      </c>
      <c r="E112">
        <f t="shared" si="1"/>
        <v>1</v>
      </c>
      <c r="F112" t="s">
        <v>16</v>
      </c>
      <c r="G112" t="s">
        <v>17</v>
      </c>
      <c r="H112" s="2">
        <v>44760.710416666669</v>
      </c>
      <c r="I112" s="1">
        <v>44823</v>
      </c>
      <c r="J112" t="s">
        <v>18</v>
      </c>
      <c r="K112" t="s">
        <v>19</v>
      </c>
      <c r="L112" t="s">
        <v>303</v>
      </c>
      <c r="M112" t="s">
        <v>23</v>
      </c>
      <c r="N112" t="s">
        <v>19</v>
      </c>
      <c r="O112" t="s">
        <v>23</v>
      </c>
      <c r="P112" t="s">
        <v>43</v>
      </c>
      <c r="Q112" t="s">
        <v>304</v>
      </c>
    </row>
    <row r="113" spans="1:17">
      <c r="A113">
        <v>194</v>
      </c>
      <c r="B113" t="s">
        <v>15</v>
      </c>
      <c r="C113" s="2">
        <v>44761.563194444447</v>
      </c>
      <c r="D113">
        <v>15</v>
      </c>
      <c r="E113">
        <f t="shared" si="1"/>
        <v>1</v>
      </c>
      <c r="F113" t="s">
        <v>16</v>
      </c>
      <c r="G113" t="s">
        <v>45</v>
      </c>
      <c r="H113" s="2">
        <v>44755.564583333333</v>
      </c>
      <c r="I113" s="1">
        <v>44756</v>
      </c>
      <c r="J113" t="s">
        <v>251</v>
      </c>
      <c r="K113" t="s">
        <v>19</v>
      </c>
      <c r="L113" t="s">
        <v>313</v>
      </c>
      <c r="M113" t="s">
        <v>21</v>
      </c>
      <c r="N113" t="s">
        <v>19</v>
      </c>
      <c r="O113" t="s">
        <v>21</v>
      </c>
      <c r="P113" t="s">
        <v>56</v>
      </c>
      <c r="Q113" t="s">
        <v>314</v>
      </c>
    </row>
    <row r="114" spans="1:17">
      <c r="A114">
        <v>194</v>
      </c>
      <c r="B114" t="s">
        <v>15</v>
      </c>
      <c r="C114" s="2">
        <v>44638.561805555553</v>
      </c>
      <c r="D114">
        <v>15</v>
      </c>
      <c r="E114">
        <f t="shared" si="1"/>
        <v>1</v>
      </c>
      <c r="F114" t="s">
        <v>16</v>
      </c>
      <c r="G114" t="s">
        <v>45</v>
      </c>
      <c r="H114" s="2">
        <v>44627.622916666667</v>
      </c>
      <c r="I114" s="1">
        <v>44635</v>
      </c>
      <c r="J114" t="s">
        <v>488</v>
      </c>
      <c r="K114" t="s">
        <v>19</v>
      </c>
      <c r="L114" t="s">
        <v>230</v>
      </c>
      <c r="M114" t="s">
        <v>50</v>
      </c>
      <c r="N114" t="s">
        <v>19</v>
      </c>
      <c r="O114" t="s">
        <v>23</v>
      </c>
      <c r="P114" t="s">
        <v>474</v>
      </c>
      <c r="Q114" t="s">
        <v>489</v>
      </c>
    </row>
    <row r="115" spans="1:17">
      <c r="A115">
        <v>189</v>
      </c>
      <c r="B115" t="s">
        <v>15</v>
      </c>
      <c r="C115" s="2">
        <v>44810.564583333333</v>
      </c>
      <c r="D115">
        <v>21</v>
      </c>
      <c r="E115">
        <f t="shared" si="1"/>
        <v>1</v>
      </c>
      <c r="F115" t="s">
        <v>16</v>
      </c>
      <c r="G115" t="s">
        <v>17</v>
      </c>
      <c r="H115" s="2">
        <v>44726.497916666667</v>
      </c>
      <c r="I115" s="1">
        <v>44734</v>
      </c>
      <c r="J115" t="s">
        <v>58</v>
      </c>
      <c r="K115" t="s">
        <v>19</v>
      </c>
      <c r="L115" t="s">
        <v>71</v>
      </c>
      <c r="M115" t="s">
        <v>21</v>
      </c>
      <c r="N115" t="s">
        <v>19</v>
      </c>
      <c r="O115" t="s">
        <v>23</v>
      </c>
      <c r="P115" t="s">
        <v>43</v>
      </c>
      <c r="Q115" t="s">
        <v>349</v>
      </c>
    </row>
    <row r="116" spans="1:17">
      <c r="A116">
        <v>180</v>
      </c>
      <c r="B116" t="s">
        <v>15</v>
      </c>
      <c r="C116" s="2">
        <v>44916.55</v>
      </c>
      <c r="D116">
        <v>15</v>
      </c>
      <c r="E116">
        <f t="shared" si="1"/>
        <v>1</v>
      </c>
      <c r="F116" t="s">
        <v>16</v>
      </c>
      <c r="G116" t="s">
        <v>17</v>
      </c>
      <c r="H116" s="2">
        <v>44916.465277777781</v>
      </c>
      <c r="I116" s="1">
        <v>44916</v>
      </c>
      <c r="J116" t="s">
        <v>33</v>
      </c>
      <c r="K116" t="s">
        <v>19</v>
      </c>
      <c r="L116" t="s">
        <v>34</v>
      </c>
      <c r="M116" t="s">
        <v>23</v>
      </c>
      <c r="N116" t="s">
        <v>19</v>
      </c>
      <c r="O116" t="s">
        <v>23</v>
      </c>
      <c r="P116" t="s">
        <v>24</v>
      </c>
      <c r="Q116" t="s">
        <v>35</v>
      </c>
    </row>
    <row r="117" spans="1:17">
      <c r="A117">
        <v>180</v>
      </c>
      <c r="B117" t="s">
        <v>15</v>
      </c>
      <c r="C117" s="2">
        <v>44909.515972222223</v>
      </c>
      <c r="D117">
        <v>20</v>
      </c>
      <c r="E117">
        <f t="shared" si="1"/>
        <v>1</v>
      </c>
      <c r="F117" t="s">
        <v>36</v>
      </c>
      <c r="G117" t="s">
        <v>45</v>
      </c>
      <c r="H117" s="2">
        <v>44903.486111111109</v>
      </c>
      <c r="I117" s="1">
        <v>44909</v>
      </c>
      <c r="J117" t="s">
        <v>18</v>
      </c>
      <c r="K117" t="s">
        <v>19</v>
      </c>
      <c r="L117" t="s">
        <v>20</v>
      </c>
      <c r="M117" t="s">
        <v>21</v>
      </c>
      <c r="N117" t="s">
        <v>19</v>
      </c>
      <c r="O117" t="s">
        <v>23</v>
      </c>
      <c r="P117" t="s">
        <v>24</v>
      </c>
      <c r="Q117" t="s">
        <v>60</v>
      </c>
    </row>
    <row r="118" spans="1:17">
      <c r="A118">
        <v>180</v>
      </c>
      <c r="B118" t="s">
        <v>15</v>
      </c>
      <c r="C118" s="2">
        <v>44907.420138888891</v>
      </c>
      <c r="D118">
        <v>25</v>
      </c>
      <c r="E118">
        <f t="shared" si="1"/>
        <v>1</v>
      </c>
      <c r="F118" t="s">
        <v>36</v>
      </c>
      <c r="G118" t="s">
        <v>45</v>
      </c>
      <c r="H118" s="2">
        <v>44896.539583333331</v>
      </c>
      <c r="I118" s="1">
        <v>44904</v>
      </c>
      <c r="J118" t="s">
        <v>18</v>
      </c>
      <c r="K118" t="s">
        <v>19</v>
      </c>
      <c r="L118" t="s">
        <v>34</v>
      </c>
      <c r="M118" t="s">
        <v>23</v>
      </c>
      <c r="N118" t="s">
        <v>19</v>
      </c>
      <c r="O118" t="s">
        <v>23</v>
      </c>
      <c r="P118" t="s">
        <v>24</v>
      </c>
      <c r="Q118" t="s">
        <v>73</v>
      </c>
    </row>
    <row r="119" spans="1:17">
      <c r="A119">
        <v>180</v>
      </c>
      <c r="B119" t="s">
        <v>15</v>
      </c>
      <c r="C119" s="2">
        <v>44911.431250000001</v>
      </c>
      <c r="D119">
        <v>20</v>
      </c>
      <c r="E119">
        <f t="shared" si="1"/>
        <v>1</v>
      </c>
      <c r="F119" t="s">
        <v>36</v>
      </c>
      <c r="G119" t="s">
        <v>45</v>
      </c>
      <c r="H119" s="2">
        <v>44893.434027777781</v>
      </c>
      <c r="I119" s="1">
        <v>44909</v>
      </c>
      <c r="J119" t="s">
        <v>18</v>
      </c>
      <c r="K119" t="s">
        <v>19</v>
      </c>
      <c r="L119" t="s">
        <v>34</v>
      </c>
      <c r="M119" t="s">
        <v>23</v>
      </c>
      <c r="N119" t="s">
        <v>19</v>
      </c>
      <c r="O119" t="s">
        <v>23</v>
      </c>
      <c r="P119" t="s">
        <v>92</v>
      </c>
      <c r="Q119" t="s">
        <v>93</v>
      </c>
    </row>
    <row r="120" spans="1:17">
      <c r="A120">
        <v>180</v>
      </c>
      <c r="B120" t="s">
        <v>15</v>
      </c>
      <c r="C120" s="2">
        <v>44890.714583333334</v>
      </c>
      <c r="D120">
        <v>20</v>
      </c>
      <c r="E120">
        <f t="shared" si="1"/>
        <v>1</v>
      </c>
      <c r="F120" t="s">
        <v>36</v>
      </c>
      <c r="G120" t="s">
        <v>45</v>
      </c>
      <c r="H120" s="2">
        <v>44887.438888888886</v>
      </c>
      <c r="I120" s="1">
        <v>44889</v>
      </c>
      <c r="J120" t="s">
        <v>18</v>
      </c>
      <c r="K120" t="s">
        <v>19</v>
      </c>
      <c r="L120" t="s">
        <v>105</v>
      </c>
      <c r="M120" t="s">
        <v>23</v>
      </c>
      <c r="N120" t="s">
        <v>19</v>
      </c>
      <c r="O120" t="s">
        <v>23</v>
      </c>
      <c r="P120" t="s">
        <v>24</v>
      </c>
      <c r="Q120" t="s">
        <v>106</v>
      </c>
    </row>
    <row r="121" spans="1:17">
      <c r="A121">
        <v>180</v>
      </c>
      <c r="B121" t="s">
        <v>15</v>
      </c>
      <c r="C121" s="2">
        <v>44840.586111111108</v>
      </c>
      <c r="D121">
        <v>20</v>
      </c>
      <c r="E121">
        <f t="shared" si="1"/>
        <v>1</v>
      </c>
      <c r="F121" t="s">
        <v>36</v>
      </c>
      <c r="G121" t="s">
        <v>38</v>
      </c>
      <c r="H121" s="2">
        <v>44832.661111111112</v>
      </c>
      <c r="I121" s="1">
        <v>44840</v>
      </c>
      <c r="J121" t="s">
        <v>18</v>
      </c>
      <c r="K121" t="s">
        <v>19</v>
      </c>
      <c r="L121" t="s">
        <v>195</v>
      </c>
      <c r="M121" t="s">
        <v>23</v>
      </c>
      <c r="N121" t="s">
        <v>19</v>
      </c>
      <c r="O121" t="s">
        <v>23</v>
      </c>
      <c r="P121" t="s">
        <v>43</v>
      </c>
      <c r="Q121" t="s">
        <v>196</v>
      </c>
    </row>
    <row r="122" spans="1:17">
      <c r="A122">
        <v>180</v>
      </c>
      <c r="B122" t="s">
        <v>15</v>
      </c>
      <c r="C122" s="2">
        <v>44816.717361111114</v>
      </c>
      <c r="D122">
        <v>7</v>
      </c>
      <c r="E122">
        <f t="shared" si="1"/>
        <v>1</v>
      </c>
      <c r="F122" t="s">
        <v>16</v>
      </c>
      <c r="G122" t="s">
        <v>38</v>
      </c>
      <c r="H122" s="2">
        <v>44816.648611111108</v>
      </c>
      <c r="I122" s="1">
        <v>44816</v>
      </c>
      <c r="J122" t="s">
        <v>229</v>
      </c>
      <c r="K122" t="s">
        <v>19</v>
      </c>
      <c r="L122" t="s">
        <v>230</v>
      </c>
      <c r="M122" t="s">
        <v>23</v>
      </c>
      <c r="N122" t="s">
        <v>19</v>
      </c>
      <c r="O122" t="s">
        <v>23</v>
      </c>
      <c r="P122" t="s">
        <v>63</v>
      </c>
      <c r="Q122" t="s">
        <v>231</v>
      </c>
    </row>
    <row r="123" spans="1:17">
      <c r="A123">
        <v>180</v>
      </c>
      <c r="B123" t="s">
        <v>15</v>
      </c>
      <c r="C123" s="2">
        <v>44865.545138888891</v>
      </c>
      <c r="D123">
        <v>20</v>
      </c>
      <c r="E123">
        <f t="shared" si="1"/>
        <v>1</v>
      </c>
      <c r="F123" t="s">
        <v>77</v>
      </c>
      <c r="G123" t="s">
        <v>232</v>
      </c>
      <c r="H123" s="2">
        <v>44732.476388888892</v>
      </c>
      <c r="I123" s="1">
        <v>44735</v>
      </c>
      <c r="J123" t="s">
        <v>58</v>
      </c>
      <c r="K123" t="s">
        <v>19</v>
      </c>
      <c r="L123" t="s">
        <v>346</v>
      </c>
      <c r="M123" t="s">
        <v>152</v>
      </c>
      <c r="N123" t="s">
        <v>19</v>
      </c>
      <c r="O123" t="s">
        <v>23</v>
      </c>
      <c r="P123" t="s">
        <v>51</v>
      </c>
      <c r="Q123" t="s">
        <v>347</v>
      </c>
    </row>
    <row r="124" spans="1:17">
      <c r="A124">
        <v>1229</v>
      </c>
      <c r="B124" t="s">
        <v>15</v>
      </c>
      <c r="C124" s="2">
        <v>44771.779861111114</v>
      </c>
      <c r="D124">
        <v>130</v>
      </c>
      <c r="E124">
        <f t="shared" si="1"/>
        <v>2</v>
      </c>
      <c r="F124" t="s">
        <v>16</v>
      </c>
      <c r="G124" t="s">
        <v>17</v>
      </c>
      <c r="H124" s="2">
        <v>44767.411111111112</v>
      </c>
      <c r="I124" s="1">
        <v>44767</v>
      </c>
      <c r="J124" t="s">
        <v>286</v>
      </c>
      <c r="K124" t="s">
        <v>19</v>
      </c>
      <c r="L124" t="s">
        <v>287</v>
      </c>
      <c r="M124" t="s">
        <v>50</v>
      </c>
      <c r="N124" t="s">
        <v>19</v>
      </c>
      <c r="O124" t="s">
        <v>23</v>
      </c>
      <c r="P124" t="s">
        <v>86</v>
      </c>
      <c r="Q124" t="s">
        <v>288</v>
      </c>
    </row>
    <row r="125" spans="1:17">
      <c r="A125">
        <v>180</v>
      </c>
      <c r="B125" t="s">
        <v>15</v>
      </c>
      <c r="C125" s="2">
        <v>44778.477083333331</v>
      </c>
      <c r="D125">
        <v>30</v>
      </c>
      <c r="E125">
        <f t="shared" si="1"/>
        <v>1</v>
      </c>
      <c r="F125" t="s">
        <v>77</v>
      </c>
      <c r="G125" t="s">
        <v>232</v>
      </c>
      <c r="H125" s="2">
        <v>44700.521527777775</v>
      </c>
      <c r="I125" s="1">
        <v>44700</v>
      </c>
      <c r="J125" t="s">
        <v>371</v>
      </c>
      <c r="K125" t="s">
        <v>19</v>
      </c>
      <c r="L125" t="s">
        <v>372</v>
      </c>
      <c r="M125" t="s">
        <v>21</v>
      </c>
      <c r="N125" t="s">
        <v>22</v>
      </c>
      <c r="O125" t="s">
        <v>21</v>
      </c>
      <c r="P125" t="s">
        <v>86</v>
      </c>
      <c r="Q125" t="s">
        <v>373</v>
      </c>
    </row>
    <row r="126" spans="1:17">
      <c r="A126">
        <v>180</v>
      </c>
      <c r="B126" t="s">
        <v>15</v>
      </c>
      <c r="C126" s="2">
        <v>44712.573611111111</v>
      </c>
      <c r="D126">
        <v>20</v>
      </c>
      <c r="E126">
        <f t="shared" si="1"/>
        <v>1</v>
      </c>
      <c r="F126" t="s">
        <v>16</v>
      </c>
      <c r="G126" t="s">
        <v>17</v>
      </c>
      <c r="H126" s="2">
        <v>44699.556250000001</v>
      </c>
      <c r="I126" s="1">
        <v>44700</v>
      </c>
      <c r="J126" t="s">
        <v>18</v>
      </c>
      <c r="K126" t="s">
        <v>19</v>
      </c>
      <c r="L126" t="s">
        <v>377</v>
      </c>
      <c r="M126" t="s">
        <v>23</v>
      </c>
      <c r="N126" t="s">
        <v>19</v>
      </c>
      <c r="O126" t="s">
        <v>23</v>
      </c>
      <c r="P126" t="s">
        <v>24</v>
      </c>
      <c r="Q126" t="s">
        <v>378</v>
      </c>
    </row>
    <row r="127" spans="1:17">
      <c r="A127">
        <v>180</v>
      </c>
      <c r="B127" t="s">
        <v>15</v>
      </c>
      <c r="C127" s="2">
        <v>44613.438888888886</v>
      </c>
      <c r="D127">
        <v>15</v>
      </c>
      <c r="E127">
        <f t="shared" si="1"/>
        <v>1</v>
      </c>
      <c r="F127" t="s">
        <v>16</v>
      </c>
      <c r="G127" t="s">
        <v>17</v>
      </c>
      <c r="H127" s="2">
        <v>44603.638888888891</v>
      </c>
      <c r="I127" s="1">
        <v>44608</v>
      </c>
      <c r="J127" t="s">
        <v>511</v>
      </c>
      <c r="K127" t="s">
        <v>34</v>
      </c>
      <c r="L127" t="s">
        <v>512</v>
      </c>
      <c r="M127" t="s">
        <v>21</v>
      </c>
      <c r="N127" t="s">
        <v>22</v>
      </c>
      <c r="O127" t="s">
        <v>23</v>
      </c>
      <c r="P127" t="s">
        <v>63</v>
      </c>
      <c r="Q127" t="s">
        <v>513</v>
      </c>
    </row>
    <row r="128" spans="1:17">
      <c r="A128">
        <v>180</v>
      </c>
      <c r="B128" t="s">
        <v>15</v>
      </c>
      <c r="C128" s="2">
        <v>44665.67291666667</v>
      </c>
      <c r="D128">
        <v>20</v>
      </c>
      <c r="E128">
        <f t="shared" si="1"/>
        <v>1</v>
      </c>
      <c r="F128" t="s">
        <v>77</v>
      </c>
      <c r="G128" t="s">
        <v>232</v>
      </c>
      <c r="H128" s="2">
        <v>44602.71597222222</v>
      </c>
      <c r="I128" s="1">
        <v>44610</v>
      </c>
      <c r="J128" t="s">
        <v>514</v>
      </c>
      <c r="K128" t="s">
        <v>425</v>
      </c>
      <c r="L128" t="s">
        <v>515</v>
      </c>
      <c r="M128" t="s">
        <v>46</v>
      </c>
      <c r="N128" t="s">
        <v>19</v>
      </c>
      <c r="O128" t="s">
        <v>23</v>
      </c>
      <c r="P128" t="s">
        <v>97</v>
      </c>
      <c r="Q128" t="s">
        <v>516</v>
      </c>
    </row>
    <row r="129" spans="1:17">
      <c r="A129">
        <v>180</v>
      </c>
      <c r="B129" t="s">
        <v>15</v>
      </c>
      <c r="C129" s="2">
        <v>44592.697916666664</v>
      </c>
      <c r="D129">
        <v>20</v>
      </c>
      <c r="E129">
        <f t="shared" si="1"/>
        <v>1</v>
      </c>
      <c r="F129" t="s">
        <v>16</v>
      </c>
      <c r="G129" t="s">
        <v>45</v>
      </c>
      <c r="H129" s="2">
        <v>44588.420138888891</v>
      </c>
      <c r="I129" s="1">
        <v>44588</v>
      </c>
      <c r="J129" t="s">
        <v>537</v>
      </c>
      <c r="K129" t="s">
        <v>19</v>
      </c>
      <c r="L129" t="s">
        <v>69</v>
      </c>
      <c r="M129" t="s">
        <v>50</v>
      </c>
      <c r="N129" t="s">
        <v>19</v>
      </c>
      <c r="O129" t="s">
        <v>23</v>
      </c>
      <c r="P129" t="s">
        <v>31</v>
      </c>
      <c r="Q129" t="s">
        <v>538</v>
      </c>
    </row>
    <row r="130" spans="1:17">
      <c r="A130">
        <v>171</v>
      </c>
      <c r="B130" t="s">
        <v>15</v>
      </c>
      <c r="C130" s="2">
        <v>44910.569444444445</v>
      </c>
      <c r="D130">
        <v>19</v>
      </c>
      <c r="E130">
        <f t="shared" ref="E130:E193" si="2">IF(D130 &lt;=100,1,2)</f>
        <v>1</v>
      </c>
      <c r="F130" t="s">
        <v>16</v>
      </c>
      <c r="G130" t="s">
        <v>45</v>
      </c>
      <c r="H130" s="2">
        <v>44895.452777777777</v>
      </c>
      <c r="I130" s="1">
        <v>44901</v>
      </c>
      <c r="J130" t="s">
        <v>58</v>
      </c>
      <c r="K130" t="s">
        <v>19</v>
      </c>
      <c r="L130" t="s">
        <v>82</v>
      </c>
      <c r="M130" t="s">
        <v>23</v>
      </c>
      <c r="N130" t="s">
        <v>19</v>
      </c>
      <c r="O130" t="s">
        <v>23</v>
      </c>
      <c r="P130" t="s">
        <v>24</v>
      </c>
      <c r="Q130" t="s">
        <v>83</v>
      </c>
    </row>
    <row r="131" spans="1:17">
      <c r="A131">
        <v>169</v>
      </c>
      <c r="B131" t="s">
        <v>15</v>
      </c>
      <c r="C131" s="2">
        <v>44916.763194444444</v>
      </c>
      <c r="D131">
        <v>15</v>
      </c>
      <c r="E131">
        <f t="shared" si="2"/>
        <v>1</v>
      </c>
      <c r="F131" t="s">
        <v>16</v>
      </c>
      <c r="G131" t="s">
        <v>38</v>
      </c>
      <c r="H131" s="2">
        <v>44914.618750000001</v>
      </c>
      <c r="I131" s="1">
        <v>44914</v>
      </c>
      <c r="J131" t="s">
        <v>39</v>
      </c>
      <c r="K131" t="s">
        <v>19</v>
      </c>
      <c r="L131" t="s">
        <v>40</v>
      </c>
      <c r="M131" t="s">
        <v>23</v>
      </c>
      <c r="N131" t="s">
        <v>19</v>
      </c>
      <c r="O131" t="s">
        <v>23</v>
      </c>
      <c r="P131" t="s">
        <v>24</v>
      </c>
      <c r="Q131" t="s">
        <v>41</v>
      </c>
    </row>
    <row r="132" spans="1:17">
      <c r="A132">
        <v>165</v>
      </c>
      <c r="B132" t="s">
        <v>15</v>
      </c>
      <c r="C132" s="2">
        <v>44767.42083333333</v>
      </c>
      <c r="D132">
        <v>22</v>
      </c>
      <c r="E132">
        <f t="shared" si="2"/>
        <v>1</v>
      </c>
      <c r="F132" t="s">
        <v>36</v>
      </c>
      <c r="G132" t="s">
        <v>49</v>
      </c>
      <c r="H132" s="2">
        <v>44712.53402777778</v>
      </c>
      <c r="I132" s="1">
        <v>44721</v>
      </c>
      <c r="J132" t="s">
        <v>68</v>
      </c>
      <c r="K132" t="s">
        <v>19</v>
      </c>
      <c r="L132" t="s">
        <v>366</v>
      </c>
      <c r="M132" t="s">
        <v>23</v>
      </c>
      <c r="N132" t="s">
        <v>19</v>
      </c>
      <c r="O132" t="s">
        <v>145</v>
      </c>
      <c r="P132" t="s">
        <v>56</v>
      </c>
      <c r="Q132" t="s">
        <v>367</v>
      </c>
    </row>
    <row r="133" spans="1:17">
      <c r="A133">
        <v>162</v>
      </c>
      <c r="B133" t="s">
        <v>15</v>
      </c>
      <c r="C133" s="2">
        <v>44915.486805555556</v>
      </c>
      <c r="D133">
        <v>18</v>
      </c>
      <c r="E133">
        <f t="shared" si="2"/>
        <v>1</v>
      </c>
      <c r="F133" t="s">
        <v>36</v>
      </c>
      <c r="G133" t="s">
        <v>45</v>
      </c>
      <c r="H133" s="2">
        <v>44907.676388888889</v>
      </c>
      <c r="I133" s="1">
        <v>44910</v>
      </c>
      <c r="J133" t="s">
        <v>58</v>
      </c>
      <c r="K133" t="s">
        <v>19</v>
      </c>
      <c r="L133" t="s">
        <v>40</v>
      </c>
      <c r="M133" t="s">
        <v>23</v>
      </c>
      <c r="N133" t="s">
        <v>19</v>
      </c>
      <c r="O133" t="s">
        <v>23</v>
      </c>
      <c r="P133" t="s">
        <v>24</v>
      </c>
      <c r="Q133" t="s">
        <v>41</v>
      </c>
    </row>
    <row r="134" spans="1:17">
      <c r="A134">
        <v>162</v>
      </c>
      <c r="B134" t="s">
        <v>15</v>
      </c>
      <c r="C134" s="2">
        <v>44820.443749999999</v>
      </c>
      <c r="D134">
        <v>18</v>
      </c>
      <c r="E134">
        <f t="shared" si="2"/>
        <v>1</v>
      </c>
      <c r="F134" t="s">
        <v>16</v>
      </c>
      <c r="G134" t="s">
        <v>17</v>
      </c>
      <c r="H134" s="2">
        <v>44789.464583333334</v>
      </c>
      <c r="I134" s="1">
        <v>44789</v>
      </c>
      <c r="J134" t="s">
        <v>89</v>
      </c>
      <c r="K134" t="s">
        <v>19</v>
      </c>
      <c r="L134" t="s">
        <v>255</v>
      </c>
      <c r="M134" t="s">
        <v>23</v>
      </c>
      <c r="N134" t="s">
        <v>19</v>
      </c>
      <c r="O134" t="s">
        <v>23</v>
      </c>
      <c r="P134" t="s">
        <v>63</v>
      </c>
      <c r="Q134" t="s">
        <v>256</v>
      </c>
    </row>
    <row r="135" spans="1:17">
      <c r="A135">
        <v>162</v>
      </c>
      <c r="B135" t="s">
        <v>15</v>
      </c>
      <c r="C135" s="2">
        <v>44778.600694444445</v>
      </c>
      <c r="D135">
        <v>20</v>
      </c>
      <c r="E135">
        <f t="shared" si="2"/>
        <v>1</v>
      </c>
      <c r="F135" t="s">
        <v>16</v>
      </c>
      <c r="G135" t="s">
        <v>17</v>
      </c>
      <c r="H135" s="2">
        <v>44774.606249999997</v>
      </c>
      <c r="I135" s="1">
        <v>44775</v>
      </c>
      <c r="J135" t="s">
        <v>162</v>
      </c>
      <c r="K135" t="s">
        <v>19</v>
      </c>
      <c r="L135" t="s">
        <v>34</v>
      </c>
      <c r="M135" t="s">
        <v>23</v>
      </c>
      <c r="N135" t="s">
        <v>19</v>
      </c>
      <c r="O135" t="s">
        <v>23</v>
      </c>
      <c r="P135" t="s">
        <v>24</v>
      </c>
      <c r="Q135" t="s">
        <v>279</v>
      </c>
    </row>
    <row r="136" spans="1:17">
      <c r="A136">
        <v>156</v>
      </c>
      <c r="B136" t="s">
        <v>15</v>
      </c>
      <c r="C136" s="2">
        <v>44672.493055555555</v>
      </c>
      <c r="D136">
        <v>26</v>
      </c>
      <c r="E136">
        <f t="shared" si="2"/>
        <v>1</v>
      </c>
      <c r="F136" t="s">
        <v>16</v>
      </c>
      <c r="G136" t="s">
        <v>17</v>
      </c>
      <c r="H136" s="2">
        <v>44665.458333333336</v>
      </c>
      <c r="I136" s="1">
        <v>44671</v>
      </c>
      <c r="J136" t="s">
        <v>58</v>
      </c>
      <c r="K136" t="s">
        <v>19</v>
      </c>
      <c r="L136" t="s">
        <v>427</v>
      </c>
      <c r="M136" t="s">
        <v>50</v>
      </c>
      <c r="N136" t="s">
        <v>19</v>
      </c>
      <c r="O136" t="s">
        <v>23</v>
      </c>
      <c r="P136" t="s">
        <v>51</v>
      </c>
      <c r="Q136" t="s">
        <v>428</v>
      </c>
    </row>
    <row r="137" spans="1:17">
      <c r="A137">
        <v>156</v>
      </c>
      <c r="B137" t="s">
        <v>15</v>
      </c>
      <c r="C137" s="2">
        <v>44680.525694444441</v>
      </c>
      <c r="D137">
        <v>26</v>
      </c>
      <c r="E137">
        <f t="shared" si="2"/>
        <v>1</v>
      </c>
      <c r="F137" t="s">
        <v>36</v>
      </c>
      <c r="G137" t="s">
        <v>45</v>
      </c>
      <c r="H137" s="2">
        <v>44649.438194444447</v>
      </c>
      <c r="I137" s="1">
        <v>44649</v>
      </c>
      <c r="J137" t="s">
        <v>18</v>
      </c>
      <c r="K137" t="s">
        <v>19</v>
      </c>
      <c r="L137" t="s">
        <v>459</v>
      </c>
      <c r="M137" t="s">
        <v>21</v>
      </c>
      <c r="N137" t="s">
        <v>460</v>
      </c>
      <c r="O137" t="s">
        <v>23</v>
      </c>
      <c r="P137" t="s">
        <v>86</v>
      </c>
      <c r="Q137" t="s">
        <v>461</v>
      </c>
    </row>
    <row r="138" spans="1:17">
      <c r="A138">
        <v>153</v>
      </c>
      <c r="B138" t="s">
        <v>15</v>
      </c>
      <c r="C138" s="2">
        <v>44683.390277777777</v>
      </c>
      <c r="D138">
        <v>22</v>
      </c>
      <c r="E138">
        <f t="shared" si="2"/>
        <v>1</v>
      </c>
      <c r="F138" t="s">
        <v>16</v>
      </c>
      <c r="G138" t="s">
        <v>17</v>
      </c>
      <c r="H138" s="2">
        <v>44643.597222222219</v>
      </c>
      <c r="I138" s="1">
        <v>44644</v>
      </c>
      <c r="J138" t="s">
        <v>18</v>
      </c>
      <c r="K138" t="s">
        <v>19</v>
      </c>
      <c r="L138" t="s">
        <v>468</v>
      </c>
      <c r="M138" t="s">
        <v>50</v>
      </c>
      <c r="N138" t="s">
        <v>19</v>
      </c>
      <c r="O138" t="s">
        <v>145</v>
      </c>
      <c r="P138" t="s">
        <v>129</v>
      </c>
      <c r="Q138" t="s">
        <v>469</v>
      </c>
    </row>
    <row r="139" spans="1:17">
      <c r="A139">
        <v>149</v>
      </c>
      <c r="B139" t="s">
        <v>15</v>
      </c>
      <c r="C139" s="2">
        <v>44911.506944444445</v>
      </c>
      <c r="D139">
        <v>15</v>
      </c>
      <c r="E139">
        <f t="shared" si="2"/>
        <v>1</v>
      </c>
      <c r="F139" t="s">
        <v>16</v>
      </c>
      <c r="G139" t="s">
        <v>67</v>
      </c>
      <c r="H139" s="2">
        <v>44897.609722222223</v>
      </c>
      <c r="I139" s="1">
        <v>44908</v>
      </c>
      <c r="J139" t="s">
        <v>68</v>
      </c>
      <c r="K139" t="s">
        <v>19</v>
      </c>
      <c r="L139" t="s">
        <v>69</v>
      </c>
      <c r="M139" t="s">
        <v>23</v>
      </c>
      <c r="N139" t="s">
        <v>19</v>
      </c>
      <c r="O139" t="s">
        <v>23</v>
      </c>
      <c r="P139" t="s">
        <v>24</v>
      </c>
      <c r="Q139" t="s">
        <v>70</v>
      </c>
    </row>
    <row r="140" spans="1:17">
      <c r="A140">
        <v>149</v>
      </c>
      <c r="B140" t="s">
        <v>15</v>
      </c>
      <c r="C140" s="2">
        <v>44915.74722222222</v>
      </c>
      <c r="D140">
        <v>15</v>
      </c>
      <c r="E140">
        <f t="shared" si="2"/>
        <v>1</v>
      </c>
      <c r="F140" t="s">
        <v>36</v>
      </c>
      <c r="G140" t="s">
        <v>45</v>
      </c>
      <c r="H140" s="2">
        <v>44895.743750000001</v>
      </c>
      <c r="I140" s="1">
        <v>44897</v>
      </c>
      <c r="J140" t="s">
        <v>74</v>
      </c>
      <c r="K140" t="s">
        <v>19</v>
      </c>
      <c r="L140" t="s">
        <v>75</v>
      </c>
      <c r="M140" t="s">
        <v>23</v>
      </c>
      <c r="N140" t="s">
        <v>19</v>
      </c>
      <c r="O140" t="s">
        <v>23</v>
      </c>
      <c r="P140" t="s">
        <v>56</v>
      </c>
      <c r="Q140" t="s">
        <v>76</v>
      </c>
    </row>
    <row r="141" spans="1:17">
      <c r="A141">
        <v>149</v>
      </c>
      <c r="B141" t="s">
        <v>15</v>
      </c>
      <c r="C141" s="2">
        <v>44792.412499999999</v>
      </c>
      <c r="D141">
        <v>12</v>
      </c>
      <c r="E141">
        <f t="shared" si="2"/>
        <v>1</v>
      </c>
      <c r="F141" t="s">
        <v>16</v>
      </c>
      <c r="G141" t="s">
        <v>67</v>
      </c>
      <c r="H141" s="2">
        <v>44791.709722222222</v>
      </c>
      <c r="I141" s="1">
        <v>44791</v>
      </c>
      <c r="J141" t="s">
        <v>58</v>
      </c>
      <c r="K141" t="s">
        <v>19</v>
      </c>
      <c r="L141" t="s">
        <v>71</v>
      </c>
      <c r="M141" t="s">
        <v>50</v>
      </c>
      <c r="N141" t="s">
        <v>22</v>
      </c>
      <c r="O141" t="s">
        <v>23</v>
      </c>
      <c r="P141" t="s">
        <v>63</v>
      </c>
      <c r="Q141" t="s">
        <v>64</v>
      </c>
    </row>
    <row r="142" spans="1:17">
      <c r="A142">
        <v>149</v>
      </c>
      <c r="B142" t="s">
        <v>15</v>
      </c>
      <c r="C142" s="2">
        <v>44680.402777777781</v>
      </c>
      <c r="D142">
        <v>15</v>
      </c>
      <c r="E142">
        <f t="shared" si="2"/>
        <v>1</v>
      </c>
      <c r="F142" t="s">
        <v>16</v>
      </c>
      <c r="G142" t="s">
        <v>309</v>
      </c>
      <c r="H142" s="2">
        <v>44676.490972222222</v>
      </c>
      <c r="I142" s="1">
        <v>44677</v>
      </c>
      <c r="J142" t="s">
        <v>374</v>
      </c>
      <c r="K142" t="s">
        <v>19</v>
      </c>
      <c r="L142" t="s">
        <v>409</v>
      </c>
      <c r="M142" t="s">
        <v>23</v>
      </c>
      <c r="N142" t="s">
        <v>19</v>
      </c>
      <c r="O142" t="s">
        <v>23</v>
      </c>
      <c r="P142" t="s">
        <v>129</v>
      </c>
      <c r="Q142" t="s">
        <v>410</v>
      </c>
    </row>
    <row r="143" spans="1:17">
      <c r="A143">
        <v>149</v>
      </c>
      <c r="B143" t="s">
        <v>15</v>
      </c>
      <c r="C143" s="2">
        <v>44663.579861111109</v>
      </c>
      <c r="D143">
        <v>10</v>
      </c>
      <c r="E143">
        <f t="shared" si="2"/>
        <v>1</v>
      </c>
      <c r="F143" t="s">
        <v>16</v>
      </c>
      <c r="G143" t="s">
        <v>17</v>
      </c>
      <c r="H143" s="2">
        <v>44539.628472222219</v>
      </c>
      <c r="I143" s="1">
        <v>44550</v>
      </c>
      <c r="J143" t="s">
        <v>579</v>
      </c>
      <c r="K143" t="s">
        <v>19</v>
      </c>
      <c r="L143" t="s">
        <v>580</v>
      </c>
      <c r="M143" t="s">
        <v>21</v>
      </c>
      <c r="N143" t="s">
        <v>22</v>
      </c>
      <c r="O143" t="s">
        <v>23</v>
      </c>
      <c r="P143" t="s">
        <v>112</v>
      </c>
      <c r="Q143" t="s">
        <v>581</v>
      </c>
    </row>
    <row r="144" spans="1:17">
      <c r="A144">
        <v>149</v>
      </c>
      <c r="B144" t="s">
        <v>15</v>
      </c>
      <c r="C144" s="2">
        <v>44620.959027777775</v>
      </c>
      <c r="D144">
        <v>10</v>
      </c>
      <c r="E144">
        <f t="shared" si="2"/>
        <v>1</v>
      </c>
      <c r="F144" t="s">
        <v>77</v>
      </c>
      <c r="G144" t="s">
        <v>232</v>
      </c>
      <c r="H144" s="2">
        <v>44518.50277777778</v>
      </c>
      <c r="I144" s="1">
        <v>44538</v>
      </c>
      <c r="J144" t="s">
        <v>68</v>
      </c>
      <c r="K144" t="s">
        <v>186</v>
      </c>
      <c r="L144" t="s">
        <v>586</v>
      </c>
      <c r="M144" t="s">
        <v>21</v>
      </c>
      <c r="N144" t="s">
        <v>19</v>
      </c>
      <c r="O144" t="s">
        <v>21</v>
      </c>
      <c r="P144" t="s">
        <v>43</v>
      </c>
      <c r="Q144" t="s">
        <v>587</v>
      </c>
    </row>
    <row r="145" spans="1:17">
      <c r="A145">
        <v>144</v>
      </c>
      <c r="B145" t="s">
        <v>15</v>
      </c>
      <c r="C145" s="2">
        <v>44875.544444444444</v>
      </c>
      <c r="D145">
        <v>16</v>
      </c>
      <c r="E145">
        <f t="shared" si="2"/>
        <v>1</v>
      </c>
      <c r="F145" t="s">
        <v>16</v>
      </c>
      <c r="G145" t="s">
        <v>17</v>
      </c>
      <c r="H145" s="2">
        <v>44823.6</v>
      </c>
      <c r="I145" s="1">
        <v>44825</v>
      </c>
      <c r="J145" t="s">
        <v>218</v>
      </c>
      <c r="K145" t="s">
        <v>34</v>
      </c>
      <c r="L145" t="s">
        <v>71</v>
      </c>
      <c r="M145" t="s">
        <v>50</v>
      </c>
      <c r="N145" t="s">
        <v>19</v>
      </c>
      <c r="O145" t="s">
        <v>23</v>
      </c>
      <c r="P145" t="s">
        <v>63</v>
      </c>
      <c r="Q145" t="s">
        <v>219</v>
      </c>
    </row>
    <row r="146" spans="1:17">
      <c r="A146">
        <v>144</v>
      </c>
      <c r="B146" t="s">
        <v>15</v>
      </c>
      <c r="C146" s="2">
        <v>44651.441666666666</v>
      </c>
      <c r="D146">
        <v>24</v>
      </c>
      <c r="E146">
        <f t="shared" si="2"/>
        <v>1</v>
      </c>
      <c r="F146" t="s">
        <v>77</v>
      </c>
      <c r="G146" t="s">
        <v>232</v>
      </c>
      <c r="H146" s="2">
        <v>44631.519444444442</v>
      </c>
      <c r="I146" s="1">
        <v>44638</v>
      </c>
      <c r="J146" t="s">
        <v>400</v>
      </c>
      <c r="K146" t="s">
        <v>481</v>
      </c>
      <c r="L146" t="s">
        <v>482</v>
      </c>
      <c r="M146" t="s">
        <v>23</v>
      </c>
      <c r="N146" t="s">
        <v>19</v>
      </c>
      <c r="O146" t="s">
        <v>23</v>
      </c>
      <c r="P146" t="s">
        <v>24</v>
      </c>
      <c r="Q146" t="s">
        <v>483</v>
      </c>
    </row>
    <row r="147" spans="1:17">
      <c r="A147">
        <v>144</v>
      </c>
      <c r="B147" t="s">
        <v>15</v>
      </c>
      <c r="C147" s="2">
        <v>44596.435416666667</v>
      </c>
      <c r="D147">
        <v>16</v>
      </c>
      <c r="E147">
        <f t="shared" si="2"/>
        <v>1</v>
      </c>
      <c r="F147" t="s">
        <v>16</v>
      </c>
      <c r="G147" t="s">
        <v>591</v>
      </c>
      <c r="H147" s="2">
        <v>44469.748611111114</v>
      </c>
      <c r="I147" s="1">
        <v>44482</v>
      </c>
      <c r="J147" t="s">
        <v>18</v>
      </c>
      <c r="K147" t="s">
        <v>592</v>
      </c>
      <c r="L147" t="s">
        <v>69</v>
      </c>
      <c r="M147" t="s">
        <v>23</v>
      </c>
      <c r="N147" t="s">
        <v>19</v>
      </c>
      <c r="O147" t="s">
        <v>23</v>
      </c>
      <c r="P147" t="s">
        <v>63</v>
      </c>
      <c r="Q147" t="s">
        <v>593</v>
      </c>
    </row>
    <row r="148" spans="1:17">
      <c r="A148">
        <v>140</v>
      </c>
      <c r="B148" t="s">
        <v>15</v>
      </c>
      <c r="C148" s="2">
        <v>44789.520138888889</v>
      </c>
      <c r="D148">
        <v>15</v>
      </c>
      <c r="E148">
        <f t="shared" si="2"/>
        <v>1</v>
      </c>
      <c r="F148" t="s">
        <v>36</v>
      </c>
      <c r="G148" t="s">
        <v>17</v>
      </c>
      <c r="H148" s="2">
        <v>44774.668749999997</v>
      </c>
      <c r="I148" s="1">
        <v>44775</v>
      </c>
      <c r="J148" t="s">
        <v>18</v>
      </c>
      <c r="K148" t="s">
        <v>19</v>
      </c>
      <c r="L148" t="s">
        <v>276</v>
      </c>
      <c r="M148" t="s">
        <v>277</v>
      </c>
      <c r="N148" t="s">
        <v>19</v>
      </c>
      <c r="O148" t="s">
        <v>23</v>
      </c>
      <c r="P148" t="s">
        <v>86</v>
      </c>
      <c r="Q148" t="s">
        <v>278</v>
      </c>
    </row>
    <row r="149" spans="1:17">
      <c r="A149">
        <v>135</v>
      </c>
      <c r="B149" t="s">
        <v>15</v>
      </c>
      <c r="C149" s="2">
        <v>44925.999305555553</v>
      </c>
      <c r="D149">
        <v>15</v>
      </c>
      <c r="E149">
        <f t="shared" si="2"/>
        <v>1</v>
      </c>
      <c r="F149" t="s">
        <v>16</v>
      </c>
      <c r="G149" t="s">
        <v>17</v>
      </c>
      <c r="H149" s="2">
        <v>44925.53125</v>
      </c>
      <c r="I149" s="1">
        <v>44925</v>
      </c>
      <c r="J149" t="s">
        <v>18</v>
      </c>
      <c r="K149" t="s">
        <v>19</v>
      </c>
      <c r="L149" t="s">
        <v>20</v>
      </c>
      <c r="M149" t="s">
        <v>21</v>
      </c>
      <c r="N149" t="s">
        <v>22</v>
      </c>
      <c r="O149" t="s">
        <v>23</v>
      </c>
      <c r="P149" t="s">
        <v>24</v>
      </c>
      <c r="Q149" t="s">
        <v>25</v>
      </c>
    </row>
    <row r="150" spans="1:17">
      <c r="A150">
        <v>135</v>
      </c>
      <c r="B150" t="s">
        <v>15</v>
      </c>
      <c r="C150" s="2">
        <v>44921.680555555555</v>
      </c>
      <c r="D150">
        <v>15</v>
      </c>
      <c r="E150">
        <f t="shared" si="2"/>
        <v>1</v>
      </c>
      <c r="F150" t="s">
        <v>36</v>
      </c>
      <c r="G150" t="s">
        <v>49</v>
      </c>
      <c r="H150" s="2">
        <v>44911.6875</v>
      </c>
      <c r="I150" s="1">
        <v>44916</v>
      </c>
      <c r="J150" t="s">
        <v>18</v>
      </c>
      <c r="K150" t="s">
        <v>19</v>
      </c>
      <c r="L150" t="s">
        <v>34</v>
      </c>
      <c r="M150" t="s">
        <v>50</v>
      </c>
      <c r="N150" t="s">
        <v>19</v>
      </c>
      <c r="O150" t="s">
        <v>23</v>
      </c>
      <c r="P150" t="s">
        <v>51</v>
      </c>
      <c r="Q150" t="s">
        <v>52</v>
      </c>
    </row>
    <row r="151" spans="1:17">
      <c r="A151">
        <v>135</v>
      </c>
      <c r="B151" t="s">
        <v>15</v>
      </c>
      <c r="C151" s="2">
        <v>44903.519444444442</v>
      </c>
      <c r="D151">
        <v>15</v>
      </c>
      <c r="E151">
        <f t="shared" si="2"/>
        <v>1</v>
      </c>
      <c r="F151" t="s">
        <v>36</v>
      </c>
      <c r="G151" t="s">
        <v>45</v>
      </c>
      <c r="H151" s="2">
        <v>44900.693055555559</v>
      </c>
      <c r="I151" s="1">
        <v>44902</v>
      </c>
      <c r="J151" t="s">
        <v>18</v>
      </c>
      <c r="K151" t="s">
        <v>19</v>
      </c>
      <c r="L151" t="s">
        <v>34</v>
      </c>
      <c r="M151" t="s">
        <v>23</v>
      </c>
      <c r="N151" t="s">
        <v>19</v>
      </c>
      <c r="O151" t="s">
        <v>23</v>
      </c>
      <c r="P151" t="s">
        <v>24</v>
      </c>
      <c r="Q151" t="s">
        <v>61</v>
      </c>
    </row>
    <row r="152" spans="1:17">
      <c r="A152">
        <v>135</v>
      </c>
      <c r="B152" t="s">
        <v>15</v>
      </c>
      <c r="C152" s="2">
        <v>44915.676388888889</v>
      </c>
      <c r="D152">
        <v>15</v>
      </c>
      <c r="E152">
        <f t="shared" si="2"/>
        <v>1</v>
      </c>
      <c r="F152" t="s">
        <v>36</v>
      </c>
      <c r="G152" t="s">
        <v>45</v>
      </c>
      <c r="H152" s="2">
        <v>44900.611805555556</v>
      </c>
      <c r="I152" s="1">
        <v>44910</v>
      </c>
      <c r="J152" t="s">
        <v>18</v>
      </c>
      <c r="K152" t="s">
        <v>19</v>
      </c>
      <c r="L152" t="s">
        <v>34</v>
      </c>
      <c r="M152" t="s">
        <v>23</v>
      </c>
      <c r="N152" t="s">
        <v>19</v>
      </c>
      <c r="O152" t="s">
        <v>23</v>
      </c>
      <c r="P152" t="s">
        <v>24</v>
      </c>
      <c r="Q152" t="s">
        <v>62</v>
      </c>
    </row>
    <row r="153" spans="1:17">
      <c r="A153">
        <v>135</v>
      </c>
      <c r="B153" t="s">
        <v>15</v>
      </c>
      <c r="C153" s="2">
        <v>44907.511805555558</v>
      </c>
      <c r="D153">
        <v>15</v>
      </c>
      <c r="E153">
        <f t="shared" si="2"/>
        <v>1</v>
      </c>
      <c r="F153" t="s">
        <v>36</v>
      </c>
      <c r="G153" t="s">
        <v>45</v>
      </c>
      <c r="H153" s="2">
        <v>44900.586805555555</v>
      </c>
      <c r="I153" s="1">
        <v>44902</v>
      </c>
      <c r="J153" t="s">
        <v>18</v>
      </c>
      <c r="K153" t="s">
        <v>19</v>
      </c>
      <c r="L153" t="s">
        <v>40</v>
      </c>
      <c r="M153" t="s">
        <v>23</v>
      </c>
      <c r="N153" t="s">
        <v>19</v>
      </c>
      <c r="O153" t="s">
        <v>23</v>
      </c>
      <c r="P153" t="s">
        <v>63</v>
      </c>
      <c r="Q153" t="s">
        <v>64</v>
      </c>
    </row>
    <row r="154" spans="1:17">
      <c r="A154">
        <v>135</v>
      </c>
      <c r="B154" t="s">
        <v>15</v>
      </c>
      <c r="C154" s="2">
        <v>44917.513194444444</v>
      </c>
      <c r="D154">
        <v>15</v>
      </c>
      <c r="E154">
        <f t="shared" si="2"/>
        <v>1</v>
      </c>
      <c r="F154" t="s">
        <v>36</v>
      </c>
      <c r="G154" t="s">
        <v>45</v>
      </c>
      <c r="H154" s="2">
        <v>44893.5</v>
      </c>
      <c r="I154" s="1">
        <v>44915</v>
      </c>
      <c r="J154" t="s">
        <v>18</v>
      </c>
      <c r="K154" t="s">
        <v>19</v>
      </c>
      <c r="L154" t="s">
        <v>40</v>
      </c>
      <c r="M154" t="s">
        <v>23</v>
      </c>
      <c r="N154" t="s">
        <v>19</v>
      </c>
      <c r="O154" t="s">
        <v>23</v>
      </c>
      <c r="P154" t="s">
        <v>43</v>
      </c>
      <c r="Q154" t="s">
        <v>88</v>
      </c>
    </row>
    <row r="155" spans="1:17">
      <c r="A155">
        <v>135</v>
      </c>
      <c r="B155" t="s">
        <v>15</v>
      </c>
      <c r="C155" s="2">
        <v>44895.463194444441</v>
      </c>
      <c r="D155">
        <v>15</v>
      </c>
      <c r="E155">
        <f t="shared" si="2"/>
        <v>1</v>
      </c>
      <c r="F155" t="s">
        <v>77</v>
      </c>
      <c r="G155" t="s">
        <v>17</v>
      </c>
      <c r="H155" s="2">
        <v>44893.484027777777</v>
      </c>
      <c r="I155" s="1">
        <v>44894</v>
      </c>
      <c r="J155" t="s">
        <v>89</v>
      </c>
      <c r="K155" t="s">
        <v>19</v>
      </c>
      <c r="L155" t="s">
        <v>90</v>
      </c>
      <c r="M155" t="s">
        <v>23</v>
      </c>
      <c r="N155" t="s">
        <v>22</v>
      </c>
      <c r="O155" t="s">
        <v>23</v>
      </c>
      <c r="P155" t="s">
        <v>63</v>
      </c>
      <c r="Q155" t="s">
        <v>91</v>
      </c>
    </row>
    <row r="156" spans="1:17">
      <c r="A156">
        <v>135</v>
      </c>
      <c r="B156" t="s">
        <v>15</v>
      </c>
      <c r="C156" s="2">
        <v>44911.50277777778</v>
      </c>
      <c r="D156">
        <v>15</v>
      </c>
      <c r="E156">
        <f t="shared" si="2"/>
        <v>1</v>
      </c>
      <c r="F156" t="s">
        <v>16</v>
      </c>
      <c r="G156" t="s">
        <v>17</v>
      </c>
      <c r="H156" s="2">
        <v>44890.525694444441</v>
      </c>
      <c r="I156" s="1">
        <v>44895</v>
      </c>
      <c r="J156" t="s">
        <v>18</v>
      </c>
      <c r="K156" t="s">
        <v>19</v>
      </c>
      <c r="L156" t="s">
        <v>30</v>
      </c>
      <c r="M156" t="s">
        <v>21</v>
      </c>
      <c r="N156" t="s">
        <v>19</v>
      </c>
      <c r="O156" t="s">
        <v>21</v>
      </c>
      <c r="P156" t="s">
        <v>24</v>
      </c>
      <c r="Q156" t="s">
        <v>94</v>
      </c>
    </row>
    <row r="157" spans="1:17">
      <c r="A157">
        <v>135</v>
      </c>
      <c r="B157" t="s">
        <v>15</v>
      </c>
      <c r="C157" s="2">
        <v>44893.708333333336</v>
      </c>
      <c r="D157">
        <v>15</v>
      </c>
      <c r="E157">
        <f t="shared" si="2"/>
        <v>1</v>
      </c>
      <c r="F157" t="s">
        <v>16</v>
      </c>
      <c r="G157" t="s">
        <v>49</v>
      </c>
      <c r="H157" s="2">
        <v>44888.527083333334</v>
      </c>
      <c r="I157" s="1">
        <v>44888</v>
      </c>
      <c r="J157" t="s">
        <v>18</v>
      </c>
      <c r="K157" t="s">
        <v>19</v>
      </c>
      <c r="L157" t="s">
        <v>102</v>
      </c>
      <c r="M157" t="s">
        <v>23</v>
      </c>
      <c r="N157" t="s">
        <v>22</v>
      </c>
      <c r="O157" t="s">
        <v>23</v>
      </c>
      <c r="P157" t="s">
        <v>43</v>
      </c>
      <c r="Q157" t="s">
        <v>103</v>
      </c>
    </row>
    <row r="158" spans="1:17">
      <c r="A158">
        <v>135</v>
      </c>
      <c r="B158" t="s">
        <v>15</v>
      </c>
      <c r="C158" s="2">
        <v>44894.682638888888</v>
      </c>
      <c r="D158">
        <v>15</v>
      </c>
      <c r="E158">
        <f t="shared" si="2"/>
        <v>1</v>
      </c>
      <c r="F158" t="s">
        <v>36</v>
      </c>
      <c r="G158" t="s">
        <v>45</v>
      </c>
      <c r="H158" s="2">
        <v>44883.6</v>
      </c>
      <c r="I158" s="1">
        <v>44889</v>
      </c>
      <c r="J158" t="s">
        <v>58</v>
      </c>
      <c r="K158" t="s">
        <v>19</v>
      </c>
      <c r="L158" t="s">
        <v>34</v>
      </c>
      <c r="M158" t="s">
        <v>23</v>
      </c>
      <c r="N158" t="s">
        <v>19</v>
      </c>
      <c r="O158" t="s">
        <v>23</v>
      </c>
      <c r="P158" t="s">
        <v>112</v>
      </c>
      <c r="Q158" t="s">
        <v>113</v>
      </c>
    </row>
    <row r="159" spans="1:17">
      <c r="A159">
        <v>135</v>
      </c>
      <c r="B159" t="s">
        <v>15</v>
      </c>
      <c r="C159" s="2">
        <v>44887.474305555559</v>
      </c>
      <c r="D159">
        <v>15</v>
      </c>
      <c r="E159">
        <f t="shared" si="2"/>
        <v>1</v>
      </c>
      <c r="F159" t="s">
        <v>36</v>
      </c>
      <c r="G159" t="s">
        <v>17</v>
      </c>
      <c r="H159" s="2">
        <v>44880.412499999999</v>
      </c>
      <c r="I159" s="1">
        <v>44882</v>
      </c>
      <c r="J159" t="s">
        <v>18</v>
      </c>
      <c r="K159" t="s">
        <v>19</v>
      </c>
      <c r="L159" t="s">
        <v>117</v>
      </c>
      <c r="M159" t="s">
        <v>23</v>
      </c>
      <c r="N159" t="s">
        <v>19</v>
      </c>
      <c r="O159" t="s">
        <v>23</v>
      </c>
      <c r="P159" t="s">
        <v>24</v>
      </c>
      <c r="Q159" t="s">
        <v>118</v>
      </c>
    </row>
    <row r="160" spans="1:17">
      <c r="A160">
        <v>1062.45</v>
      </c>
      <c r="B160" t="s">
        <v>15</v>
      </c>
      <c r="C160" s="2">
        <v>44740.745833333334</v>
      </c>
      <c r="D160">
        <v>160</v>
      </c>
      <c r="E160">
        <f t="shared" si="2"/>
        <v>2</v>
      </c>
      <c r="F160" t="s">
        <v>36</v>
      </c>
      <c r="G160" t="s">
        <v>45</v>
      </c>
      <c r="H160" s="2">
        <v>44713.527777777781</v>
      </c>
      <c r="I160" s="1">
        <v>44715</v>
      </c>
      <c r="J160" t="s">
        <v>363</v>
      </c>
      <c r="K160" t="s">
        <v>19</v>
      </c>
      <c r="L160" t="s">
        <v>364</v>
      </c>
      <c r="M160" t="s">
        <v>21</v>
      </c>
      <c r="N160" t="s">
        <v>19</v>
      </c>
      <c r="O160" t="s">
        <v>23</v>
      </c>
      <c r="P160" t="s">
        <v>344</v>
      </c>
      <c r="Q160" t="s">
        <v>365</v>
      </c>
    </row>
    <row r="161" spans="1:17">
      <c r="A161">
        <v>135</v>
      </c>
      <c r="B161" t="s">
        <v>15</v>
      </c>
      <c r="C161" s="2">
        <v>44889.716666666667</v>
      </c>
      <c r="D161">
        <v>15</v>
      </c>
      <c r="E161">
        <f t="shared" si="2"/>
        <v>1</v>
      </c>
      <c r="F161" t="s">
        <v>16</v>
      </c>
      <c r="G161" t="s">
        <v>17</v>
      </c>
      <c r="H161" s="2">
        <v>44875.777777777781</v>
      </c>
      <c r="I161" s="1">
        <v>44880</v>
      </c>
      <c r="J161" t="s">
        <v>18</v>
      </c>
      <c r="K161" t="s">
        <v>19</v>
      </c>
      <c r="L161" t="s">
        <v>125</v>
      </c>
      <c r="M161" t="s">
        <v>23</v>
      </c>
      <c r="N161" t="s">
        <v>19</v>
      </c>
      <c r="O161" t="s">
        <v>23</v>
      </c>
      <c r="P161" t="s">
        <v>43</v>
      </c>
      <c r="Q161" t="s">
        <v>126</v>
      </c>
    </row>
    <row r="162" spans="1:17">
      <c r="A162">
        <v>135</v>
      </c>
      <c r="B162" t="s">
        <v>15</v>
      </c>
      <c r="C162" s="2">
        <v>44879.525694444441</v>
      </c>
      <c r="D162">
        <v>15</v>
      </c>
      <c r="E162">
        <f t="shared" si="2"/>
        <v>1</v>
      </c>
      <c r="F162" t="s">
        <v>36</v>
      </c>
      <c r="G162" t="s">
        <v>45</v>
      </c>
      <c r="H162" s="2">
        <v>44846.792361111111</v>
      </c>
      <c r="I162" s="1">
        <v>44847</v>
      </c>
      <c r="J162" t="s">
        <v>162</v>
      </c>
      <c r="K162" t="s">
        <v>34</v>
      </c>
      <c r="L162" t="s">
        <v>127</v>
      </c>
      <c r="M162" t="s">
        <v>23</v>
      </c>
      <c r="N162" t="s">
        <v>19</v>
      </c>
      <c r="O162" t="s">
        <v>23</v>
      </c>
      <c r="P162" t="s">
        <v>24</v>
      </c>
      <c r="Q162" t="s">
        <v>170</v>
      </c>
    </row>
    <row r="163" spans="1:17">
      <c r="A163">
        <v>135</v>
      </c>
      <c r="B163" t="s">
        <v>15</v>
      </c>
      <c r="C163" s="2">
        <v>44860.578472222223</v>
      </c>
      <c r="D163">
        <v>15</v>
      </c>
      <c r="E163">
        <f t="shared" si="2"/>
        <v>1</v>
      </c>
      <c r="F163" t="s">
        <v>16</v>
      </c>
      <c r="G163" t="s">
        <v>17</v>
      </c>
      <c r="H163" s="2">
        <v>44846.705555555556</v>
      </c>
      <c r="I163" s="1">
        <v>44847</v>
      </c>
      <c r="J163" t="s">
        <v>18</v>
      </c>
      <c r="K163" t="s">
        <v>19</v>
      </c>
      <c r="L163" t="s">
        <v>175</v>
      </c>
      <c r="M163" t="s">
        <v>23</v>
      </c>
      <c r="N163" t="s">
        <v>19</v>
      </c>
      <c r="O163" t="s">
        <v>23</v>
      </c>
      <c r="P163" t="s">
        <v>63</v>
      </c>
      <c r="Q163" t="s">
        <v>176</v>
      </c>
    </row>
    <row r="164" spans="1:17">
      <c r="A164">
        <v>135</v>
      </c>
      <c r="B164" t="s">
        <v>15</v>
      </c>
      <c r="C164" s="2">
        <v>44858.662499999999</v>
      </c>
      <c r="D164">
        <v>10</v>
      </c>
      <c r="E164">
        <f t="shared" si="2"/>
        <v>1</v>
      </c>
      <c r="F164" t="s">
        <v>36</v>
      </c>
      <c r="G164" t="s">
        <v>45</v>
      </c>
      <c r="H164" s="2">
        <v>44846.534722222219</v>
      </c>
      <c r="I164" s="1">
        <v>44852</v>
      </c>
      <c r="J164" t="s">
        <v>18</v>
      </c>
      <c r="K164" t="s">
        <v>20</v>
      </c>
      <c r="L164" t="s">
        <v>34</v>
      </c>
      <c r="M164" t="s">
        <v>23</v>
      </c>
      <c r="N164" t="s">
        <v>19</v>
      </c>
      <c r="O164" t="s">
        <v>23</v>
      </c>
      <c r="P164" t="s">
        <v>65</v>
      </c>
      <c r="Q164" t="s">
        <v>180</v>
      </c>
    </row>
    <row r="165" spans="1:17">
      <c r="A165">
        <v>135</v>
      </c>
      <c r="B165" t="s">
        <v>15</v>
      </c>
      <c r="C165" s="2">
        <v>44847.436805555553</v>
      </c>
      <c r="D165">
        <v>15</v>
      </c>
      <c r="E165">
        <f t="shared" si="2"/>
        <v>1</v>
      </c>
      <c r="F165" t="s">
        <v>16</v>
      </c>
      <c r="G165" t="s">
        <v>38</v>
      </c>
      <c r="H165" s="2">
        <v>44845.623611111114</v>
      </c>
      <c r="I165" s="1">
        <v>44846</v>
      </c>
      <c r="J165" t="s">
        <v>18</v>
      </c>
      <c r="K165" t="s">
        <v>19</v>
      </c>
      <c r="L165" t="s">
        <v>181</v>
      </c>
      <c r="M165" t="s">
        <v>23</v>
      </c>
      <c r="N165" t="s">
        <v>19</v>
      </c>
      <c r="O165" t="s">
        <v>23</v>
      </c>
      <c r="P165" t="s">
        <v>24</v>
      </c>
      <c r="Q165" t="s">
        <v>182</v>
      </c>
    </row>
    <row r="166" spans="1:17">
      <c r="A166">
        <v>135</v>
      </c>
      <c r="B166" t="s">
        <v>15</v>
      </c>
      <c r="C166" s="2">
        <v>44848.407638888886</v>
      </c>
      <c r="D166">
        <v>15</v>
      </c>
      <c r="E166">
        <f t="shared" si="2"/>
        <v>1</v>
      </c>
      <c r="F166" t="s">
        <v>36</v>
      </c>
      <c r="G166" t="s">
        <v>45</v>
      </c>
      <c r="H166" s="2">
        <v>44838.488888888889</v>
      </c>
      <c r="I166" s="1">
        <v>44838</v>
      </c>
      <c r="J166" t="s">
        <v>18</v>
      </c>
      <c r="K166" t="s">
        <v>20</v>
      </c>
      <c r="L166" t="s">
        <v>71</v>
      </c>
      <c r="M166" t="s">
        <v>23</v>
      </c>
      <c r="N166" t="s">
        <v>19</v>
      </c>
      <c r="O166" t="s">
        <v>23</v>
      </c>
      <c r="P166" t="s">
        <v>188</v>
      </c>
      <c r="Q166" t="s">
        <v>189</v>
      </c>
    </row>
    <row r="167" spans="1:17">
      <c r="A167">
        <v>135</v>
      </c>
      <c r="B167" t="s">
        <v>15</v>
      </c>
      <c r="C167" s="2">
        <v>44845.458333333336</v>
      </c>
      <c r="D167">
        <v>20</v>
      </c>
      <c r="E167">
        <f t="shared" si="2"/>
        <v>1</v>
      </c>
      <c r="F167" t="s">
        <v>36</v>
      </c>
      <c r="G167" t="s">
        <v>45</v>
      </c>
      <c r="H167" s="2">
        <v>44834.428472222222</v>
      </c>
      <c r="I167" s="1">
        <v>44839</v>
      </c>
      <c r="J167" t="s">
        <v>58</v>
      </c>
      <c r="K167" t="s">
        <v>19</v>
      </c>
      <c r="L167" t="s">
        <v>193</v>
      </c>
      <c r="M167" t="s">
        <v>23</v>
      </c>
      <c r="N167" t="s">
        <v>19</v>
      </c>
      <c r="O167" t="s">
        <v>23</v>
      </c>
      <c r="P167" t="s">
        <v>158</v>
      </c>
      <c r="Q167" t="s">
        <v>194</v>
      </c>
    </row>
    <row r="168" spans="1:17">
      <c r="A168">
        <v>135</v>
      </c>
      <c r="B168" t="s">
        <v>15</v>
      </c>
      <c r="C168" s="2">
        <v>44851.688888888886</v>
      </c>
      <c r="D168">
        <v>15</v>
      </c>
      <c r="E168">
        <f t="shared" si="2"/>
        <v>1</v>
      </c>
      <c r="F168" t="s">
        <v>36</v>
      </c>
      <c r="G168" t="s">
        <v>45</v>
      </c>
      <c r="H168" s="2">
        <v>44831.679861111108</v>
      </c>
      <c r="I168" s="1">
        <v>44834</v>
      </c>
      <c r="J168" t="s">
        <v>18</v>
      </c>
      <c r="K168" t="s">
        <v>19</v>
      </c>
      <c r="L168" t="s">
        <v>71</v>
      </c>
      <c r="M168" t="s">
        <v>23</v>
      </c>
      <c r="N168" t="s">
        <v>19</v>
      </c>
      <c r="O168" t="s">
        <v>23</v>
      </c>
      <c r="P168" t="s">
        <v>112</v>
      </c>
      <c r="Q168" t="s">
        <v>204</v>
      </c>
    </row>
    <row r="169" spans="1:17">
      <c r="A169">
        <v>135</v>
      </c>
      <c r="B169" t="s">
        <v>15</v>
      </c>
      <c r="C169" s="2">
        <v>44865.589583333334</v>
      </c>
      <c r="D169">
        <v>15</v>
      </c>
      <c r="E169">
        <f t="shared" si="2"/>
        <v>1</v>
      </c>
      <c r="F169" t="s">
        <v>16</v>
      </c>
      <c r="G169" t="s">
        <v>45</v>
      </c>
      <c r="H169" s="2">
        <v>44830.509722222225</v>
      </c>
      <c r="I169" s="1">
        <v>44831</v>
      </c>
      <c r="J169" t="s">
        <v>18</v>
      </c>
      <c r="K169" t="s">
        <v>19</v>
      </c>
      <c r="L169" t="s">
        <v>208</v>
      </c>
      <c r="M169" t="s">
        <v>23</v>
      </c>
      <c r="N169" t="s">
        <v>19</v>
      </c>
      <c r="O169" t="s">
        <v>23</v>
      </c>
      <c r="P169" t="s">
        <v>56</v>
      </c>
      <c r="Q169" t="s">
        <v>209</v>
      </c>
    </row>
    <row r="170" spans="1:17">
      <c r="A170">
        <v>135</v>
      </c>
      <c r="B170" t="s">
        <v>15</v>
      </c>
      <c r="C170" s="2">
        <v>44833.509722222225</v>
      </c>
      <c r="D170">
        <v>15</v>
      </c>
      <c r="E170">
        <f t="shared" si="2"/>
        <v>1</v>
      </c>
      <c r="F170" t="s">
        <v>16</v>
      </c>
      <c r="G170" t="s">
        <v>17</v>
      </c>
      <c r="H170" s="2">
        <v>44824.620138888888</v>
      </c>
      <c r="I170" s="1">
        <v>44826</v>
      </c>
      <c r="J170" t="s">
        <v>18</v>
      </c>
      <c r="K170" t="s">
        <v>19</v>
      </c>
      <c r="L170" t="s">
        <v>71</v>
      </c>
      <c r="M170" t="s">
        <v>21</v>
      </c>
      <c r="N170" t="s">
        <v>19</v>
      </c>
      <c r="O170" t="s">
        <v>23</v>
      </c>
      <c r="P170" t="s">
        <v>43</v>
      </c>
      <c r="Q170" t="s">
        <v>214</v>
      </c>
    </row>
    <row r="171" spans="1:17">
      <c r="A171">
        <v>135</v>
      </c>
      <c r="B171" t="s">
        <v>15</v>
      </c>
      <c r="C171" s="2">
        <v>44834.60833333333</v>
      </c>
      <c r="D171">
        <v>15</v>
      </c>
      <c r="E171">
        <f t="shared" si="2"/>
        <v>1</v>
      </c>
      <c r="F171" t="s">
        <v>36</v>
      </c>
      <c r="G171" t="s">
        <v>38</v>
      </c>
      <c r="H171" s="2">
        <v>44823.751388888886</v>
      </c>
      <c r="I171" s="1">
        <v>44824</v>
      </c>
      <c r="J171" t="s">
        <v>18</v>
      </c>
      <c r="K171" t="s">
        <v>19</v>
      </c>
      <c r="L171" t="s">
        <v>40</v>
      </c>
      <c r="M171" t="s">
        <v>23</v>
      </c>
      <c r="N171" t="s">
        <v>19</v>
      </c>
      <c r="O171" t="s">
        <v>23</v>
      </c>
      <c r="P171" t="s">
        <v>65</v>
      </c>
      <c r="Q171" t="s">
        <v>217</v>
      </c>
    </row>
    <row r="172" spans="1:17">
      <c r="A172">
        <v>135</v>
      </c>
      <c r="B172" t="s">
        <v>15</v>
      </c>
      <c r="C172" s="2">
        <v>44890.495833333334</v>
      </c>
      <c r="D172">
        <v>15</v>
      </c>
      <c r="E172">
        <f t="shared" si="2"/>
        <v>1</v>
      </c>
      <c r="F172" t="s">
        <v>77</v>
      </c>
      <c r="G172" t="s">
        <v>78</v>
      </c>
      <c r="H172" s="2">
        <v>44818.638888888891</v>
      </c>
      <c r="I172" s="1">
        <v>44825</v>
      </c>
      <c r="J172" t="s">
        <v>225</v>
      </c>
      <c r="K172" t="s">
        <v>19</v>
      </c>
      <c r="L172" t="s">
        <v>71</v>
      </c>
      <c r="M172" t="s">
        <v>19</v>
      </c>
      <c r="N172" t="s">
        <v>19</v>
      </c>
      <c r="O172" t="s">
        <v>145</v>
      </c>
      <c r="P172" t="s">
        <v>24</v>
      </c>
      <c r="Q172" t="s">
        <v>226</v>
      </c>
    </row>
    <row r="173" spans="1:17">
      <c r="A173">
        <v>135</v>
      </c>
      <c r="B173" t="s">
        <v>15</v>
      </c>
      <c r="C173" s="2">
        <v>44851.587500000001</v>
      </c>
      <c r="D173">
        <v>15</v>
      </c>
      <c r="E173">
        <f t="shared" si="2"/>
        <v>1</v>
      </c>
      <c r="F173" t="s">
        <v>132</v>
      </c>
      <c r="G173" t="s">
        <v>19</v>
      </c>
      <c r="H173" s="2">
        <v>44818.500694444447</v>
      </c>
      <c r="I173" t="s">
        <v>19</v>
      </c>
      <c r="J173" t="s">
        <v>162</v>
      </c>
      <c r="K173" t="s">
        <v>227</v>
      </c>
      <c r="L173" t="s">
        <v>34</v>
      </c>
      <c r="M173" t="s">
        <v>23</v>
      </c>
      <c r="N173" t="s">
        <v>19</v>
      </c>
      <c r="O173" t="s">
        <v>23</v>
      </c>
      <c r="P173" t="s">
        <v>43</v>
      </c>
      <c r="Q173" t="s">
        <v>228</v>
      </c>
    </row>
    <row r="174" spans="1:17">
      <c r="A174">
        <v>135</v>
      </c>
      <c r="B174" t="s">
        <v>15</v>
      </c>
      <c r="C174" s="2">
        <v>44804.779166666667</v>
      </c>
      <c r="D174">
        <v>6</v>
      </c>
      <c r="E174">
        <f t="shared" si="2"/>
        <v>1</v>
      </c>
      <c r="F174" t="s">
        <v>16</v>
      </c>
      <c r="G174" t="s">
        <v>67</v>
      </c>
      <c r="H174" s="2">
        <v>44795.697222222225</v>
      </c>
      <c r="I174" s="1">
        <v>44796</v>
      </c>
      <c r="J174" t="s">
        <v>58</v>
      </c>
      <c r="K174" t="s">
        <v>19</v>
      </c>
      <c r="L174" t="s">
        <v>34</v>
      </c>
      <c r="M174" t="s">
        <v>21</v>
      </c>
      <c r="N174" t="s">
        <v>19</v>
      </c>
      <c r="O174" t="s">
        <v>23</v>
      </c>
      <c r="P174" t="s">
        <v>158</v>
      </c>
      <c r="Q174" t="s">
        <v>241</v>
      </c>
    </row>
    <row r="175" spans="1:17">
      <c r="A175">
        <v>135</v>
      </c>
      <c r="B175" t="s">
        <v>15</v>
      </c>
      <c r="C175" s="2">
        <v>44812.525000000001</v>
      </c>
      <c r="D175">
        <v>15</v>
      </c>
      <c r="E175">
        <f t="shared" si="2"/>
        <v>1</v>
      </c>
      <c r="F175" t="s">
        <v>36</v>
      </c>
      <c r="G175" t="s">
        <v>45</v>
      </c>
      <c r="H175" s="2">
        <v>44791.441666666666</v>
      </c>
      <c r="I175" s="1">
        <v>44791</v>
      </c>
      <c r="J175" t="s">
        <v>58</v>
      </c>
      <c r="K175" t="s">
        <v>19</v>
      </c>
      <c r="L175" t="s">
        <v>110</v>
      </c>
      <c r="M175" t="s">
        <v>23</v>
      </c>
      <c r="N175" t="s">
        <v>19</v>
      </c>
      <c r="O175" t="s">
        <v>23</v>
      </c>
      <c r="P175" t="s">
        <v>24</v>
      </c>
      <c r="Q175" t="s">
        <v>250</v>
      </c>
    </row>
    <row r="176" spans="1:17">
      <c r="A176">
        <v>135</v>
      </c>
      <c r="B176" t="s">
        <v>15</v>
      </c>
      <c r="C176" s="2">
        <v>44839.465277777781</v>
      </c>
      <c r="D176">
        <v>12</v>
      </c>
      <c r="E176">
        <f t="shared" si="2"/>
        <v>1</v>
      </c>
      <c r="F176" t="s">
        <v>36</v>
      </c>
      <c r="G176" t="s">
        <v>45</v>
      </c>
      <c r="H176" s="2">
        <v>44789.572222222225</v>
      </c>
      <c r="I176" s="1">
        <v>44790</v>
      </c>
      <c r="J176" t="s">
        <v>58</v>
      </c>
      <c r="K176" t="s">
        <v>19</v>
      </c>
      <c r="L176" t="s">
        <v>30</v>
      </c>
      <c r="M176" t="s">
        <v>21</v>
      </c>
      <c r="N176" t="s">
        <v>19</v>
      </c>
      <c r="O176" t="s">
        <v>23</v>
      </c>
      <c r="P176" t="s">
        <v>86</v>
      </c>
      <c r="Q176" t="s">
        <v>254</v>
      </c>
    </row>
    <row r="177" spans="1:17">
      <c r="A177">
        <v>135</v>
      </c>
      <c r="B177" t="s">
        <v>15</v>
      </c>
      <c r="C177" s="2">
        <v>44791.554166666669</v>
      </c>
      <c r="D177">
        <v>10</v>
      </c>
      <c r="E177">
        <f t="shared" si="2"/>
        <v>1</v>
      </c>
      <c r="F177" t="s">
        <v>36</v>
      </c>
      <c r="G177" t="s">
        <v>45</v>
      </c>
      <c r="H177" s="2">
        <v>44777.703472222223</v>
      </c>
      <c r="I177" s="1">
        <v>44783</v>
      </c>
      <c r="J177" t="s">
        <v>270</v>
      </c>
      <c r="K177" t="s">
        <v>19</v>
      </c>
      <c r="L177" t="s">
        <v>271</v>
      </c>
      <c r="M177" t="s">
        <v>23</v>
      </c>
      <c r="N177" t="s">
        <v>19</v>
      </c>
      <c r="O177" t="s">
        <v>23</v>
      </c>
      <c r="P177" t="s">
        <v>63</v>
      </c>
      <c r="Q177" t="s">
        <v>272</v>
      </c>
    </row>
    <row r="178" spans="1:17">
      <c r="A178">
        <v>135</v>
      </c>
      <c r="B178" t="s">
        <v>15</v>
      </c>
      <c r="C178" s="2">
        <v>44778.473611111112</v>
      </c>
      <c r="D178">
        <v>10</v>
      </c>
      <c r="E178">
        <f t="shared" si="2"/>
        <v>1</v>
      </c>
      <c r="F178" t="s">
        <v>36</v>
      </c>
      <c r="G178" t="s">
        <v>45</v>
      </c>
      <c r="H178" s="2">
        <v>44761.436805555553</v>
      </c>
      <c r="I178" s="1">
        <v>44776</v>
      </c>
      <c r="J178" t="s">
        <v>301</v>
      </c>
      <c r="K178" t="s">
        <v>19</v>
      </c>
      <c r="L178" t="s">
        <v>302</v>
      </c>
      <c r="M178" t="s">
        <v>23</v>
      </c>
      <c r="N178" t="s">
        <v>19</v>
      </c>
      <c r="O178" t="s">
        <v>23</v>
      </c>
      <c r="P178" t="s">
        <v>129</v>
      </c>
      <c r="Q178" t="s">
        <v>282</v>
      </c>
    </row>
    <row r="179" spans="1:17">
      <c r="A179">
        <v>135</v>
      </c>
      <c r="B179" t="s">
        <v>15</v>
      </c>
      <c r="C179" s="2">
        <v>44762.710416666669</v>
      </c>
      <c r="D179">
        <v>15</v>
      </c>
      <c r="E179">
        <f t="shared" si="2"/>
        <v>1</v>
      </c>
      <c r="F179" t="s">
        <v>77</v>
      </c>
      <c r="G179" t="s">
        <v>309</v>
      </c>
      <c r="H179" s="2">
        <v>44740.481944444444</v>
      </c>
      <c r="I179" s="1">
        <v>44748</v>
      </c>
      <c r="J179" t="s">
        <v>33</v>
      </c>
      <c r="K179" t="s">
        <v>19</v>
      </c>
      <c r="L179" t="s">
        <v>330</v>
      </c>
      <c r="M179" t="s">
        <v>23</v>
      </c>
      <c r="N179" t="s">
        <v>19</v>
      </c>
      <c r="O179" t="s">
        <v>23</v>
      </c>
      <c r="P179" t="s">
        <v>63</v>
      </c>
      <c r="Q179" t="s">
        <v>331</v>
      </c>
    </row>
    <row r="180" spans="1:17">
      <c r="A180">
        <v>135</v>
      </c>
      <c r="B180" t="s">
        <v>15</v>
      </c>
      <c r="C180" s="2">
        <v>44774.695833333331</v>
      </c>
      <c r="D180">
        <v>15</v>
      </c>
      <c r="E180">
        <f t="shared" si="2"/>
        <v>1</v>
      </c>
      <c r="F180" t="s">
        <v>16</v>
      </c>
      <c r="G180" t="s">
        <v>45</v>
      </c>
      <c r="H180" s="2">
        <v>44735.636111111111</v>
      </c>
      <c r="I180" s="1">
        <v>44740</v>
      </c>
      <c r="J180" t="s">
        <v>33</v>
      </c>
      <c r="K180" t="s">
        <v>19</v>
      </c>
      <c r="L180" t="s">
        <v>332</v>
      </c>
      <c r="M180" t="s">
        <v>23</v>
      </c>
      <c r="N180" t="s">
        <v>19</v>
      </c>
      <c r="O180" t="s">
        <v>23</v>
      </c>
      <c r="P180" t="s">
        <v>112</v>
      </c>
      <c r="Q180" t="s">
        <v>333</v>
      </c>
    </row>
    <row r="181" spans="1:17">
      <c r="A181">
        <v>135</v>
      </c>
      <c r="B181" t="s">
        <v>15</v>
      </c>
      <c r="C181" s="2">
        <v>44802.668055555558</v>
      </c>
      <c r="D181">
        <v>15</v>
      </c>
      <c r="E181">
        <f t="shared" si="2"/>
        <v>1</v>
      </c>
      <c r="F181" t="s">
        <v>36</v>
      </c>
      <c r="G181" t="s">
        <v>17</v>
      </c>
      <c r="H181" s="2">
        <v>44733.542361111111</v>
      </c>
      <c r="I181" s="1">
        <v>44741</v>
      </c>
      <c r="J181" t="s">
        <v>18</v>
      </c>
      <c r="K181" t="s">
        <v>19</v>
      </c>
      <c r="L181" t="s">
        <v>71</v>
      </c>
      <c r="M181" t="s">
        <v>23</v>
      </c>
      <c r="N181" t="s">
        <v>19</v>
      </c>
      <c r="O181" t="s">
        <v>23</v>
      </c>
      <c r="P181" t="s">
        <v>86</v>
      </c>
      <c r="Q181" t="s">
        <v>340</v>
      </c>
    </row>
    <row r="182" spans="1:17">
      <c r="A182">
        <v>135</v>
      </c>
      <c r="B182" t="s">
        <v>15</v>
      </c>
      <c r="C182" s="2">
        <v>44810.567361111112</v>
      </c>
      <c r="D182">
        <v>8</v>
      </c>
      <c r="E182">
        <f t="shared" si="2"/>
        <v>1</v>
      </c>
      <c r="F182" t="s">
        <v>16</v>
      </c>
      <c r="G182" t="s">
        <v>17</v>
      </c>
      <c r="H182" s="2">
        <v>44721.496527777781</v>
      </c>
      <c r="I182" s="1">
        <v>44727</v>
      </c>
      <c r="J182" t="s">
        <v>58</v>
      </c>
      <c r="K182" t="s">
        <v>19</v>
      </c>
      <c r="L182" t="s">
        <v>164</v>
      </c>
      <c r="M182" t="s">
        <v>23</v>
      </c>
      <c r="N182" t="s">
        <v>22</v>
      </c>
      <c r="O182" t="s">
        <v>23</v>
      </c>
      <c r="P182" t="s">
        <v>86</v>
      </c>
      <c r="Q182" t="s">
        <v>355</v>
      </c>
    </row>
    <row r="183" spans="1:17">
      <c r="A183">
        <v>2459</v>
      </c>
      <c r="B183" t="s">
        <v>15</v>
      </c>
      <c r="C183" s="2">
        <v>44757.56527777778</v>
      </c>
      <c r="D183">
        <v>190</v>
      </c>
      <c r="E183">
        <f t="shared" si="2"/>
        <v>2</v>
      </c>
      <c r="F183" t="s">
        <v>77</v>
      </c>
      <c r="G183" t="s">
        <v>232</v>
      </c>
      <c r="H183" s="2">
        <v>44670.611111111109</v>
      </c>
      <c r="I183" s="1">
        <v>44676</v>
      </c>
      <c r="J183" t="s">
        <v>416</v>
      </c>
      <c r="K183" t="s">
        <v>19</v>
      </c>
      <c r="L183" t="s">
        <v>417</v>
      </c>
      <c r="M183" t="s">
        <v>21</v>
      </c>
      <c r="N183" t="s">
        <v>19</v>
      </c>
      <c r="O183" t="s">
        <v>21</v>
      </c>
      <c r="P183" t="s">
        <v>86</v>
      </c>
      <c r="Q183" t="s">
        <v>418</v>
      </c>
    </row>
    <row r="184" spans="1:17">
      <c r="A184">
        <v>360</v>
      </c>
      <c r="B184" t="s">
        <v>15</v>
      </c>
      <c r="C184" s="2">
        <v>44697.509722222225</v>
      </c>
      <c r="D184">
        <v>120</v>
      </c>
      <c r="E184">
        <f t="shared" si="2"/>
        <v>2</v>
      </c>
      <c r="F184" t="s">
        <v>77</v>
      </c>
      <c r="G184" t="s">
        <v>45</v>
      </c>
      <c r="H184" s="2">
        <v>44670.493750000001</v>
      </c>
      <c r="I184" s="1">
        <v>44676</v>
      </c>
      <c r="J184" t="s">
        <v>58</v>
      </c>
      <c r="K184" t="s">
        <v>419</v>
      </c>
      <c r="L184" t="s">
        <v>420</v>
      </c>
      <c r="M184" t="s">
        <v>23</v>
      </c>
      <c r="N184" t="s">
        <v>19</v>
      </c>
      <c r="O184" t="s">
        <v>23</v>
      </c>
      <c r="P184" t="s">
        <v>24</v>
      </c>
      <c r="Q184" t="s">
        <v>421</v>
      </c>
    </row>
    <row r="185" spans="1:17">
      <c r="A185">
        <v>135</v>
      </c>
      <c r="B185" t="s">
        <v>15</v>
      </c>
      <c r="C185" s="2">
        <v>44743.589583333334</v>
      </c>
      <c r="D185">
        <v>15</v>
      </c>
      <c r="E185">
        <f t="shared" si="2"/>
        <v>1</v>
      </c>
      <c r="F185" t="s">
        <v>16</v>
      </c>
      <c r="G185" t="s">
        <v>17</v>
      </c>
      <c r="H185" s="2">
        <v>44719.59652777778</v>
      </c>
      <c r="I185" s="1">
        <v>44725</v>
      </c>
      <c r="J185" t="s">
        <v>18</v>
      </c>
      <c r="K185" t="s">
        <v>19</v>
      </c>
      <c r="L185" t="s">
        <v>356</v>
      </c>
      <c r="M185" t="s">
        <v>50</v>
      </c>
      <c r="N185" t="s">
        <v>19</v>
      </c>
      <c r="O185" t="s">
        <v>23</v>
      </c>
      <c r="P185" t="s">
        <v>86</v>
      </c>
      <c r="Q185" t="s">
        <v>357</v>
      </c>
    </row>
    <row r="186" spans="1:17">
      <c r="A186">
        <v>135</v>
      </c>
      <c r="B186" t="s">
        <v>15</v>
      </c>
      <c r="C186" s="2">
        <v>44692.429861111108</v>
      </c>
      <c r="D186">
        <v>15</v>
      </c>
      <c r="E186">
        <f t="shared" si="2"/>
        <v>1</v>
      </c>
      <c r="F186" t="s">
        <v>77</v>
      </c>
      <c r="G186" t="s">
        <v>232</v>
      </c>
      <c r="H186" s="2">
        <v>44685.681944444441</v>
      </c>
      <c r="I186" s="1">
        <v>44686</v>
      </c>
      <c r="J186" t="s">
        <v>392</v>
      </c>
      <c r="K186" t="s">
        <v>19</v>
      </c>
      <c r="L186" t="s">
        <v>393</v>
      </c>
      <c r="M186" t="s">
        <v>21</v>
      </c>
      <c r="N186" t="s">
        <v>19</v>
      </c>
      <c r="O186" t="s">
        <v>23</v>
      </c>
      <c r="P186" t="s">
        <v>51</v>
      </c>
      <c r="Q186" t="s">
        <v>394</v>
      </c>
    </row>
    <row r="187" spans="1:17">
      <c r="A187">
        <v>135</v>
      </c>
      <c r="B187" t="s">
        <v>15</v>
      </c>
      <c r="C187" s="2">
        <v>44687.611805555556</v>
      </c>
      <c r="D187">
        <v>15</v>
      </c>
      <c r="E187">
        <f t="shared" si="2"/>
        <v>1</v>
      </c>
      <c r="F187" t="s">
        <v>16</v>
      </c>
      <c r="G187" t="s">
        <v>17</v>
      </c>
      <c r="H187" s="2">
        <v>44655.520833333336</v>
      </c>
      <c r="I187" s="1">
        <v>44663</v>
      </c>
      <c r="J187" t="s">
        <v>18</v>
      </c>
      <c r="K187" t="s">
        <v>19</v>
      </c>
      <c r="L187" t="s">
        <v>453</v>
      </c>
      <c r="M187" t="s">
        <v>23</v>
      </c>
      <c r="N187" t="s">
        <v>19</v>
      </c>
      <c r="O187" t="s">
        <v>23</v>
      </c>
      <c r="P187" t="s">
        <v>344</v>
      </c>
      <c r="Q187" t="s">
        <v>454</v>
      </c>
    </row>
    <row r="188" spans="1:17">
      <c r="A188">
        <v>135</v>
      </c>
      <c r="B188" t="s">
        <v>15</v>
      </c>
      <c r="C188" s="2">
        <v>44641.558333333334</v>
      </c>
      <c r="D188">
        <v>13</v>
      </c>
      <c r="E188">
        <f t="shared" si="2"/>
        <v>1</v>
      </c>
      <c r="F188" t="s">
        <v>36</v>
      </c>
      <c r="G188" t="s">
        <v>17</v>
      </c>
      <c r="H188" s="2">
        <v>44615.433333333334</v>
      </c>
      <c r="I188" s="1">
        <v>44634</v>
      </c>
      <c r="J188" t="s">
        <v>495</v>
      </c>
      <c r="K188" t="s">
        <v>19</v>
      </c>
      <c r="L188" t="s">
        <v>496</v>
      </c>
      <c r="M188" t="s">
        <v>23</v>
      </c>
      <c r="N188" t="s">
        <v>19</v>
      </c>
      <c r="O188" t="s">
        <v>23</v>
      </c>
      <c r="P188" t="s">
        <v>24</v>
      </c>
      <c r="Q188" t="s">
        <v>497</v>
      </c>
    </row>
    <row r="189" spans="1:17">
      <c r="A189">
        <v>135</v>
      </c>
      <c r="B189" t="s">
        <v>15</v>
      </c>
      <c r="C189" s="2">
        <v>44608.481249999997</v>
      </c>
      <c r="D189">
        <v>15</v>
      </c>
      <c r="E189">
        <f t="shared" si="2"/>
        <v>1</v>
      </c>
      <c r="F189" t="s">
        <v>16</v>
      </c>
      <c r="G189" t="s">
        <v>49</v>
      </c>
      <c r="H189" s="2">
        <v>44601.481249999997</v>
      </c>
      <c r="I189" s="1">
        <v>44601</v>
      </c>
      <c r="J189" t="s">
        <v>89</v>
      </c>
      <c r="K189" t="s">
        <v>19</v>
      </c>
      <c r="L189" t="s">
        <v>524</v>
      </c>
      <c r="M189" t="s">
        <v>50</v>
      </c>
      <c r="N189" t="s">
        <v>19</v>
      </c>
      <c r="O189" t="s">
        <v>23</v>
      </c>
      <c r="P189" t="s">
        <v>86</v>
      </c>
      <c r="Q189" t="s">
        <v>525</v>
      </c>
    </row>
    <row r="190" spans="1:17">
      <c r="A190">
        <v>135</v>
      </c>
      <c r="B190" t="s">
        <v>15</v>
      </c>
      <c r="C190" s="2">
        <v>44587.427083333336</v>
      </c>
      <c r="D190">
        <v>12</v>
      </c>
      <c r="E190">
        <f t="shared" si="2"/>
        <v>1</v>
      </c>
      <c r="F190" t="s">
        <v>77</v>
      </c>
      <c r="G190" t="s">
        <v>309</v>
      </c>
      <c r="H190" s="2">
        <v>44578.636111111111</v>
      </c>
      <c r="I190" s="1">
        <v>44581</v>
      </c>
      <c r="J190" t="s">
        <v>547</v>
      </c>
      <c r="K190" t="s">
        <v>290</v>
      </c>
      <c r="L190" t="s">
        <v>548</v>
      </c>
      <c r="M190" t="s">
        <v>21</v>
      </c>
      <c r="N190" t="s">
        <v>19</v>
      </c>
      <c r="O190" t="s">
        <v>21</v>
      </c>
      <c r="P190" t="s">
        <v>51</v>
      </c>
      <c r="Q190" t="s">
        <v>549</v>
      </c>
    </row>
    <row r="191" spans="1:17">
      <c r="A191">
        <v>135</v>
      </c>
      <c r="B191" t="s">
        <v>15</v>
      </c>
      <c r="C191" s="2">
        <v>44582.715277777781</v>
      </c>
      <c r="D191">
        <v>15</v>
      </c>
      <c r="E191">
        <f t="shared" si="2"/>
        <v>1</v>
      </c>
      <c r="F191" t="s">
        <v>16</v>
      </c>
      <c r="G191" t="s">
        <v>67</v>
      </c>
      <c r="H191" s="2">
        <v>44573.354166666664</v>
      </c>
      <c r="I191" s="1">
        <v>44573</v>
      </c>
      <c r="J191" t="s">
        <v>553</v>
      </c>
      <c r="K191" t="s">
        <v>19</v>
      </c>
      <c r="L191" t="s">
        <v>490</v>
      </c>
      <c r="M191" t="s">
        <v>23</v>
      </c>
      <c r="N191" t="s">
        <v>19</v>
      </c>
      <c r="O191" t="s">
        <v>23</v>
      </c>
      <c r="P191" t="s">
        <v>63</v>
      </c>
      <c r="Q191" t="s">
        <v>554</v>
      </c>
    </row>
    <row r="192" spans="1:17">
      <c r="A192">
        <v>135</v>
      </c>
      <c r="B192" t="s">
        <v>15</v>
      </c>
      <c r="C192" s="2">
        <v>44582.533333333333</v>
      </c>
      <c r="D192">
        <v>15</v>
      </c>
      <c r="E192">
        <f t="shared" si="2"/>
        <v>1</v>
      </c>
      <c r="F192" t="s">
        <v>16</v>
      </c>
      <c r="G192" t="s">
        <v>45</v>
      </c>
      <c r="H192" s="2">
        <v>44539.728472222225</v>
      </c>
      <c r="I192" s="1">
        <v>44545</v>
      </c>
      <c r="J192" t="s">
        <v>514</v>
      </c>
      <c r="K192" t="s">
        <v>19</v>
      </c>
      <c r="L192" t="s">
        <v>71</v>
      </c>
      <c r="M192" t="s">
        <v>23</v>
      </c>
      <c r="N192" t="s">
        <v>22</v>
      </c>
      <c r="O192" t="s">
        <v>23</v>
      </c>
      <c r="P192" t="s">
        <v>86</v>
      </c>
      <c r="Q192" t="s">
        <v>578</v>
      </c>
    </row>
    <row r="193" spans="1:17">
      <c r="A193">
        <v>132</v>
      </c>
      <c r="B193" t="s">
        <v>15</v>
      </c>
      <c r="C193" s="2">
        <v>44739.584027777775</v>
      </c>
      <c r="D193">
        <v>22</v>
      </c>
      <c r="E193">
        <f t="shared" si="2"/>
        <v>1</v>
      </c>
      <c r="F193" t="s">
        <v>36</v>
      </c>
      <c r="G193" t="s">
        <v>45</v>
      </c>
      <c r="H193" s="2">
        <v>44732.493750000001</v>
      </c>
      <c r="I193" s="1">
        <v>44733</v>
      </c>
      <c r="J193" t="s">
        <v>18</v>
      </c>
      <c r="K193" t="s">
        <v>19</v>
      </c>
      <c r="L193" t="s">
        <v>71</v>
      </c>
      <c r="M193" t="s">
        <v>23</v>
      </c>
      <c r="N193" t="s">
        <v>19</v>
      </c>
      <c r="O193" t="s">
        <v>23</v>
      </c>
      <c r="P193" t="s">
        <v>344</v>
      </c>
      <c r="Q193" t="s">
        <v>345</v>
      </c>
    </row>
    <row r="194" spans="1:17">
      <c r="A194">
        <v>123</v>
      </c>
      <c r="B194" t="s">
        <v>15</v>
      </c>
      <c r="C194" s="2">
        <v>44578.580555555556</v>
      </c>
      <c r="D194">
        <v>15</v>
      </c>
      <c r="E194">
        <f t="shared" ref="E194:E257" si="3">IF(D194 &lt;=100,1,2)</f>
        <v>1</v>
      </c>
      <c r="F194" t="s">
        <v>16</v>
      </c>
      <c r="G194" t="s">
        <v>17</v>
      </c>
      <c r="H194" s="2">
        <v>44568.638194444444</v>
      </c>
      <c r="I194" s="1">
        <v>44572</v>
      </c>
      <c r="J194" t="s">
        <v>558</v>
      </c>
      <c r="K194" t="s">
        <v>19</v>
      </c>
      <c r="L194" t="s">
        <v>69</v>
      </c>
      <c r="M194" t="s">
        <v>23</v>
      </c>
      <c r="N194" t="s">
        <v>19</v>
      </c>
      <c r="O194" t="s">
        <v>23</v>
      </c>
      <c r="P194" t="s">
        <v>43</v>
      </c>
      <c r="Q194" t="s">
        <v>559</v>
      </c>
    </row>
    <row r="195" spans="1:17">
      <c r="A195">
        <v>120</v>
      </c>
      <c r="B195" t="s">
        <v>15</v>
      </c>
      <c r="C195" s="2">
        <v>44767.457638888889</v>
      </c>
      <c r="D195">
        <v>20</v>
      </c>
      <c r="E195">
        <f t="shared" si="3"/>
        <v>1</v>
      </c>
      <c r="F195" t="s">
        <v>16</v>
      </c>
      <c r="G195" t="s">
        <v>49</v>
      </c>
      <c r="H195" s="2">
        <v>44742.726388888892</v>
      </c>
      <c r="I195" s="1">
        <v>44743</v>
      </c>
      <c r="J195" t="s">
        <v>323</v>
      </c>
      <c r="K195" t="s">
        <v>19</v>
      </c>
      <c r="L195" t="s">
        <v>324</v>
      </c>
      <c r="M195" t="s">
        <v>23</v>
      </c>
      <c r="N195" t="s">
        <v>19</v>
      </c>
      <c r="O195" t="s">
        <v>23</v>
      </c>
      <c r="P195" t="s">
        <v>51</v>
      </c>
      <c r="Q195" t="s">
        <v>282</v>
      </c>
    </row>
    <row r="196" spans="1:17">
      <c r="A196">
        <v>112.5</v>
      </c>
      <c r="B196" t="s">
        <v>15</v>
      </c>
      <c r="C196" s="2">
        <v>44894.744444444441</v>
      </c>
      <c r="D196">
        <v>15</v>
      </c>
      <c r="E196">
        <f t="shared" si="3"/>
        <v>1</v>
      </c>
      <c r="F196" t="s">
        <v>16</v>
      </c>
      <c r="G196" t="s">
        <v>49</v>
      </c>
      <c r="H196" s="2">
        <v>44888.539583333331</v>
      </c>
      <c r="I196" s="1">
        <v>44889</v>
      </c>
      <c r="J196" t="s">
        <v>99</v>
      </c>
      <c r="K196" t="s">
        <v>19</v>
      </c>
      <c r="L196" t="s">
        <v>100</v>
      </c>
      <c r="M196" t="s">
        <v>23</v>
      </c>
      <c r="N196" t="s">
        <v>19</v>
      </c>
      <c r="O196" t="s">
        <v>23</v>
      </c>
      <c r="P196" t="s">
        <v>24</v>
      </c>
      <c r="Q196" t="s">
        <v>101</v>
      </c>
    </row>
    <row r="197" spans="1:17">
      <c r="A197">
        <v>112.5</v>
      </c>
      <c r="B197" t="s">
        <v>15</v>
      </c>
      <c r="C197" s="2">
        <v>44887.681250000001</v>
      </c>
      <c r="D197">
        <v>15</v>
      </c>
      <c r="E197">
        <f t="shared" si="3"/>
        <v>1</v>
      </c>
      <c r="F197" t="s">
        <v>36</v>
      </c>
      <c r="G197" t="s">
        <v>45</v>
      </c>
      <c r="H197" s="2">
        <v>44867.511111111111</v>
      </c>
      <c r="I197" s="1">
        <v>44881</v>
      </c>
      <c r="J197" t="s">
        <v>18</v>
      </c>
      <c r="K197" t="s">
        <v>19</v>
      </c>
      <c r="L197" t="s">
        <v>40</v>
      </c>
      <c r="M197" t="s">
        <v>23</v>
      </c>
      <c r="N197" t="s">
        <v>19</v>
      </c>
      <c r="O197" t="s">
        <v>23</v>
      </c>
      <c r="P197" t="s">
        <v>24</v>
      </c>
      <c r="Q197" t="s">
        <v>143</v>
      </c>
    </row>
    <row r="198" spans="1:17">
      <c r="A198">
        <v>112.5</v>
      </c>
      <c r="B198" t="s">
        <v>15</v>
      </c>
      <c r="C198" s="2">
        <v>44700.560416666667</v>
      </c>
      <c r="D198">
        <v>15</v>
      </c>
      <c r="E198">
        <f t="shared" si="3"/>
        <v>1</v>
      </c>
      <c r="F198" t="s">
        <v>77</v>
      </c>
      <c r="G198" t="s">
        <v>67</v>
      </c>
      <c r="H198" s="2">
        <v>44607.65347222222</v>
      </c>
      <c r="I198" s="1">
        <v>44610</v>
      </c>
      <c r="J198" t="s">
        <v>506</v>
      </c>
      <c r="K198" t="s">
        <v>19</v>
      </c>
      <c r="L198" t="s">
        <v>507</v>
      </c>
      <c r="M198" t="s">
        <v>21</v>
      </c>
      <c r="N198" t="s">
        <v>19</v>
      </c>
      <c r="O198" t="s">
        <v>21</v>
      </c>
      <c r="P198" t="s">
        <v>24</v>
      </c>
      <c r="Q198" t="s">
        <v>508</v>
      </c>
    </row>
    <row r="199" spans="1:17">
      <c r="A199">
        <v>108</v>
      </c>
      <c r="B199" t="s">
        <v>15</v>
      </c>
      <c r="C199" s="2">
        <v>44924.53125</v>
      </c>
      <c r="D199">
        <v>15</v>
      </c>
      <c r="E199">
        <f t="shared" si="3"/>
        <v>1</v>
      </c>
      <c r="F199" t="s">
        <v>36</v>
      </c>
      <c r="G199" t="s">
        <v>17</v>
      </c>
      <c r="H199" s="2">
        <v>44914.696527777778</v>
      </c>
      <c r="I199" s="1">
        <v>44914</v>
      </c>
      <c r="J199" t="s">
        <v>18</v>
      </c>
      <c r="K199" t="s">
        <v>19</v>
      </c>
      <c r="L199" t="s">
        <v>34</v>
      </c>
      <c r="M199" t="s">
        <v>21</v>
      </c>
      <c r="N199" t="s">
        <v>19</v>
      </c>
      <c r="O199" t="s">
        <v>23</v>
      </c>
      <c r="P199" t="s">
        <v>24</v>
      </c>
      <c r="Q199" t="s">
        <v>37</v>
      </c>
    </row>
    <row r="200" spans="1:17">
      <c r="A200">
        <v>108</v>
      </c>
      <c r="B200" t="s">
        <v>15</v>
      </c>
      <c r="C200" s="2">
        <v>44915.541666666664</v>
      </c>
      <c r="D200">
        <v>18</v>
      </c>
      <c r="E200">
        <f t="shared" si="3"/>
        <v>1</v>
      </c>
      <c r="F200" t="s">
        <v>36</v>
      </c>
      <c r="G200" t="s">
        <v>45</v>
      </c>
      <c r="H200" s="2">
        <v>44909.475694444445</v>
      </c>
      <c r="I200" s="1">
        <v>44914</v>
      </c>
      <c r="J200" t="s">
        <v>18</v>
      </c>
      <c r="K200" t="s">
        <v>19</v>
      </c>
      <c r="L200" t="s">
        <v>40</v>
      </c>
      <c r="M200" t="s">
        <v>21</v>
      </c>
      <c r="N200" t="s">
        <v>19</v>
      </c>
      <c r="O200" t="s">
        <v>23</v>
      </c>
      <c r="P200" t="s">
        <v>53</v>
      </c>
      <c r="Q200" t="s">
        <v>54</v>
      </c>
    </row>
    <row r="201" spans="1:17">
      <c r="A201">
        <v>108</v>
      </c>
      <c r="B201" t="s">
        <v>15</v>
      </c>
      <c r="C201" s="2">
        <v>44697.458333333336</v>
      </c>
      <c r="D201">
        <v>12</v>
      </c>
      <c r="E201">
        <f t="shared" si="3"/>
        <v>1</v>
      </c>
      <c r="F201" t="s">
        <v>36</v>
      </c>
      <c r="G201" t="s">
        <v>17</v>
      </c>
      <c r="H201" s="2">
        <v>44679.535416666666</v>
      </c>
      <c r="I201" s="1">
        <v>44685</v>
      </c>
      <c r="J201" t="s">
        <v>184</v>
      </c>
      <c r="K201" t="s">
        <v>19</v>
      </c>
      <c r="L201" t="s">
        <v>398</v>
      </c>
      <c r="M201" t="s">
        <v>23</v>
      </c>
      <c r="N201" t="s">
        <v>19</v>
      </c>
      <c r="O201" t="s">
        <v>23</v>
      </c>
      <c r="P201" t="s">
        <v>86</v>
      </c>
      <c r="Q201" t="s">
        <v>399</v>
      </c>
    </row>
    <row r="202" spans="1:17">
      <c r="A202">
        <v>105</v>
      </c>
      <c r="B202" t="s">
        <v>15</v>
      </c>
      <c r="C202" s="2">
        <v>44574.410416666666</v>
      </c>
      <c r="D202">
        <v>15</v>
      </c>
      <c r="E202">
        <f t="shared" si="3"/>
        <v>1</v>
      </c>
      <c r="F202" t="s">
        <v>16</v>
      </c>
      <c r="G202" t="s">
        <v>17</v>
      </c>
      <c r="H202" s="2">
        <v>44568.613888888889</v>
      </c>
      <c r="I202" s="1">
        <v>44571</v>
      </c>
      <c r="J202" t="s">
        <v>561</v>
      </c>
      <c r="K202" t="s">
        <v>19</v>
      </c>
      <c r="L202" t="s">
        <v>411</v>
      </c>
      <c r="M202" t="s">
        <v>23</v>
      </c>
      <c r="N202" t="s">
        <v>19</v>
      </c>
      <c r="O202" t="s">
        <v>23</v>
      </c>
      <c r="P202" t="s">
        <v>43</v>
      </c>
      <c r="Q202" t="s">
        <v>562</v>
      </c>
    </row>
    <row r="203" spans="1:17">
      <c r="A203">
        <v>102.6</v>
      </c>
      <c r="B203" t="s">
        <v>15</v>
      </c>
      <c r="C203" s="2">
        <v>44648.655555555553</v>
      </c>
      <c r="D203">
        <v>9</v>
      </c>
      <c r="E203">
        <f t="shared" si="3"/>
        <v>1</v>
      </c>
      <c r="F203" t="s">
        <v>16</v>
      </c>
      <c r="G203" t="s">
        <v>45</v>
      </c>
      <c r="H203" s="2">
        <v>44641.477777777778</v>
      </c>
      <c r="I203" s="1">
        <v>44641</v>
      </c>
      <c r="J203" t="s">
        <v>473</v>
      </c>
      <c r="K203" t="s">
        <v>19</v>
      </c>
      <c r="L203" t="s">
        <v>71</v>
      </c>
      <c r="M203" t="s">
        <v>50</v>
      </c>
      <c r="N203" t="s">
        <v>19</v>
      </c>
      <c r="O203" t="s">
        <v>23</v>
      </c>
      <c r="P203" t="s">
        <v>474</v>
      </c>
      <c r="Q203" t="s">
        <v>475</v>
      </c>
    </row>
    <row r="204" spans="1:17">
      <c r="A204">
        <v>102</v>
      </c>
      <c r="B204" t="s">
        <v>15</v>
      </c>
      <c r="C204" s="2">
        <v>44844.466666666667</v>
      </c>
      <c r="D204">
        <v>9</v>
      </c>
      <c r="E204">
        <f t="shared" si="3"/>
        <v>1</v>
      </c>
      <c r="F204" t="s">
        <v>36</v>
      </c>
      <c r="G204" t="s">
        <v>17</v>
      </c>
      <c r="H204" s="2">
        <v>44841.455555555556</v>
      </c>
      <c r="I204" s="1">
        <v>44841</v>
      </c>
      <c r="J204" t="s">
        <v>18</v>
      </c>
      <c r="K204" t="s">
        <v>20</v>
      </c>
      <c r="L204" t="s">
        <v>183</v>
      </c>
      <c r="M204" t="s">
        <v>23</v>
      </c>
      <c r="N204" t="s">
        <v>19</v>
      </c>
      <c r="O204" t="s">
        <v>23</v>
      </c>
      <c r="P204" t="s">
        <v>86</v>
      </c>
      <c r="Q204" t="s">
        <v>62</v>
      </c>
    </row>
    <row r="205" spans="1:17">
      <c r="A205">
        <v>102</v>
      </c>
      <c r="B205" t="s">
        <v>15</v>
      </c>
      <c r="C205" s="2">
        <v>44704.757638888892</v>
      </c>
      <c r="D205">
        <v>17</v>
      </c>
      <c r="E205">
        <f t="shared" si="3"/>
        <v>1</v>
      </c>
      <c r="F205" t="s">
        <v>132</v>
      </c>
      <c r="G205" t="s">
        <v>260</v>
      </c>
      <c r="H205" s="2">
        <v>44698.706250000003</v>
      </c>
      <c r="I205" s="1">
        <v>44698</v>
      </c>
      <c r="J205" t="s">
        <v>380</v>
      </c>
      <c r="K205" t="s">
        <v>19</v>
      </c>
      <c r="L205" t="s">
        <v>82</v>
      </c>
      <c r="M205" t="s">
        <v>23</v>
      </c>
      <c r="N205" t="s">
        <v>19</v>
      </c>
      <c r="O205" t="s">
        <v>23</v>
      </c>
      <c r="P205" t="s">
        <v>24</v>
      </c>
      <c r="Q205" t="s">
        <v>381</v>
      </c>
    </row>
    <row r="206" spans="1:17">
      <c r="A206">
        <v>846</v>
      </c>
      <c r="B206" t="s">
        <v>15</v>
      </c>
      <c r="C206" s="2">
        <v>44650.634722222225</v>
      </c>
      <c r="D206">
        <v>141</v>
      </c>
      <c r="E206">
        <f t="shared" si="3"/>
        <v>2</v>
      </c>
      <c r="F206" t="s">
        <v>16</v>
      </c>
      <c r="G206" t="s">
        <v>38</v>
      </c>
      <c r="H206" s="2">
        <v>44643.513888888891</v>
      </c>
      <c r="I206" s="1">
        <v>44643</v>
      </c>
      <c r="J206" t="s">
        <v>470</v>
      </c>
      <c r="K206" t="s">
        <v>19</v>
      </c>
      <c r="L206" t="s">
        <v>411</v>
      </c>
      <c r="M206" t="s">
        <v>23</v>
      </c>
      <c r="N206" t="s">
        <v>19</v>
      </c>
      <c r="O206" t="s">
        <v>23</v>
      </c>
      <c r="P206" t="s">
        <v>24</v>
      </c>
      <c r="Q206" t="s">
        <v>471</v>
      </c>
    </row>
    <row r="207" spans="1:17">
      <c r="A207">
        <v>100</v>
      </c>
      <c r="B207" t="s">
        <v>15</v>
      </c>
      <c r="C207" s="2">
        <v>44776.614583333336</v>
      </c>
      <c r="D207">
        <v>25</v>
      </c>
      <c r="E207">
        <f t="shared" si="3"/>
        <v>1</v>
      </c>
      <c r="F207" t="s">
        <v>36</v>
      </c>
      <c r="G207" t="s">
        <v>49</v>
      </c>
      <c r="H207" s="2">
        <v>44697.571527777778</v>
      </c>
      <c r="I207" s="1">
        <v>44700</v>
      </c>
      <c r="J207" t="s">
        <v>18</v>
      </c>
      <c r="K207" t="s">
        <v>19</v>
      </c>
      <c r="L207" t="s">
        <v>382</v>
      </c>
      <c r="M207" t="s">
        <v>23</v>
      </c>
      <c r="N207" t="s">
        <v>19</v>
      </c>
      <c r="O207" t="s">
        <v>23</v>
      </c>
      <c r="P207" t="s">
        <v>86</v>
      </c>
      <c r="Q207" t="s">
        <v>383</v>
      </c>
    </row>
    <row r="208" spans="1:17">
      <c r="A208">
        <v>99</v>
      </c>
      <c r="B208" t="s">
        <v>15</v>
      </c>
      <c r="C208" s="2">
        <v>44581.489583333336</v>
      </c>
      <c r="D208">
        <v>11</v>
      </c>
      <c r="E208">
        <f t="shared" si="3"/>
        <v>1</v>
      </c>
      <c r="F208" t="s">
        <v>16</v>
      </c>
      <c r="G208" t="s">
        <v>17</v>
      </c>
      <c r="H208" s="2">
        <v>44565.783333333333</v>
      </c>
      <c r="I208" s="1">
        <v>44574</v>
      </c>
      <c r="J208" t="s">
        <v>68</v>
      </c>
      <c r="K208" t="s">
        <v>19</v>
      </c>
      <c r="L208" t="s">
        <v>566</v>
      </c>
      <c r="M208" t="s">
        <v>23</v>
      </c>
      <c r="N208" t="s">
        <v>199</v>
      </c>
      <c r="O208" t="s">
        <v>23</v>
      </c>
      <c r="P208" t="s">
        <v>63</v>
      </c>
      <c r="Q208" t="s">
        <v>567</v>
      </c>
    </row>
    <row r="209" spans="1:17">
      <c r="A209">
        <v>97.65</v>
      </c>
      <c r="B209" t="s">
        <v>15</v>
      </c>
      <c r="C209" s="2">
        <v>44704.70416666667</v>
      </c>
      <c r="D209">
        <v>15</v>
      </c>
      <c r="E209">
        <f t="shared" si="3"/>
        <v>1</v>
      </c>
      <c r="F209" t="s">
        <v>36</v>
      </c>
      <c r="G209" t="s">
        <v>45</v>
      </c>
      <c r="H209" s="2">
        <v>44670.463888888888</v>
      </c>
      <c r="I209" s="1">
        <v>44671</v>
      </c>
      <c r="J209" t="s">
        <v>422</v>
      </c>
      <c r="K209" t="s">
        <v>423</v>
      </c>
      <c r="L209" t="s">
        <v>71</v>
      </c>
      <c r="M209" t="s">
        <v>23</v>
      </c>
      <c r="N209" t="s">
        <v>19</v>
      </c>
      <c r="O209" t="s">
        <v>23</v>
      </c>
      <c r="P209" t="s">
        <v>97</v>
      </c>
      <c r="Q209" t="s">
        <v>424</v>
      </c>
    </row>
    <row r="210" spans="1:17">
      <c r="A210">
        <v>96</v>
      </c>
      <c r="B210" t="s">
        <v>15</v>
      </c>
      <c r="C210" s="2">
        <v>44769.454861111109</v>
      </c>
      <c r="D210">
        <v>16</v>
      </c>
      <c r="E210">
        <f t="shared" si="3"/>
        <v>1</v>
      </c>
      <c r="F210" t="s">
        <v>36</v>
      </c>
      <c r="G210" t="s">
        <v>45</v>
      </c>
      <c r="H210" s="2">
        <v>44764.511805555558</v>
      </c>
      <c r="I210" s="1">
        <v>44768</v>
      </c>
      <c r="J210" t="s">
        <v>58</v>
      </c>
      <c r="K210" t="s">
        <v>19</v>
      </c>
      <c r="L210" t="s">
        <v>34</v>
      </c>
      <c r="M210" t="s">
        <v>23</v>
      </c>
      <c r="N210" t="s">
        <v>19</v>
      </c>
      <c r="O210" t="s">
        <v>23</v>
      </c>
      <c r="P210" t="s">
        <v>112</v>
      </c>
      <c r="Q210" t="s">
        <v>295</v>
      </c>
    </row>
    <row r="211" spans="1:17">
      <c r="A211">
        <v>96</v>
      </c>
      <c r="B211" t="s">
        <v>15</v>
      </c>
      <c r="C211" s="2">
        <v>44825.626388888886</v>
      </c>
      <c r="D211">
        <v>16</v>
      </c>
      <c r="E211">
        <f t="shared" si="3"/>
        <v>1</v>
      </c>
      <c r="F211" t="s">
        <v>36</v>
      </c>
      <c r="G211" t="s">
        <v>45</v>
      </c>
      <c r="H211" s="2">
        <v>44753.600694444445</v>
      </c>
      <c r="I211" s="1">
        <v>44755</v>
      </c>
      <c r="J211" t="s">
        <v>18</v>
      </c>
      <c r="K211" t="s">
        <v>19</v>
      </c>
      <c r="L211" t="s">
        <v>71</v>
      </c>
      <c r="M211" t="s">
        <v>23</v>
      </c>
      <c r="N211" t="s">
        <v>19</v>
      </c>
      <c r="O211" t="s">
        <v>23</v>
      </c>
      <c r="P211" t="s">
        <v>97</v>
      </c>
      <c r="Q211" t="s">
        <v>316</v>
      </c>
    </row>
    <row r="212" spans="1:17">
      <c r="A212">
        <v>96</v>
      </c>
      <c r="B212" t="s">
        <v>15</v>
      </c>
      <c r="C212" s="2">
        <v>44638.619444444441</v>
      </c>
      <c r="D212">
        <v>16</v>
      </c>
      <c r="E212">
        <f t="shared" si="3"/>
        <v>1</v>
      </c>
      <c r="F212" t="s">
        <v>16</v>
      </c>
      <c r="G212" t="s">
        <v>17</v>
      </c>
      <c r="H212" s="2">
        <v>44628.763888888891</v>
      </c>
      <c r="I212" s="1">
        <v>44630</v>
      </c>
      <c r="J212" t="s">
        <v>486</v>
      </c>
      <c r="K212" t="s">
        <v>19</v>
      </c>
      <c r="L212" t="s">
        <v>40</v>
      </c>
      <c r="M212" t="s">
        <v>277</v>
      </c>
      <c r="N212" t="s">
        <v>19</v>
      </c>
      <c r="O212" t="s">
        <v>23</v>
      </c>
      <c r="P212" t="s">
        <v>344</v>
      </c>
      <c r="Q212" t="s">
        <v>487</v>
      </c>
    </row>
    <row r="213" spans="1:17">
      <c r="A213">
        <v>93</v>
      </c>
      <c r="B213" t="s">
        <v>15</v>
      </c>
      <c r="C213" s="2">
        <v>44697.655555555553</v>
      </c>
      <c r="D213">
        <v>31</v>
      </c>
      <c r="E213">
        <f t="shared" si="3"/>
        <v>1</v>
      </c>
      <c r="F213" t="s">
        <v>77</v>
      </c>
      <c r="G213" t="s">
        <v>232</v>
      </c>
      <c r="H213" s="2">
        <v>44678.727083333331</v>
      </c>
      <c r="I213" s="1">
        <v>44679</v>
      </c>
      <c r="J213" t="s">
        <v>400</v>
      </c>
      <c r="K213" t="s">
        <v>40</v>
      </c>
      <c r="L213" t="s">
        <v>401</v>
      </c>
      <c r="M213" t="s">
        <v>21</v>
      </c>
      <c r="N213" t="s">
        <v>19</v>
      </c>
      <c r="O213" t="s">
        <v>21</v>
      </c>
      <c r="P213" t="s">
        <v>402</v>
      </c>
      <c r="Q213" t="s">
        <v>403</v>
      </c>
    </row>
    <row r="214" spans="1:17">
      <c r="A214">
        <v>2250</v>
      </c>
      <c r="B214" t="s">
        <v>15</v>
      </c>
      <c r="C214" s="2">
        <v>44754.359027777777</v>
      </c>
      <c r="D214">
        <v>250</v>
      </c>
      <c r="E214">
        <f t="shared" si="3"/>
        <v>2</v>
      </c>
      <c r="F214" t="s">
        <v>16</v>
      </c>
      <c r="G214" t="s">
        <v>45</v>
      </c>
      <c r="H214" s="2">
        <v>44631.515972222223</v>
      </c>
      <c r="I214" s="1">
        <v>44634</v>
      </c>
      <c r="J214" t="s">
        <v>162</v>
      </c>
      <c r="K214" t="s">
        <v>19</v>
      </c>
      <c r="L214" t="s">
        <v>484</v>
      </c>
      <c r="M214" t="s">
        <v>46</v>
      </c>
      <c r="N214" t="s">
        <v>22</v>
      </c>
      <c r="O214" t="s">
        <v>23</v>
      </c>
      <c r="P214" t="s">
        <v>56</v>
      </c>
      <c r="Q214" t="s">
        <v>485</v>
      </c>
    </row>
    <row r="215" spans="1:17">
      <c r="A215">
        <v>90</v>
      </c>
      <c r="B215" t="s">
        <v>15</v>
      </c>
      <c r="C215" s="2">
        <v>44922.489583333336</v>
      </c>
      <c r="D215">
        <v>15</v>
      </c>
      <c r="E215">
        <f t="shared" si="3"/>
        <v>1</v>
      </c>
      <c r="F215" t="s">
        <v>16</v>
      </c>
      <c r="G215" t="s">
        <v>29</v>
      </c>
      <c r="H215" s="2">
        <v>44917.704861111109</v>
      </c>
      <c r="I215" s="1">
        <v>44917</v>
      </c>
      <c r="J215" t="s">
        <v>18</v>
      </c>
      <c r="K215" t="s">
        <v>19</v>
      </c>
      <c r="L215" t="s">
        <v>30</v>
      </c>
      <c r="M215" t="s">
        <v>21</v>
      </c>
      <c r="N215" t="s">
        <v>19</v>
      </c>
      <c r="O215" t="s">
        <v>21</v>
      </c>
      <c r="P215" t="s">
        <v>31</v>
      </c>
      <c r="Q215" t="s">
        <v>32</v>
      </c>
    </row>
    <row r="216" spans="1:17">
      <c r="A216">
        <v>90</v>
      </c>
      <c r="B216" t="s">
        <v>15</v>
      </c>
      <c r="C216" s="2">
        <v>44917.661111111112</v>
      </c>
      <c r="D216">
        <v>15</v>
      </c>
      <c r="E216">
        <f t="shared" si="3"/>
        <v>1</v>
      </c>
      <c r="F216" t="s">
        <v>16</v>
      </c>
      <c r="G216" t="s">
        <v>45</v>
      </c>
      <c r="H216" s="2">
        <v>44914.493055555555</v>
      </c>
      <c r="I216" s="1">
        <v>44917</v>
      </c>
      <c r="J216" t="s">
        <v>18</v>
      </c>
      <c r="K216" t="s">
        <v>19</v>
      </c>
      <c r="L216" t="s">
        <v>40</v>
      </c>
      <c r="M216" t="s">
        <v>46</v>
      </c>
      <c r="N216" t="s">
        <v>19</v>
      </c>
      <c r="O216" t="s">
        <v>23</v>
      </c>
      <c r="P216" t="s">
        <v>47</v>
      </c>
      <c r="Q216" t="s">
        <v>48</v>
      </c>
    </row>
    <row r="217" spans="1:17">
      <c r="A217">
        <v>90</v>
      </c>
      <c r="B217" t="s">
        <v>15</v>
      </c>
      <c r="C217" s="2">
        <v>44915.368750000001</v>
      </c>
      <c r="D217">
        <v>15</v>
      </c>
      <c r="E217">
        <f t="shared" si="3"/>
        <v>1</v>
      </c>
      <c r="F217" t="s">
        <v>36</v>
      </c>
      <c r="G217" t="s">
        <v>17</v>
      </c>
      <c r="H217" s="2">
        <v>44903.706250000003</v>
      </c>
      <c r="I217" s="1">
        <v>44911</v>
      </c>
      <c r="J217" t="s">
        <v>18</v>
      </c>
      <c r="K217" t="s">
        <v>19</v>
      </c>
      <c r="L217" t="s">
        <v>20</v>
      </c>
      <c r="M217" t="s">
        <v>23</v>
      </c>
      <c r="N217" t="s">
        <v>59</v>
      </c>
      <c r="O217" t="s">
        <v>23</v>
      </c>
      <c r="P217" t="s">
        <v>43</v>
      </c>
      <c r="Q217" t="s">
        <v>57</v>
      </c>
    </row>
    <row r="218" spans="1:17">
      <c r="A218">
        <v>90</v>
      </c>
      <c r="B218" t="s">
        <v>15</v>
      </c>
      <c r="C218" s="2">
        <v>44907.412499999999</v>
      </c>
      <c r="D218">
        <v>15</v>
      </c>
      <c r="E218">
        <f t="shared" si="3"/>
        <v>1</v>
      </c>
      <c r="F218" t="s">
        <v>16</v>
      </c>
      <c r="G218" t="s">
        <v>49</v>
      </c>
      <c r="H218" s="2">
        <v>44896.545138888891</v>
      </c>
      <c r="I218" s="1">
        <v>44901</v>
      </c>
      <c r="J218" t="s">
        <v>58</v>
      </c>
      <c r="K218" t="s">
        <v>19</v>
      </c>
      <c r="L218" t="s">
        <v>71</v>
      </c>
      <c r="M218" t="s">
        <v>23</v>
      </c>
      <c r="N218" t="s">
        <v>19</v>
      </c>
      <c r="O218" t="s">
        <v>23</v>
      </c>
      <c r="P218" t="s">
        <v>24</v>
      </c>
      <c r="Q218" t="s">
        <v>72</v>
      </c>
    </row>
    <row r="219" spans="1:17">
      <c r="A219">
        <v>90</v>
      </c>
      <c r="B219" t="s">
        <v>15</v>
      </c>
      <c r="C219" s="2">
        <v>44902.48333333333</v>
      </c>
      <c r="D219">
        <v>15</v>
      </c>
      <c r="E219">
        <f t="shared" si="3"/>
        <v>1</v>
      </c>
      <c r="F219" t="s">
        <v>16</v>
      </c>
      <c r="G219" t="s">
        <v>17</v>
      </c>
      <c r="H219" s="2">
        <v>44890.492361111108</v>
      </c>
      <c r="I219" s="1">
        <v>44893</v>
      </c>
      <c r="J219" t="s">
        <v>18</v>
      </c>
      <c r="K219" t="s">
        <v>19</v>
      </c>
      <c r="L219" t="s">
        <v>30</v>
      </c>
      <c r="M219" t="s">
        <v>21</v>
      </c>
      <c r="N219" t="s">
        <v>19</v>
      </c>
      <c r="O219" t="s">
        <v>21</v>
      </c>
      <c r="P219" t="s">
        <v>63</v>
      </c>
      <c r="Q219" t="s">
        <v>95</v>
      </c>
    </row>
    <row r="220" spans="1:17">
      <c r="A220">
        <v>90</v>
      </c>
      <c r="B220" t="s">
        <v>15</v>
      </c>
      <c r="C220" s="2">
        <v>44880.520138888889</v>
      </c>
      <c r="D220">
        <v>15</v>
      </c>
      <c r="E220">
        <f t="shared" si="3"/>
        <v>1</v>
      </c>
      <c r="F220" t="s">
        <v>36</v>
      </c>
      <c r="G220" t="s">
        <v>38</v>
      </c>
      <c r="H220" s="2">
        <v>44874.615972222222</v>
      </c>
      <c r="I220" s="1">
        <v>44875</v>
      </c>
      <c r="J220" t="s">
        <v>58</v>
      </c>
      <c r="K220" t="s">
        <v>19</v>
      </c>
      <c r="L220" t="s">
        <v>40</v>
      </c>
      <c r="M220" t="s">
        <v>50</v>
      </c>
      <c r="N220" t="s">
        <v>19</v>
      </c>
      <c r="O220" t="s">
        <v>23</v>
      </c>
      <c r="P220" t="s">
        <v>129</v>
      </c>
      <c r="Q220" t="s">
        <v>130</v>
      </c>
    </row>
    <row r="221" spans="1:17">
      <c r="A221">
        <v>90</v>
      </c>
      <c r="B221" t="s">
        <v>15</v>
      </c>
      <c r="C221" s="2">
        <v>44865.709722222222</v>
      </c>
      <c r="D221">
        <v>15</v>
      </c>
      <c r="E221">
        <f t="shared" si="3"/>
        <v>1</v>
      </c>
      <c r="F221" t="s">
        <v>16</v>
      </c>
      <c r="G221" t="s">
        <v>147</v>
      </c>
      <c r="H221" s="2">
        <v>44862.632638888892</v>
      </c>
      <c r="I221" s="1">
        <v>44862</v>
      </c>
      <c r="J221" t="s">
        <v>58</v>
      </c>
      <c r="K221" t="s">
        <v>19</v>
      </c>
      <c r="L221" t="s">
        <v>20</v>
      </c>
      <c r="M221" t="s">
        <v>23</v>
      </c>
      <c r="N221" t="s">
        <v>19</v>
      </c>
      <c r="O221" t="s">
        <v>23</v>
      </c>
      <c r="P221" t="s">
        <v>63</v>
      </c>
      <c r="Q221" t="s">
        <v>148</v>
      </c>
    </row>
    <row r="222" spans="1:17">
      <c r="A222">
        <v>90</v>
      </c>
      <c r="B222" t="s">
        <v>15</v>
      </c>
      <c r="C222" s="2">
        <v>44834.575694444444</v>
      </c>
      <c r="D222">
        <v>15</v>
      </c>
      <c r="E222">
        <f t="shared" si="3"/>
        <v>1</v>
      </c>
      <c r="F222" t="s">
        <v>16</v>
      </c>
      <c r="G222" t="s">
        <v>17</v>
      </c>
      <c r="H222" s="2">
        <v>44834.446527777778</v>
      </c>
      <c r="I222" s="1">
        <v>44834</v>
      </c>
      <c r="J222" t="s">
        <v>18</v>
      </c>
      <c r="K222" t="s">
        <v>190</v>
      </c>
      <c r="L222" t="s">
        <v>191</v>
      </c>
      <c r="M222" t="s">
        <v>23</v>
      </c>
      <c r="N222" t="s">
        <v>19</v>
      </c>
      <c r="O222" t="s">
        <v>23</v>
      </c>
      <c r="P222" t="s">
        <v>97</v>
      </c>
      <c r="Q222" t="s">
        <v>192</v>
      </c>
    </row>
    <row r="223" spans="1:17">
      <c r="A223">
        <v>90</v>
      </c>
      <c r="B223" t="s">
        <v>15</v>
      </c>
      <c r="C223" s="2">
        <v>44797.613888888889</v>
      </c>
      <c r="D223">
        <v>15</v>
      </c>
      <c r="E223">
        <f t="shared" si="3"/>
        <v>1</v>
      </c>
      <c r="F223" t="s">
        <v>132</v>
      </c>
      <c r="G223" t="s">
        <v>260</v>
      </c>
      <c r="H223" s="2">
        <v>44788.37222222222</v>
      </c>
      <c r="I223" s="1">
        <v>44789</v>
      </c>
      <c r="J223" t="s">
        <v>18</v>
      </c>
      <c r="K223" t="s">
        <v>19</v>
      </c>
      <c r="L223" t="s">
        <v>160</v>
      </c>
      <c r="M223" t="s">
        <v>23</v>
      </c>
      <c r="N223" t="s">
        <v>19</v>
      </c>
      <c r="O223" t="s">
        <v>23</v>
      </c>
      <c r="P223" t="s">
        <v>24</v>
      </c>
      <c r="Q223" t="s">
        <v>261</v>
      </c>
    </row>
    <row r="224" spans="1:17">
      <c r="A224">
        <v>90</v>
      </c>
      <c r="B224" t="s">
        <v>15</v>
      </c>
      <c r="C224" s="2">
        <v>44818.73541666667</v>
      </c>
      <c r="D224">
        <v>15</v>
      </c>
      <c r="E224">
        <f t="shared" si="3"/>
        <v>1</v>
      </c>
      <c r="F224" t="s">
        <v>16</v>
      </c>
      <c r="G224" t="s">
        <v>45</v>
      </c>
      <c r="H224" s="2">
        <v>44784.574305555558</v>
      </c>
      <c r="I224" s="1">
        <v>44784</v>
      </c>
      <c r="J224" t="s">
        <v>58</v>
      </c>
      <c r="K224" t="s">
        <v>19</v>
      </c>
      <c r="L224" t="s">
        <v>71</v>
      </c>
      <c r="M224" t="s">
        <v>23</v>
      </c>
      <c r="N224" t="s">
        <v>19</v>
      </c>
      <c r="O224" t="s">
        <v>23</v>
      </c>
      <c r="P224" t="s">
        <v>63</v>
      </c>
      <c r="Q224" t="s">
        <v>263</v>
      </c>
    </row>
    <row r="225" spans="1:17">
      <c r="A225">
        <v>90</v>
      </c>
      <c r="B225" t="s">
        <v>15</v>
      </c>
      <c r="C225" s="2">
        <v>44789.535416666666</v>
      </c>
      <c r="D225">
        <v>10</v>
      </c>
      <c r="E225">
        <f t="shared" si="3"/>
        <v>1</v>
      </c>
      <c r="F225" t="s">
        <v>36</v>
      </c>
      <c r="G225" t="s">
        <v>49</v>
      </c>
      <c r="H225" s="2">
        <v>44781.54791666667</v>
      </c>
      <c r="I225" s="1">
        <v>44781</v>
      </c>
      <c r="J225" t="s">
        <v>58</v>
      </c>
      <c r="K225" t="s">
        <v>19</v>
      </c>
      <c r="L225" t="s">
        <v>267</v>
      </c>
      <c r="M225" t="s">
        <v>23</v>
      </c>
      <c r="N225" t="s">
        <v>19</v>
      </c>
      <c r="O225" t="s">
        <v>23</v>
      </c>
      <c r="P225" t="s">
        <v>43</v>
      </c>
      <c r="Q225" t="s">
        <v>268</v>
      </c>
    </row>
    <row r="226" spans="1:17">
      <c r="A226">
        <v>90</v>
      </c>
      <c r="B226" t="s">
        <v>15</v>
      </c>
      <c r="C226" s="2">
        <v>44781.362500000003</v>
      </c>
      <c r="D226">
        <v>15</v>
      </c>
      <c r="E226">
        <f t="shared" si="3"/>
        <v>1</v>
      </c>
      <c r="F226" t="s">
        <v>132</v>
      </c>
      <c r="G226" t="s">
        <v>260</v>
      </c>
      <c r="H226" s="2">
        <v>44778.479861111111</v>
      </c>
      <c r="I226" s="1">
        <v>44778</v>
      </c>
      <c r="J226" t="s">
        <v>18</v>
      </c>
      <c r="K226" t="s">
        <v>19</v>
      </c>
      <c r="L226" t="s">
        <v>82</v>
      </c>
      <c r="M226" t="s">
        <v>23</v>
      </c>
      <c r="N226" t="s">
        <v>19</v>
      </c>
      <c r="O226" t="s">
        <v>23</v>
      </c>
      <c r="P226" t="s">
        <v>24</v>
      </c>
      <c r="Q226" t="s">
        <v>269</v>
      </c>
    </row>
    <row r="227" spans="1:17">
      <c r="A227">
        <v>90</v>
      </c>
      <c r="B227" t="s">
        <v>15</v>
      </c>
      <c r="C227" s="2">
        <v>44769.46597222222</v>
      </c>
      <c r="D227">
        <v>15</v>
      </c>
      <c r="E227">
        <f t="shared" si="3"/>
        <v>1</v>
      </c>
      <c r="F227" t="s">
        <v>132</v>
      </c>
      <c r="G227" t="s">
        <v>260</v>
      </c>
      <c r="H227" s="2">
        <v>44767.651388888888</v>
      </c>
      <c r="I227" s="1">
        <v>44767</v>
      </c>
      <c r="J227" t="s">
        <v>184</v>
      </c>
      <c r="K227" t="s">
        <v>19</v>
      </c>
      <c r="L227" t="s">
        <v>82</v>
      </c>
      <c r="M227" t="s">
        <v>23</v>
      </c>
      <c r="N227" t="s">
        <v>19</v>
      </c>
      <c r="O227" t="s">
        <v>23</v>
      </c>
      <c r="P227" t="s">
        <v>24</v>
      </c>
      <c r="Q227" t="s">
        <v>283</v>
      </c>
    </row>
    <row r="228" spans="1:17">
      <c r="A228">
        <v>90</v>
      </c>
      <c r="B228" t="s">
        <v>15</v>
      </c>
      <c r="C228" s="2">
        <v>44778.631249999999</v>
      </c>
      <c r="D228">
        <v>15</v>
      </c>
      <c r="E228">
        <f t="shared" si="3"/>
        <v>1</v>
      </c>
      <c r="F228" t="s">
        <v>16</v>
      </c>
      <c r="G228" t="s">
        <v>49</v>
      </c>
      <c r="H228" s="2">
        <v>44764.606944444444</v>
      </c>
      <c r="I228" s="1">
        <v>44767</v>
      </c>
      <c r="J228" t="s">
        <v>18</v>
      </c>
      <c r="K228" t="s">
        <v>19</v>
      </c>
      <c r="L228" t="s">
        <v>293</v>
      </c>
      <c r="M228" t="s">
        <v>21</v>
      </c>
      <c r="N228" t="s">
        <v>19</v>
      </c>
      <c r="O228" t="s">
        <v>23</v>
      </c>
      <c r="P228" t="s">
        <v>63</v>
      </c>
      <c r="Q228" t="s">
        <v>294</v>
      </c>
    </row>
    <row r="229" spans="1:17">
      <c r="A229">
        <v>90</v>
      </c>
      <c r="B229" t="s">
        <v>15</v>
      </c>
      <c r="C229" s="2">
        <v>44761.565972222219</v>
      </c>
      <c r="D229">
        <v>15</v>
      </c>
      <c r="E229">
        <f t="shared" si="3"/>
        <v>1</v>
      </c>
      <c r="F229" t="s">
        <v>132</v>
      </c>
      <c r="G229" t="s">
        <v>309</v>
      </c>
      <c r="H229" s="2">
        <v>44760.586111111108</v>
      </c>
      <c r="I229" s="1">
        <v>44760</v>
      </c>
      <c r="J229" t="s">
        <v>184</v>
      </c>
      <c r="K229" t="s">
        <v>19</v>
      </c>
      <c r="L229" t="s">
        <v>82</v>
      </c>
      <c r="M229" t="s">
        <v>23</v>
      </c>
      <c r="N229" t="s">
        <v>19</v>
      </c>
      <c r="O229" t="s">
        <v>23</v>
      </c>
      <c r="P229" t="s">
        <v>24</v>
      </c>
      <c r="Q229" t="s">
        <v>310</v>
      </c>
    </row>
    <row r="230" spans="1:17">
      <c r="A230">
        <v>90</v>
      </c>
      <c r="B230" t="s">
        <v>15</v>
      </c>
      <c r="C230" s="2">
        <v>44771.622916666667</v>
      </c>
      <c r="D230">
        <v>15</v>
      </c>
      <c r="E230">
        <f t="shared" si="3"/>
        <v>1</v>
      </c>
      <c r="F230" t="s">
        <v>36</v>
      </c>
      <c r="G230" t="s">
        <v>45</v>
      </c>
      <c r="H230" s="2">
        <v>44757.39166666667</v>
      </c>
      <c r="I230" s="1">
        <v>44757</v>
      </c>
      <c r="J230" t="s">
        <v>58</v>
      </c>
      <c r="K230" t="s">
        <v>19</v>
      </c>
      <c r="L230" t="s">
        <v>40</v>
      </c>
      <c r="M230" t="s">
        <v>23</v>
      </c>
      <c r="N230" t="s">
        <v>19</v>
      </c>
      <c r="O230" t="s">
        <v>23</v>
      </c>
      <c r="P230" t="s">
        <v>86</v>
      </c>
      <c r="Q230" t="s">
        <v>311</v>
      </c>
    </row>
    <row r="231" spans="1:17">
      <c r="A231">
        <v>90</v>
      </c>
      <c r="B231" t="s">
        <v>15</v>
      </c>
      <c r="C231" s="2">
        <v>44734.645833333336</v>
      </c>
      <c r="D231">
        <v>15</v>
      </c>
      <c r="E231">
        <f t="shared" si="3"/>
        <v>1</v>
      </c>
      <c r="F231" t="s">
        <v>132</v>
      </c>
      <c r="G231" t="s">
        <v>260</v>
      </c>
      <c r="H231" s="2">
        <v>44734.495833333334</v>
      </c>
      <c r="I231" s="1">
        <v>44734</v>
      </c>
      <c r="J231" t="s">
        <v>184</v>
      </c>
      <c r="K231" t="s">
        <v>19</v>
      </c>
      <c r="L231" t="s">
        <v>82</v>
      </c>
      <c r="M231" t="s">
        <v>23</v>
      </c>
      <c r="N231" t="s">
        <v>19</v>
      </c>
      <c r="O231" t="s">
        <v>23</v>
      </c>
      <c r="P231" t="s">
        <v>24</v>
      </c>
      <c r="Q231" t="s">
        <v>339</v>
      </c>
    </row>
    <row r="232" spans="1:17">
      <c r="A232">
        <v>90</v>
      </c>
      <c r="B232" t="s">
        <v>15</v>
      </c>
      <c r="C232" s="2">
        <v>44739.542361111111</v>
      </c>
      <c r="D232">
        <v>9</v>
      </c>
      <c r="E232">
        <f t="shared" si="3"/>
        <v>1</v>
      </c>
      <c r="F232" t="s">
        <v>16</v>
      </c>
      <c r="G232" t="s">
        <v>45</v>
      </c>
      <c r="H232" s="2">
        <v>44726.474305555559</v>
      </c>
      <c r="I232" s="1">
        <v>44726</v>
      </c>
      <c r="J232" t="s">
        <v>18</v>
      </c>
      <c r="K232" t="s">
        <v>19</v>
      </c>
      <c r="L232" t="s">
        <v>350</v>
      </c>
      <c r="M232" t="s">
        <v>50</v>
      </c>
      <c r="N232" t="s">
        <v>19</v>
      </c>
      <c r="O232" t="s">
        <v>23</v>
      </c>
      <c r="P232" t="s">
        <v>63</v>
      </c>
      <c r="Q232" t="s">
        <v>351</v>
      </c>
    </row>
    <row r="233" spans="1:17">
      <c r="A233">
        <v>90</v>
      </c>
      <c r="B233" t="s">
        <v>15</v>
      </c>
      <c r="C233" s="2">
        <v>44743.482638888891</v>
      </c>
      <c r="D233">
        <v>15</v>
      </c>
      <c r="E233">
        <f t="shared" si="3"/>
        <v>1</v>
      </c>
      <c r="F233" t="s">
        <v>16</v>
      </c>
      <c r="G233" t="s">
        <v>67</v>
      </c>
      <c r="H233" s="2">
        <v>44714.431944444441</v>
      </c>
      <c r="I233" s="1">
        <v>44719</v>
      </c>
      <c r="J233" t="s">
        <v>18</v>
      </c>
      <c r="K233" t="s">
        <v>361</v>
      </c>
      <c r="L233" t="s">
        <v>40</v>
      </c>
      <c r="M233" t="s">
        <v>23</v>
      </c>
      <c r="N233" t="s">
        <v>19</v>
      </c>
      <c r="O233" t="s">
        <v>23</v>
      </c>
      <c r="P233" t="s">
        <v>86</v>
      </c>
      <c r="Q233" t="s">
        <v>362</v>
      </c>
    </row>
    <row r="234" spans="1:17">
      <c r="A234">
        <v>90</v>
      </c>
      <c r="B234" t="s">
        <v>15</v>
      </c>
      <c r="C234" s="2">
        <v>44708.680555555555</v>
      </c>
      <c r="D234">
        <v>8</v>
      </c>
      <c r="E234">
        <f t="shared" si="3"/>
        <v>1</v>
      </c>
      <c r="F234" t="s">
        <v>16</v>
      </c>
      <c r="G234" t="s">
        <v>17</v>
      </c>
      <c r="H234" s="2">
        <v>44705.597916666666</v>
      </c>
      <c r="I234" s="1">
        <v>44708</v>
      </c>
      <c r="J234" t="s">
        <v>58</v>
      </c>
      <c r="K234" t="s">
        <v>19</v>
      </c>
      <c r="L234" t="s">
        <v>368</v>
      </c>
      <c r="M234" t="s">
        <v>23</v>
      </c>
      <c r="N234" t="s">
        <v>19</v>
      </c>
      <c r="O234" t="s">
        <v>23</v>
      </c>
      <c r="P234" t="s">
        <v>129</v>
      </c>
      <c r="Q234" t="s">
        <v>369</v>
      </c>
    </row>
    <row r="235" spans="1:17">
      <c r="A235">
        <v>90</v>
      </c>
      <c r="B235" t="s">
        <v>15</v>
      </c>
      <c r="C235" s="2">
        <v>44712.522916666669</v>
      </c>
      <c r="D235">
        <v>15</v>
      </c>
      <c r="E235">
        <f t="shared" si="3"/>
        <v>1</v>
      </c>
      <c r="F235" t="s">
        <v>36</v>
      </c>
      <c r="G235" t="s">
        <v>45</v>
      </c>
      <c r="H235" s="2">
        <v>44705.451388888891</v>
      </c>
      <c r="I235" s="1">
        <v>44711</v>
      </c>
      <c r="J235" t="s">
        <v>18</v>
      </c>
      <c r="K235" t="s">
        <v>19</v>
      </c>
      <c r="L235" t="s">
        <v>34</v>
      </c>
      <c r="M235" t="s">
        <v>23</v>
      </c>
      <c r="N235" t="s">
        <v>19</v>
      </c>
      <c r="O235" t="s">
        <v>23</v>
      </c>
      <c r="P235" t="s">
        <v>86</v>
      </c>
      <c r="Q235" t="s">
        <v>370</v>
      </c>
    </row>
    <row r="236" spans="1:17">
      <c r="A236">
        <v>90</v>
      </c>
      <c r="B236" t="s">
        <v>15</v>
      </c>
      <c r="C236" s="2">
        <v>44699.484027777777</v>
      </c>
      <c r="D236">
        <v>15</v>
      </c>
      <c r="E236">
        <f t="shared" si="3"/>
        <v>1</v>
      </c>
      <c r="F236" t="s">
        <v>132</v>
      </c>
      <c r="G236" t="s">
        <v>260</v>
      </c>
      <c r="H236" s="2">
        <v>44698.71597222222</v>
      </c>
      <c r="I236" s="1">
        <v>44698</v>
      </c>
      <c r="J236" t="s">
        <v>184</v>
      </c>
      <c r="K236" t="s">
        <v>19</v>
      </c>
      <c r="L236" t="s">
        <v>82</v>
      </c>
      <c r="M236" t="s">
        <v>23</v>
      </c>
      <c r="N236" t="s">
        <v>19</v>
      </c>
      <c r="O236" t="s">
        <v>23</v>
      </c>
      <c r="P236" t="s">
        <v>24</v>
      </c>
      <c r="Q236" t="s">
        <v>379</v>
      </c>
    </row>
    <row r="237" spans="1:17">
      <c r="A237">
        <v>90</v>
      </c>
      <c r="B237" t="s">
        <v>15</v>
      </c>
      <c r="C237" s="2">
        <v>44712.585416666669</v>
      </c>
      <c r="D237">
        <v>13</v>
      </c>
      <c r="E237">
        <f t="shared" si="3"/>
        <v>1</v>
      </c>
      <c r="F237" t="s">
        <v>36</v>
      </c>
      <c r="G237" t="s">
        <v>45</v>
      </c>
      <c r="H237" s="2">
        <v>44692.498611111114</v>
      </c>
      <c r="I237" s="1">
        <v>44700</v>
      </c>
      <c r="J237" t="s">
        <v>18</v>
      </c>
      <c r="K237" t="s">
        <v>19</v>
      </c>
      <c r="L237" t="s">
        <v>387</v>
      </c>
      <c r="M237" t="s">
        <v>23</v>
      </c>
      <c r="N237" t="s">
        <v>19</v>
      </c>
      <c r="O237" t="s">
        <v>23</v>
      </c>
      <c r="P237" t="s">
        <v>51</v>
      </c>
      <c r="Q237" t="s">
        <v>388</v>
      </c>
    </row>
    <row r="238" spans="1:17">
      <c r="A238">
        <v>90</v>
      </c>
      <c r="B238" t="s">
        <v>15</v>
      </c>
      <c r="C238" s="2">
        <v>44685.588194444441</v>
      </c>
      <c r="D238">
        <v>15</v>
      </c>
      <c r="E238">
        <f t="shared" si="3"/>
        <v>1</v>
      </c>
      <c r="F238" t="s">
        <v>36</v>
      </c>
      <c r="G238" t="s">
        <v>17</v>
      </c>
      <c r="H238" s="2">
        <v>44678.443749999999</v>
      </c>
      <c r="I238" s="1">
        <v>44685</v>
      </c>
      <c r="J238" t="s">
        <v>20</v>
      </c>
      <c r="K238" t="s">
        <v>19</v>
      </c>
      <c r="L238" t="s">
        <v>404</v>
      </c>
      <c r="M238" t="s">
        <v>23</v>
      </c>
      <c r="N238" t="s">
        <v>19</v>
      </c>
      <c r="O238" t="s">
        <v>23</v>
      </c>
      <c r="P238" t="s">
        <v>86</v>
      </c>
      <c r="Q238" t="s">
        <v>405</v>
      </c>
    </row>
    <row r="239" spans="1:17">
      <c r="A239">
        <v>90</v>
      </c>
      <c r="B239" t="s">
        <v>15</v>
      </c>
      <c r="C239" s="2">
        <v>44676.654166666667</v>
      </c>
      <c r="D239">
        <v>15</v>
      </c>
      <c r="E239">
        <f t="shared" si="3"/>
        <v>1</v>
      </c>
      <c r="F239" t="s">
        <v>132</v>
      </c>
      <c r="G239" t="s">
        <v>260</v>
      </c>
      <c r="H239" s="2">
        <v>44673.736111111109</v>
      </c>
      <c r="I239" s="1">
        <v>44673</v>
      </c>
      <c r="J239" t="s">
        <v>380</v>
      </c>
      <c r="K239" t="s">
        <v>19</v>
      </c>
      <c r="L239" t="s">
        <v>411</v>
      </c>
      <c r="M239" t="s">
        <v>23</v>
      </c>
      <c r="N239" t="s">
        <v>19</v>
      </c>
      <c r="O239" t="s">
        <v>23</v>
      </c>
      <c r="P239" t="s">
        <v>24</v>
      </c>
      <c r="Q239" t="s">
        <v>412</v>
      </c>
    </row>
    <row r="240" spans="1:17">
      <c r="A240">
        <v>90</v>
      </c>
      <c r="B240" t="s">
        <v>15</v>
      </c>
      <c r="C240" s="2">
        <v>44676.424305555556</v>
      </c>
      <c r="D240">
        <v>15</v>
      </c>
      <c r="E240">
        <f t="shared" si="3"/>
        <v>1</v>
      </c>
      <c r="F240" t="s">
        <v>36</v>
      </c>
      <c r="G240" t="s">
        <v>45</v>
      </c>
      <c r="H240" s="2">
        <v>44670.438888888886</v>
      </c>
      <c r="I240" s="1">
        <v>44670</v>
      </c>
      <c r="J240" t="s">
        <v>18</v>
      </c>
      <c r="K240" t="s">
        <v>425</v>
      </c>
      <c r="L240" t="s">
        <v>127</v>
      </c>
      <c r="M240" t="s">
        <v>23</v>
      </c>
      <c r="N240" t="s">
        <v>19</v>
      </c>
      <c r="O240" t="s">
        <v>23</v>
      </c>
      <c r="P240" t="s">
        <v>86</v>
      </c>
      <c r="Q240" t="s">
        <v>426</v>
      </c>
    </row>
    <row r="241" spans="1:17">
      <c r="A241">
        <v>90</v>
      </c>
      <c r="B241" t="s">
        <v>15</v>
      </c>
      <c r="C241" s="2">
        <v>44676.651388888888</v>
      </c>
      <c r="D241">
        <v>15</v>
      </c>
      <c r="E241">
        <f t="shared" si="3"/>
        <v>1</v>
      </c>
      <c r="F241" t="s">
        <v>16</v>
      </c>
      <c r="G241" t="s">
        <v>38</v>
      </c>
      <c r="H241" s="2">
        <v>44656.489583333336</v>
      </c>
      <c r="I241" s="1">
        <v>44656</v>
      </c>
      <c r="J241" t="s">
        <v>380</v>
      </c>
      <c r="K241" t="s">
        <v>19</v>
      </c>
      <c r="L241" t="s">
        <v>411</v>
      </c>
      <c r="M241" t="s">
        <v>23</v>
      </c>
      <c r="N241" t="s">
        <v>19</v>
      </c>
      <c r="O241" t="s">
        <v>23</v>
      </c>
      <c r="P241" t="s">
        <v>24</v>
      </c>
      <c r="Q241" t="s">
        <v>448</v>
      </c>
    </row>
    <row r="242" spans="1:17">
      <c r="A242">
        <v>90</v>
      </c>
      <c r="B242" t="s">
        <v>15</v>
      </c>
      <c r="C242" s="2">
        <v>44662.513194444444</v>
      </c>
      <c r="D242">
        <v>15</v>
      </c>
      <c r="E242">
        <f t="shared" si="3"/>
        <v>1</v>
      </c>
      <c r="F242" t="s">
        <v>36</v>
      </c>
      <c r="G242" t="s">
        <v>45</v>
      </c>
      <c r="H242" s="2">
        <v>44656.42083333333</v>
      </c>
      <c r="I242" s="1">
        <v>44657</v>
      </c>
      <c r="J242" t="s">
        <v>449</v>
      </c>
      <c r="K242" t="s">
        <v>19</v>
      </c>
      <c r="L242" t="s">
        <v>450</v>
      </c>
      <c r="M242" t="s">
        <v>23</v>
      </c>
      <c r="N242" t="s">
        <v>19</v>
      </c>
      <c r="O242" t="s">
        <v>23</v>
      </c>
      <c r="P242" t="s">
        <v>86</v>
      </c>
      <c r="Q242" t="s">
        <v>451</v>
      </c>
    </row>
    <row r="243" spans="1:17">
      <c r="A243">
        <v>90</v>
      </c>
      <c r="B243" t="s">
        <v>15</v>
      </c>
      <c r="C243" s="2">
        <v>44656.46875</v>
      </c>
      <c r="D243">
        <v>15</v>
      </c>
      <c r="E243">
        <f t="shared" si="3"/>
        <v>1</v>
      </c>
      <c r="F243" t="s">
        <v>132</v>
      </c>
      <c r="G243" t="s">
        <v>260</v>
      </c>
      <c r="H243" s="2">
        <v>44655.73333333333</v>
      </c>
      <c r="I243" s="1">
        <v>44655</v>
      </c>
      <c r="J243" t="s">
        <v>380</v>
      </c>
      <c r="K243" t="s">
        <v>19</v>
      </c>
      <c r="L243" t="s">
        <v>69</v>
      </c>
      <c r="M243" t="s">
        <v>23</v>
      </c>
      <c r="N243" t="s">
        <v>19</v>
      </c>
      <c r="O243" t="s">
        <v>23</v>
      </c>
      <c r="P243" t="s">
        <v>24</v>
      </c>
      <c r="Q243" t="s">
        <v>452</v>
      </c>
    </row>
    <row r="244" spans="1:17">
      <c r="A244">
        <v>90</v>
      </c>
      <c r="B244" t="s">
        <v>15</v>
      </c>
      <c r="C244" s="2">
        <v>44650.515277777777</v>
      </c>
      <c r="D244">
        <v>15</v>
      </c>
      <c r="E244">
        <f t="shared" si="3"/>
        <v>1</v>
      </c>
      <c r="F244" t="s">
        <v>132</v>
      </c>
      <c r="G244" t="s">
        <v>260</v>
      </c>
      <c r="H244" s="2">
        <v>44643.509027777778</v>
      </c>
      <c r="I244" s="1">
        <v>44643</v>
      </c>
      <c r="J244" t="s">
        <v>380</v>
      </c>
      <c r="K244" t="s">
        <v>19</v>
      </c>
      <c r="L244" t="s">
        <v>411</v>
      </c>
      <c r="M244" t="s">
        <v>23</v>
      </c>
      <c r="N244" t="s">
        <v>19</v>
      </c>
      <c r="O244" t="s">
        <v>23</v>
      </c>
      <c r="P244" t="s">
        <v>24</v>
      </c>
      <c r="Q244" t="s">
        <v>471</v>
      </c>
    </row>
    <row r="245" spans="1:17">
      <c r="A245">
        <v>90</v>
      </c>
      <c r="B245" t="s">
        <v>15</v>
      </c>
      <c r="C245" s="2">
        <v>44649.46597222222</v>
      </c>
      <c r="D245">
        <v>15</v>
      </c>
      <c r="E245">
        <f t="shared" si="3"/>
        <v>1</v>
      </c>
      <c r="F245" t="s">
        <v>16</v>
      </c>
      <c r="G245" t="s">
        <v>17</v>
      </c>
      <c r="H245" s="2">
        <v>44641.486805555556</v>
      </c>
      <c r="I245" s="1">
        <v>44641</v>
      </c>
      <c r="J245" t="s">
        <v>33</v>
      </c>
      <c r="K245" t="s">
        <v>19</v>
      </c>
      <c r="L245" t="s">
        <v>466</v>
      </c>
      <c r="M245" t="s">
        <v>23</v>
      </c>
      <c r="N245" t="s">
        <v>19</v>
      </c>
      <c r="O245" t="s">
        <v>23</v>
      </c>
      <c r="P245" t="s">
        <v>63</v>
      </c>
      <c r="Q245" t="s">
        <v>472</v>
      </c>
    </row>
    <row r="246" spans="1:17">
      <c r="A246">
        <v>90</v>
      </c>
      <c r="B246" t="s">
        <v>15</v>
      </c>
      <c r="C246" s="2">
        <v>44635.53125</v>
      </c>
      <c r="D246">
        <v>15</v>
      </c>
      <c r="E246">
        <f t="shared" si="3"/>
        <v>1</v>
      </c>
      <c r="F246" t="s">
        <v>132</v>
      </c>
      <c r="G246" t="s">
        <v>260</v>
      </c>
      <c r="H246" s="2">
        <v>44634.535416666666</v>
      </c>
      <c r="I246" s="1">
        <v>44634</v>
      </c>
      <c r="J246" t="s">
        <v>380</v>
      </c>
      <c r="K246" t="s">
        <v>19</v>
      </c>
      <c r="L246" t="s">
        <v>411</v>
      </c>
      <c r="M246" t="s">
        <v>23</v>
      </c>
      <c r="N246" t="s">
        <v>19</v>
      </c>
      <c r="O246" t="s">
        <v>23</v>
      </c>
      <c r="P246" t="s">
        <v>24</v>
      </c>
      <c r="Q246" t="s">
        <v>480</v>
      </c>
    </row>
    <row r="247" spans="1:17">
      <c r="A247">
        <v>90</v>
      </c>
      <c r="B247" t="s">
        <v>15</v>
      </c>
      <c r="C247" s="2">
        <v>44627.753472222219</v>
      </c>
      <c r="D247">
        <v>15</v>
      </c>
      <c r="E247">
        <f t="shared" si="3"/>
        <v>1</v>
      </c>
      <c r="F247" t="s">
        <v>132</v>
      </c>
      <c r="G247" t="s">
        <v>260</v>
      </c>
      <c r="H247" s="2">
        <v>44620.548611111109</v>
      </c>
      <c r="I247" s="1">
        <v>44620</v>
      </c>
      <c r="J247" t="s">
        <v>380</v>
      </c>
      <c r="K247" t="s">
        <v>19</v>
      </c>
      <c r="L247" t="s">
        <v>492</v>
      </c>
      <c r="M247" t="s">
        <v>23</v>
      </c>
      <c r="N247" t="s">
        <v>19</v>
      </c>
      <c r="O247" t="s">
        <v>23</v>
      </c>
      <c r="P247" t="s">
        <v>24</v>
      </c>
      <c r="Q247" t="s">
        <v>493</v>
      </c>
    </row>
    <row r="248" spans="1:17">
      <c r="A248">
        <v>90</v>
      </c>
      <c r="B248" t="s">
        <v>15</v>
      </c>
      <c r="C248" s="2">
        <v>44623.538888888892</v>
      </c>
      <c r="D248">
        <v>15</v>
      </c>
      <c r="E248">
        <f t="shared" si="3"/>
        <v>1</v>
      </c>
      <c r="F248" t="s">
        <v>16</v>
      </c>
      <c r="G248" t="s">
        <v>38</v>
      </c>
      <c r="H248" s="2">
        <v>44616.409722222219</v>
      </c>
      <c r="I248" s="1">
        <v>44616</v>
      </c>
      <c r="J248" t="s">
        <v>301</v>
      </c>
      <c r="K248" t="s">
        <v>19</v>
      </c>
      <c r="L248" t="s">
        <v>411</v>
      </c>
      <c r="M248" t="s">
        <v>23</v>
      </c>
      <c r="N248" t="s">
        <v>19</v>
      </c>
      <c r="O248" t="s">
        <v>23</v>
      </c>
      <c r="P248" t="s">
        <v>24</v>
      </c>
      <c r="Q248" t="s">
        <v>494</v>
      </c>
    </row>
    <row r="249" spans="1:17">
      <c r="A249">
        <v>90</v>
      </c>
      <c r="B249" t="s">
        <v>15</v>
      </c>
      <c r="C249" s="2">
        <v>44613.69027777778</v>
      </c>
      <c r="D249">
        <v>15</v>
      </c>
      <c r="E249">
        <f t="shared" si="3"/>
        <v>1</v>
      </c>
      <c r="F249" t="s">
        <v>16</v>
      </c>
      <c r="G249" t="s">
        <v>38</v>
      </c>
      <c r="H249" s="2">
        <v>44609.404861111114</v>
      </c>
      <c r="I249" s="1">
        <v>44609</v>
      </c>
      <c r="J249" t="s">
        <v>184</v>
      </c>
      <c r="K249" t="s">
        <v>19</v>
      </c>
      <c r="L249" t="s">
        <v>82</v>
      </c>
      <c r="M249" t="s">
        <v>23</v>
      </c>
      <c r="N249" t="s">
        <v>19</v>
      </c>
      <c r="O249" t="s">
        <v>23</v>
      </c>
      <c r="P249" t="s">
        <v>24</v>
      </c>
      <c r="Q249" t="s">
        <v>505</v>
      </c>
    </row>
    <row r="250" spans="1:17">
      <c r="A250">
        <v>90</v>
      </c>
      <c r="B250" t="s">
        <v>15</v>
      </c>
      <c r="C250" s="2">
        <v>44634.422222222223</v>
      </c>
      <c r="D250">
        <v>15</v>
      </c>
      <c r="E250">
        <f t="shared" si="3"/>
        <v>1</v>
      </c>
      <c r="F250" t="s">
        <v>16</v>
      </c>
      <c r="G250" t="s">
        <v>45</v>
      </c>
      <c r="H250" s="2">
        <v>44602.551388888889</v>
      </c>
      <c r="I250" s="1">
        <v>44606</v>
      </c>
      <c r="J250" t="s">
        <v>58</v>
      </c>
      <c r="K250" t="s">
        <v>361</v>
      </c>
      <c r="L250" t="s">
        <v>519</v>
      </c>
      <c r="M250" t="s">
        <v>307</v>
      </c>
      <c r="N250" t="s">
        <v>19</v>
      </c>
      <c r="O250" t="s">
        <v>307</v>
      </c>
      <c r="P250" t="s">
        <v>24</v>
      </c>
      <c r="Q250" t="s">
        <v>520</v>
      </c>
    </row>
    <row r="251" spans="1:17">
      <c r="A251">
        <v>90</v>
      </c>
      <c r="B251" t="s">
        <v>15</v>
      </c>
      <c r="C251" s="2">
        <v>44606.459722222222</v>
      </c>
      <c r="D251">
        <v>15</v>
      </c>
      <c r="E251">
        <f t="shared" si="3"/>
        <v>1</v>
      </c>
      <c r="F251" t="s">
        <v>16</v>
      </c>
      <c r="G251" t="s">
        <v>38</v>
      </c>
      <c r="H251" s="2">
        <v>44602.427083333336</v>
      </c>
      <c r="I251" s="1">
        <v>44602</v>
      </c>
      <c r="J251" t="s">
        <v>521</v>
      </c>
      <c r="K251" t="s">
        <v>19</v>
      </c>
      <c r="L251" t="s">
        <v>82</v>
      </c>
      <c r="M251" t="s">
        <v>23</v>
      </c>
      <c r="N251" t="s">
        <v>19</v>
      </c>
      <c r="O251" t="s">
        <v>23</v>
      </c>
      <c r="P251" t="s">
        <v>24</v>
      </c>
      <c r="Q251" t="s">
        <v>522</v>
      </c>
    </row>
    <row r="252" spans="1:17">
      <c r="A252">
        <v>90</v>
      </c>
      <c r="B252" t="s">
        <v>15</v>
      </c>
      <c r="C252" s="2">
        <v>44606.4375</v>
      </c>
      <c r="D252">
        <v>15</v>
      </c>
      <c r="E252">
        <f t="shared" si="3"/>
        <v>1</v>
      </c>
      <c r="F252" t="s">
        <v>16</v>
      </c>
      <c r="G252" t="s">
        <v>38</v>
      </c>
      <c r="H252" s="2">
        <v>44595.718055555553</v>
      </c>
      <c r="I252" s="1">
        <v>44595</v>
      </c>
      <c r="J252" t="s">
        <v>521</v>
      </c>
      <c r="K252" t="s">
        <v>19</v>
      </c>
      <c r="L252" t="s">
        <v>40</v>
      </c>
      <c r="M252" t="s">
        <v>23</v>
      </c>
      <c r="N252" t="s">
        <v>19</v>
      </c>
      <c r="O252" t="s">
        <v>23</v>
      </c>
      <c r="P252" t="s">
        <v>24</v>
      </c>
      <c r="Q252" t="s">
        <v>531</v>
      </c>
    </row>
    <row r="253" spans="1:17">
      <c r="A253">
        <v>90</v>
      </c>
      <c r="B253" t="s">
        <v>15</v>
      </c>
      <c r="C253" s="2">
        <v>44615.748611111114</v>
      </c>
      <c r="D253">
        <v>15</v>
      </c>
      <c r="E253">
        <f t="shared" si="3"/>
        <v>1</v>
      </c>
      <c r="F253" t="s">
        <v>16</v>
      </c>
      <c r="G253" t="s">
        <v>17</v>
      </c>
      <c r="H253" s="2">
        <v>44573.649305555555</v>
      </c>
      <c r="I253" s="1">
        <v>44579</v>
      </c>
      <c r="J253" t="s">
        <v>550</v>
      </c>
      <c r="K253" t="s">
        <v>19</v>
      </c>
      <c r="L253" t="s">
        <v>551</v>
      </c>
      <c r="M253" t="s">
        <v>23</v>
      </c>
      <c r="N253" t="s">
        <v>19</v>
      </c>
      <c r="O253" t="s">
        <v>23</v>
      </c>
      <c r="P253" t="s">
        <v>63</v>
      </c>
      <c r="Q253" t="s">
        <v>552</v>
      </c>
    </row>
    <row r="254" spans="1:17">
      <c r="A254">
        <v>78.75</v>
      </c>
      <c r="B254" t="s">
        <v>15</v>
      </c>
      <c r="C254" s="2">
        <v>44890.472222222219</v>
      </c>
      <c r="D254">
        <v>15</v>
      </c>
      <c r="E254">
        <f t="shared" si="3"/>
        <v>1</v>
      </c>
      <c r="F254" t="s">
        <v>132</v>
      </c>
      <c r="G254" t="s">
        <v>19</v>
      </c>
      <c r="H254" s="2">
        <v>44869.65625</v>
      </c>
      <c r="I254" s="1">
        <v>44869</v>
      </c>
      <c r="J254" t="s">
        <v>18</v>
      </c>
      <c r="K254" t="s">
        <v>19</v>
      </c>
      <c r="L254" t="s">
        <v>133</v>
      </c>
      <c r="M254" t="s">
        <v>23</v>
      </c>
      <c r="N254" t="s">
        <v>19</v>
      </c>
      <c r="O254" t="s">
        <v>23</v>
      </c>
      <c r="P254" t="s">
        <v>24</v>
      </c>
      <c r="Q254" t="s">
        <v>134</v>
      </c>
    </row>
    <row r="255" spans="1:17">
      <c r="A255">
        <v>78.75</v>
      </c>
      <c r="B255" t="s">
        <v>15</v>
      </c>
      <c r="C255" s="2">
        <v>44859.675694444442</v>
      </c>
      <c r="D255">
        <v>15</v>
      </c>
      <c r="E255">
        <f t="shared" si="3"/>
        <v>1</v>
      </c>
      <c r="F255" t="s">
        <v>132</v>
      </c>
      <c r="G255" t="s">
        <v>19</v>
      </c>
      <c r="H255" s="2">
        <v>44858.673611111109</v>
      </c>
      <c r="I255" s="1">
        <v>44858</v>
      </c>
      <c r="J255" t="s">
        <v>18</v>
      </c>
      <c r="K255" t="s">
        <v>19</v>
      </c>
      <c r="L255" t="s">
        <v>160</v>
      </c>
      <c r="M255" t="s">
        <v>23</v>
      </c>
      <c r="N255" t="s">
        <v>19</v>
      </c>
      <c r="O255" t="s">
        <v>23</v>
      </c>
      <c r="P255" t="s">
        <v>24</v>
      </c>
      <c r="Q255" t="s">
        <v>161</v>
      </c>
    </row>
    <row r="256" spans="1:17">
      <c r="A256">
        <v>72</v>
      </c>
      <c r="B256" t="s">
        <v>15</v>
      </c>
      <c r="C256" s="2">
        <v>44620.504166666666</v>
      </c>
      <c r="D256">
        <v>15</v>
      </c>
      <c r="E256">
        <f t="shared" si="3"/>
        <v>1</v>
      </c>
      <c r="F256" t="s">
        <v>16</v>
      </c>
      <c r="G256" t="s">
        <v>17</v>
      </c>
      <c r="H256" s="2">
        <v>44600.448611111111</v>
      </c>
      <c r="I256" s="1">
        <v>44603</v>
      </c>
      <c r="J256" t="s">
        <v>18</v>
      </c>
      <c r="K256" t="s">
        <v>19</v>
      </c>
      <c r="L256" t="s">
        <v>125</v>
      </c>
      <c r="M256" t="s">
        <v>50</v>
      </c>
      <c r="N256" t="s">
        <v>19</v>
      </c>
      <c r="O256" t="s">
        <v>23</v>
      </c>
      <c r="P256" t="s">
        <v>43</v>
      </c>
      <c r="Q256" t="s">
        <v>526</v>
      </c>
    </row>
    <row r="257" spans="1:17">
      <c r="A257">
        <v>70.05</v>
      </c>
      <c r="B257" t="s">
        <v>15</v>
      </c>
      <c r="C257" s="2">
        <v>44615.420138888891</v>
      </c>
      <c r="D257">
        <v>15</v>
      </c>
      <c r="E257">
        <f t="shared" si="3"/>
        <v>1</v>
      </c>
      <c r="F257" t="s">
        <v>36</v>
      </c>
      <c r="G257" t="s">
        <v>45</v>
      </c>
      <c r="H257" s="2">
        <v>44588.468055555553</v>
      </c>
      <c r="I257" s="1">
        <v>44595</v>
      </c>
      <c r="J257" t="s">
        <v>535</v>
      </c>
      <c r="K257" t="s">
        <v>19</v>
      </c>
      <c r="L257" t="s">
        <v>40</v>
      </c>
      <c r="M257" t="s">
        <v>23</v>
      </c>
      <c r="N257" t="s">
        <v>19</v>
      </c>
      <c r="O257" t="s">
        <v>23</v>
      </c>
      <c r="P257" t="s">
        <v>24</v>
      </c>
      <c r="Q257" t="s">
        <v>536</v>
      </c>
    </row>
    <row r="258" spans="1:17">
      <c r="A258">
        <v>60</v>
      </c>
      <c r="B258" t="s">
        <v>15</v>
      </c>
      <c r="C258" s="2">
        <v>44915.472222222219</v>
      </c>
      <c r="D258">
        <v>5</v>
      </c>
      <c r="E258">
        <f t="shared" ref="E258:E263" si="4">IF(D258 &lt;=100,1,2)</f>
        <v>1</v>
      </c>
      <c r="F258" t="s">
        <v>16</v>
      </c>
      <c r="G258" t="s">
        <v>55</v>
      </c>
      <c r="H258" s="2">
        <v>44907.759722222225</v>
      </c>
      <c r="I258" t="s">
        <v>19</v>
      </c>
      <c r="J258" t="s">
        <v>18</v>
      </c>
      <c r="K258" t="s">
        <v>19</v>
      </c>
      <c r="L258" t="s">
        <v>34</v>
      </c>
      <c r="M258" t="s">
        <v>21</v>
      </c>
      <c r="N258" t="s">
        <v>19</v>
      </c>
      <c r="O258" t="s">
        <v>21</v>
      </c>
      <c r="P258" t="s">
        <v>56</v>
      </c>
      <c r="Q258" t="s">
        <v>57</v>
      </c>
    </row>
    <row r="259" spans="1:17">
      <c r="A259">
        <v>60</v>
      </c>
      <c r="B259" t="s">
        <v>15</v>
      </c>
      <c r="C259" s="2">
        <v>44756.375</v>
      </c>
      <c r="D259">
        <v>15</v>
      </c>
      <c r="E259">
        <f t="shared" si="4"/>
        <v>1</v>
      </c>
      <c r="F259" t="s">
        <v>36</v>
      </c>
      <c r="G259" t="s">
        <v>49</v>
      </c>
      <c r="H259" s="2">
        <v>44754.482638888891</v>
      </c>
      <c r="I259" s="1">
        <v>44754</v>
      </c>
      <c r="J259" t="s">
        <v>68</v>
      </c>
      <c r="K259" t="s">
        <v>19</v>
      </c>
      <c r="L259" t="s">
        <v>127</v>
      </c>
      <c r="M259" t="s">
        <v>23</v>
      </c>
      <c r="N259" t="s">
        <v>19</v>
      </c>
      <c r="O259" t="s">
        <v>23</v>
      </c>
      <c r="P259" t="s">
        <v>129</v>
      </c>
      <c r="Q259" t="s">
        <v>315</v>
      </c>
    </row>
    <row r="260" spans="1:17">
      <c r="A260">
        <v>60</v>
      </c>
      <c r="B260" t="s">
        <v>15</v>
      </c>
      <c r="C260" s="2">
        <v>44756.486111111109</v>
      </c>
      <c r="D260">
        <v>4</v>
      </c>
      <c r="E260">
        <f t="shared" si="4"/>
        <v>1</v>
      </c>
      <c r="F260" t="s">
        <v>36</v>
      </c>
      <c r="G260" t="s">
        <v>45</v>
      </c>
      <c r="H260" s="2">
        <v>44735.571527777778</v>
      </c>
      <c r="I260" s="1">
        <v>44740</v>
      </c>
      <c r="J260" t="s">
        <v>336</v>
      </c>
      <c r="K260" t="s">
        <v>19</v>
      </c>
      <c r="L260" t="s">
        <v>337</v>
      </c>
      <c r="M260" t="s">
        <v>23</v>
      </c>
      <c r="N260" t="s">
        <v>19</v>
      </c>
      <c r="O260" t="s">
        <v>23</v>
      </c>
      <c r="P260" t="s">
        <v>63</v>
      </c>
      <c r="Q260" t="s">
        <v>338</v>
      </c>
    </row>
    <row r="261" spans="1:17">
      <c r="A261">
        <v>54</v>
      </c>
      <c r="B261" t="s">
        <v>15</v>
      </c>
      <c r="C261" s="2">
        <v>44741.763194444444</v>
      </c>
      <c r="D261">
        <v>9</v>
      </c>
      <c r="E261">
        <f t="shared" si="4"/>
        <v>1</v>
      </c>
      <c r="F261" t="s">
        <v>36</v>
      </c>
      <c r="G261" t="s">
        <v>49</v>
      </c>
      <c r="H261" s="2">
        <v>44728.583333333336</v>
      </c>
      <c r="I261" s="1">
        <v>44729</v>
      </c>
      <c r="J261" t="s">
        <v>18</v>
      </c>
      <c r="K261" t="s">
        <v>19</v>
      </c>
      <c r="L261" t="s">
        <v>110</v>
      </c>
      <c r="M261" t="s">
        <v>23</v>
      </c>
      <c r="N261" t="s">
        <v>19</v>
      </c>
      <c r="O261" t="s">
        <v>23</v>
      </c>
      <c r="P261" t="s">
        <v>63</v>
      </c>
      <c r="Q261" t="s">
        <v>348</v>
      </c>
    </row>
    <row r="262" spans="1:17">
      <c r="A262">
        <v>48</v>
      </c>
      <c r="B262" t="s">
        <v>15</v>
      </c>
      <c r="C262" s="2">
        <v>44915.469444444447</v>
      </c>
      <c r="D262">
        <v>4</v>
      </c>
      <c r="E262">
        <f t="shared" si="4"/>
        <v>1</v>
      </c>
      <c r="F262" t="s">
        <v>16</v>
      </c>
      <c r="G262" t="s">
        <v>55</v>
      </c>
      <c r="H262" s="2">
        <v>44907.761111111111</v>
      </c>
      <c r="I262" t="s">
        <v>19</v>
      </c>
      <c r="J262" t="s">
        <v>18</v>
      </c>
      <c r="K262" t="s">
        <v>19</v>
      </c>
      <c r="L262" t="s">
        <v>34</v>
      </c>
      <c r="M262" t="s">
        <v>21</v>
      </c>
      <c r="N262" t="s">
        <v>19</v>
      </c>
      <c r="O262" t="s">
        <v>21</v>
      </c>
      <c r="P262" t="s">
        <v>56</v>
      </c>
      <c r="Q262" t="s">
        <v>57</v>
      </c>
    </row>
    <row r="263" spans="1:17">
      <c r="A263">
        <v>39.380000000000003</v>
      </c>
      <c r="B263" t="s">
        <v>15</v>
      </c>
      <c r="C263" s="2">
        <v>44910.546527777777</v>
      </c>
      <c r="D263">
        <v>15</v>
      </c>
      <c r="E263">
        <f t="shared" si="4"/>
        <v>1</v>
      </c>
      <c r="F263" t="s">
        <v>36</v>
      </c>
      <c r="G263" t="s">
        <v>45</v>
      </c>
      <c r="H263" s="2">
        <v>44882.595833333333</v>
      </c>
      <c r="I263" s="1">
        <v>44888</v>
      </c>
      <c r="J263" t="s">
        <v>18</v>
      </c>
      <c r="K263" t="s">
        <v>19</v>
      </c>
      <c r="L263" t="s">
        <v>40</v>
      </c>
      <c r="M263" t="s">
        <v>23</v>
      </c>
      <c r="N263" t="s">
        <v>22</v>
      </c>
      <c r="O263" t="s">
        <v>23</v>
      </c>
      <c r="P263" t="s">
        <v>24</v>
      </c>
      <c r="Q263" t="s">
        <v>116</v>
      </c>
    </row>
  </sheetData>
  <autoFilter ref="A1:Q263" xr:uid="{173BA1E0-8CEB-40C7-86CA-F4742A7F8BE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AD8AC-A7FB-4F29-8F36-0DB526D6D4D7}">
  <dimension ref="A3:W215"/>
  <sheetViews>
    <sheetView topLeftCell="A111" zoomScale="70" zoomScaleNormal="70" workbookViewId="0">
      <selection activeCell="Q13" sqref="Q13"/>
    </sheetView>
  </sheetViews>
  <sheetFormatPr defaultRowHeight="15"/>
  <cols>
    <col min="1" max="1" width="23.5703125" bestFit="1" customWidth="1"/>
    <col min="2" max="2" width="22" bestFit="1" customWidth="1"/>
    <col min="3" max="3" width="23.5703125" bestFit="1" customWidth="1"/>
    <col min="4" max="4" width="21.140625" bestFit="1" customWidth="1"/>
    <col min="5" max="5" width="10.28515625" bestFit="1" customWidth="1"/>
    <col min="6" max="6" width="27.7109375" bestFit="1" customWidth="1"/>
    <col min="7" max="7" width="23.5703125" bestFit="1" customWidth="1"/>
    <col min="8" max="8" width="28.140625" bestFit="1" customWidth="1"/>
    <col min="9" max="9" width="18.140625" bestFit="1" customWidth="1"/>
    <col min="10" max="10" width="23.5703125" bestFit="1" customWidth="1"/>
    <col min="11" max="11" width="21.7109375" bestFit="1" customWidth="1"/>
    <col min="12" max="12" width="13" bestFit="1" customWidth="1"/>
    <col min="13" max="13" width="13.42578125" bestFit="1" customWidth="1"/>
    <col min="14" max="14" width="28.85546875" bestFit="1" customWidth="1"/>
    <col min="15" max="15" width="16.5703125" customWidth="1"/>
    <col min="16" max="16" width="15" bestFit="1" customWidth="1"/>
    <col min="17" max="17" width="25.85546875" bestFit="1" customWidth="1"/>
    <col min="18" max="18" width="17.85546875" bestFit="1" customWidth="1"/>
    <col min="19" max="19" width="23" bestFit="1" customWidth="1"/>
    <col min="20" max="20" width="31" bestFit="1" customWidth="1"/>
    <col min="21" max="21" width="6.85546875" bestFit="1" customWidth="1"/>
    <col min="22" max="22" width="36" bestFit="1" customWidth="1"/>
    <col min="23" max="23" width="23.5703125" bestFit="1" customWidth="1"/>
    <col min="24" max="24" width="6.85546875" bestFit="1" customWidth="1"/>
    <col min="25" max="25" width="28.7109375" bestFit="1" customWidth="1"/>
    <col min="26" max="26" width="15.7109375" bestFit="1" customWidth="1"/>
    <col min="27" max="27" width="20.7109375" bestFit="1" customWidth="1"/>
    <col min="28" max="28" width="11" bestFit="1" customWidth="1"/>
    <col min="29" max="29" width="13" bestFit="1" customWidth="1"/>
    <col min="30" max="30" width="6.85546875" bestFit="1" customWidth="1"/>
    <col min="31" max="31" width="11.42578125" bestFit="1" customWidth="1"/>
    <col min="32" max="32" width="15.85546875" bestFit="1" customWidth="1"/>
    <col min="33" max="33" width="19.140625" bestFit="1" customWidth="1"/>
    <col min="34" max="34" width="13" bestFit="1" customWidth="1"/>
    <col min="35" max="35" width="6.85546875" bestFit="1" customWidth="1"/>
    <col min="36" max="36" width="24.28515625" bestFit="1" customWidth="1"/>
    <col min="37" max="37" width="12.42578125" bestFit="1" customWidth="1"/>
    <col min="38" max="38" width="6.85546875" bestFit="1" customWidth="1"/>
    <col min="39" max="39" width="17.42578125" bestFit="1" customWidth="1"/>
    <col min="40" max="40" width="16.28515625" bestFit="1" customWidth="1"/>
    <col min="41" max="41" width="13" bestFit="1" customWidth="1"/>
    <col min="42" max="42" width="6.85546875" bestFit="1" customWidth="1"/>
    <col min="43" max="43" width="11.42578125" bestFit="1" customWidth="1"/>
    <col min="44" max="44" width="21.5703125" bestFit="1" customWidth="1"/>
    <col min="45" max="45" width="15" bestFit="1" customWidth="1"/>
    <col min="46" max="46" width="13" bestFit="1" customWidth="1"/>
    <col min="47" max="47" width="6.85546875" bestFit="1" customWidth="1"/>
    <col min="48" max="48" width="20.140625" bestFit="1" customWidth="1"/>
    <col min="49" max="49" width="14.85546875" bestFit="1" customWidth="1"/>
    <col min="50" max="50" width="13" bestFit="1" customWidth="1"/>
    <col min="51" max="51" width="6.85546875" bestFit="1" customWidth="1"/>
    <col min="52" max="52" width="20" bestFit="1" customWidth="1"/>
    <col min="53" max="53" width="30.28515625" bestFit="1" customWidth="1"/>
    <col min="54" max="54" width="13" bestFit="1" customWidth="1"/>
    <col min="55" max="55" width="6.85546875" bestFit="1" customWidth="1"/>
    <col min="56" max="56" width="35.42578125" bestFit="1" customWidth="1"/>
    <col min="57" max="57" width="19.7109375" bestFit="1" customWidth="1"/>
    <col min="58" max="58" width="6.85546875" bestFit="1" customWidth="1"/>
    <col min="59" max="59" width="24.85546875" bestFit="1" customWidth="1"/>
    <col min="60" max="60" width="46.42578125" bestFit="1" customWidth="1"/>
    <col min="61" max="61" width="51.5703125" bestFit="1" customWidth="1"/>
    <col min="62" max="62" width="11" bestFit="1" customWidth="1"/>
    <col min="63" max="63" width="13" bestFit="1" customWidth="1"/>
    <col min="64" max="64" width="6.85546875" bestFit="1" customWidth="1"/>
    <col min="65" max="65" width="11.42578125" bestFit="1" customWidth="1"/>
    <col min="66" max="66" width="14.42578125" bestFit="1" customWidth="1"/>
    <col min="67" max="67" width="16" bestFit="1" customWidth="1"/>
    <col min="68" max="68" width="13" bestFit="1" customWidth="1"/>
    <col min="69" max="69" width="6.85546875" bestFit="1" customWidth="1"/>
    <col min="70" max="70" width="21.140625" bestFit="1" customWidth="1"/>
    <col min="71" max="71" width="11" bestFit="1" customWidth="1"/>
    <col min="72" max="72" width="14.5703125" bestFit="1" customWidth="1"/>
    <col min="73" max="73" width="12.5703125" bestFit="1" customWidth="1"/>
    <col min="74" max="74" width="17.7109375" bestFit="1" customWidth="1"/>
    <col min="75" max="75" width="20" bestFit="1" customWidth="1"/>
    <col min="76" max="76" width="6.85546875" bestFit="1" customWidth="1"/>
    <col min="77" max="77" width="25" bestFit="1" customWidth="1"/>
    <col min="78" max="78" width="11" bestFit="1" customWidth="1"/>
    <col min="79" max="79" width="15.85546875" bestFit="1" customWidth="1"/>
    <col min="80" max="80" width="15" bestFit="1" customWidth="1"/>
  </cols>
  <sheetData>
    <row r="3" spans="1:15">
      <c r="B3" s="5" t="s">
        <v>620</v>
      </c>
    </row>
    <row r="4" spans="1:15">
      <c r="C4" t="s">
        <v>152</v>
      </c>
      <c r="D4" t="s">
        <v>23</v>
      </c>
      <c r="E4" t="s">
        <v>307</v>
      </c>
      <c r="F4" t="s">
        <v>21</v>
      </c>
      <c r="G4" t="s">
        <v>50</v>
      </c>
      <c r="H4" t="s">
        <v>277</v>
      </c>
      <c r="I4" t="s">
        <v>306</v>
      </c>
      <c r="J4" t="s">
        <v>46</v>
      </c>
      <c r="K4" t="s">
        <v>619</v>
      </c>
      <c r="L4" t="s">
        <v>613</v>
      </c>
      <c r="N4" t="s">
        <v>10</v>
      </c>
    </row>
    <row r="5" spans="1:15">
      <c r="A5" t="s">
        <v>614</v>
      </c>
      <c r="B5">
        <v>7</v>
      </c>
      <c r="C5">
        <v>4</v>
      </c>
      <c r="D5">
        <v>144</v>
      </c>
      <c r="E5">
        <v>1</v>
      </c>
      <c r="F5">
        <v>61</v>
      </c>
      <c r="G5">
        <v>37</v>
      </c>
      <c r="H5">
        <v>3</v>
      </c>
      <c r="I5">
        <v>1</v>
      </c>
      <c r="J5">
        <v>4</v>
      </c>
      <c r="L5">
        <v>262</v>
      </c>
      <c r="N5">
        <f>GETPIVOTDATA("Champion",$A$3)-GETPIVOTDATA("Champion",$A$3,"Champion","CEO")</f>
        <v>118</v>
      </c>
      <c r="O5" t="s">
        <v>657</v>
      </c>
    </row>
    <row r="6" spans="1:15">
      <c r="N6" s="20">
        <v>0.45</v>
      </c>
    </row>
    <row r="7" spans="1:15">
      <c r="N7" t="s">
        <v>616</v>
      </c>
    </row>
    <row r="8" spans="1:15">
      <c r="B8" s="5" t="s">
        <v>620</v>
      </c>
    </row>
    <row r="9" spans="1:15">
      <c r="B9" t="s">
        <v>152</v>
      </c>
      <c r="C9" t="s">
        <v>23</v>
      </c>
      <c r="D9" t="s">
        <v>307</v>
      </c>
      <c r="E9" t="s">
        <v>21</v>
      </c>
      <c r="F9" t="s">
        <v>145</v>
      </c>
      <c r="G9" t="s">
        <v>619</v>
      </c>
      <c r="H9" t="s">
        <v>613</v>
      </c>
    </row>
    <row r="10" spans="1:15">
      <c r="A10" t="s">
        <v>656</v>
      </c>
      <c r="B10">
        <v>1</v>
      </c>
      <c r="C10">
        <v>228</v>
      </c>
      <c r="D10">
        <v>2</v>
      </c>
      <c r="E10">
        <v>24</v>
      </c>
      <c r="F10">
        <v>7</v>
      </c>
      <c r="H10">
        <v>262</v>
      </c>
      <c r="N10">
        <f>GETPIVOTDATA("Decision Maker ",$A$8)-GETPIVOTDATA("Decision Maker ",$A$8,"Decision Maker ","CEO")</f>
        <v>34</v>
      </c>
      <c r="O10" t="s">
        <v>657</v>
      </c>
    </row>
    <row r="11" spans="1:15">
      <c r="N11" s="20">
        <v>0.14000000000000001</v>
      </c>
      <c r="O11" s="20">
        <v>0.87</v>
      </c>
    </row>
    <row r="16" spans="1:15">
      <c r="J16" t="s">
        <v>658</v>
      </c>
    </row>
    <row r="18" spans="13:15" ht="15.75" thickBot="1"/>
    <row r="19" spans="13:15">
      <c r="M19" s="188" t="s">
        <v>797</v>
      </c>
      <c r="N19" s="189" t="s">
        <v>10</v>
      </c>
      <c r="O19" s="190" t="s">
        <v>796</v>
      </c>
    </row>
    <row r="20" spans="13:15">
      <c r="M20" s="185" t="s">
        <v>23</v>
      </c>
      <c r="N20" s="186">
        <v>0.55000000000000004</v>
      </c>
      <c r="O20" s="187">
        <v>0.87</v>
      </c>
    </row>
    <row r="21" spans="13:15" ht="15.75" thickBot="1">
      <c r="M21" s="168" t="s">
        <v>21</v>
      </c>
      <c r="N21" s="181">
        <v>0.23</v>
      </c>
      <c r="O21" s="182">
        <v>0.09</v>
      </c>
    </row>
    <row r="47" spans="3:3">
      <c r="C47" s="4" t="s">
        <v>659</v>
      </c>
    </row>
    <row r="49" spans="1:23">
      <c r="A49" s="5" t="s">
        <v>614</v>
      </c>
      <c r="B49" s="5" t="s">
        <v>620</v>
      </c>
    </row>
    <row r="50" spans="1:23">
      <c r="A50" s="5" t="s">
        <v>612</v>
      </c>
      <c r="B50" t="s">
        <v>188</v>
      </c>
      <c r="C50" t="s">
        <v>56</v>
      </c>
      <c r="D50" t="s">
        <v>53</v>
      </c>
      <c r="E50" t="s">
        <v>344</v>
      </c>
      <c r="F50" t="s">
        <v>31</v>
      </c>
      <c r="G50" t="s">
        <v>47</v>
      </c>
      <c r="H50" t="s">
        <v>92</v>
      </c>
      <c r="I50" t="s">
        <v>158</v>
      </c>
      <c r="J50" t="s">
        <v>112</v>
      </c>
      <c r="K50" t="s">
        <v>43</v>
      </c>
      <c r="L50" t="s">
        <v>97</v>
      </c>
      <c r="M50" t="s">
        <v>86</v>
      </c>
      <c r="N50" t="s">
        <v>63</v>
      </c>
      <c r="O50" t="s">
        <v>129</v>
      </c>
      <c r="P50" t="s">
        <v>402</v>
      </c>
      <c r="Q50" t="s">
        <v>24</v>
      </c>
      <c r="R50" t="s">
        <v>51</v>
      </c>
      <c r="S50" t="s">
        <v>474</v>
      </c>
      <c r="T50" t="s">
        <v>27</v>
      </c>
      <c r="U50" t="s">
        <v>65</v>
      </c>
      <c r="V50" t="s">
        <v>619</v>
      </c>
      <c r="W50" t="s">
        <v>613</v>
      </c>
    </row>
    <row r="51" spans="1:23">
      <c r="A51" s="6"/>
      <c r="B51">
        <v>1</v>
      </c>
      <c r="K51">
        <v>1</v>
      </c>
      <c r="M51">
        <v>3</v>
      </c>
      <c r="Q51">
        <v>2</v>
      </c>
      <c r="W51">
        <v>7</v>
      </c>
    </row>
    <row r="52" spans="1:23">
      <c r="A52" s="6" t="s">
        <v>152</v>
      </c>
      <c r="M52">
        <v>2</v>
      </c>
      <c r="N52">
        <v>1</v>
      </c>
      <c r="R52">
        <v>1</v>
      </c>
      <c r="W52">
        <v>4</v>
      </c>
    </row>
    <row r="53" spans="1:23">
      <c r="A53" s="6" t="s">
        <v>23</v>
      </c>
      <c r="B53">
        <v>1</v>
      </c>
      <c r="C53">
        <v>8</v>
      </c>
      <c r="E53">
        <v>2</v>
      </c>
      <c r="F53">
        <v>1</v>
      </c>
      <c r="H53">
        <v>3</v>
      </c>
      <c r="I53">
        <v>3</v>
      </c>
      <c r="J53">
        <v>4</v>
      </c>
      <c r="K53">
        <v>13</v>
      </c>
      <c r="L53">
        <v>3</v>
      </c>
      <c r="M53">
        <v>20</v>
      </c>
      <c r="N53">
        <v>22</v>
      </c>
      <c r="O53">
        <v>4</v>
      </c>
      <c r="Q53">
        <v>48</v>
      </c>
      <c r="R53">
        <v>7</v>
      </c>
      <c r="T53">
        <v>1</v>
      </c>
      <c r="U53">
        <v>4</v>
      </c>
      <c r="W53">
        <v>144</v>
      </c>
    </row>
    <row r="54" spans="1:23">
      <c r="A54" s="6" t="s">
        <v>307</v>
      </c>
      <c r="Q54">
        <v>1</v>
      </c>
      <c r="W54">
        <v>1</v>
      </c>
    </row>
    <row r="55" spans="1:23">
      <c r="A55" s="6" t="s">
        <v>21</v>
      </c>
      <c r="C55">
        <v>7</v>
      </c>
      <c r="D55">
        <v>1</v>
      </c>
      <c r="E55">
        <v>1</v>
      </c>
      <c r="F55">
        <v>1</v>
      </c>
      <c r="H55">
        <v>3</v>
      </c>
      <c r="I55">
        <v>2</v>
      </c>
      <c r="J55">
        <v>2</v>
      </c>
      <c r="K55">
        <v>6</v>
      </c>
      <c r="L55">
        <v>2</v>
      </c>
      <c r="M55">
        <v>11</v>
      </c>
      <c r="N55">
        <v>10</v>
      </c>
      <c r="O55">
        <v>2</v>
      </c>
      <c r="P55">
        <v>1</v>
      </c>
      <c r="Q55">
        <v>10</v>
      </c>
      <c r="R55">
        <v>2</v>
      </c>
      <c r="W55">
        <v>61</v>
      </c>
    </row>
    <row r="56" spans="1:23">
      <c r="A56" s="6" t="s">
        <v>50</v>
      </c>
      <c r="C56">
        <v>2</v>
      </c>
      <c r="E56">
        <v>1</v>
      </c>
      <c r="F56">
        <v>1</v>
      </c>
      <c r="H56">
        <v>1</v>
      </c>
      <c r="I56">
        <v>2</v>
      </c>
      <c r="J56">
        <v>2</v>
      </c>
      <c r="K56">
        <v>2</v>
      </c>
      <c r="M56">
        <v>6</v>
      </c>
      <c r="N56">
        <v>8</v>
      </c>
      <c r="O56">
        <v>2</v>
      </c>
      <c r="Q56">
        <v>5</v>
      </c>
      <c r="R56">
        <v>3</v>
      </c>
      <c r="S56">
        <v>2</v>
      </c>
      <c r="W56">
        <v>37</v>
      </c>
    </row>
    <row r="57" spans="1:23">
      <c r="A57" s="6" t="s">
        <v>277</v>
      </c>
      <c r="E57">
        <v>2</v>
      </c>
      <c r="M57">
        <v>1</v>
      </c>
      <c r="W57">
        <v>3</v>
      </c>
    </row>
    <row r="58" spans="1:23">
      <c r="A58" s="6" t="s">
        <v>306</v>
      </c>
      <c r="N58">
        <v>1</v>
      </c>
      <c r="W58">
        <v>1</v>
      </c>
    </row>
    <row r="59" spans="1:23">
      <c r="A59" s="6" t="s">
        <v>46</v>
      </c>
      <c r="C59">
        <v>2</v>
      </c>
      <c r="G59">
        <v>1</v>
      </c>
      <c r="L59">
        <v>1</v>
      </c>
      <c r="W59">
        <v>4</v>
      </c>
    </row>
    <row r="60" spans="1:23">
      <c r="A60" s="6" t="s">
        <v>619</v>
      </c>
    </row>
    <row r="61" spans="1:23">
      <c r="A61" s="6" t="s">
        <v>613</v>
      </c>
      <c r="B61">
        <v>2</v>
      </c>
      <c r="C61">
        <v>19</v>
      </c>
      <c r="D61">
        <v>1</v>
      </c>
      <c r="E61">
        <v>6</v>
      </c>
      <c r="F61">
        <v>3</v>
      </c>
      <c r="G61">
        <v>1</v>
      </c>
      <c r="H61">
        <v>7</v>
      </c>
      <c r="I61">
        <v>7</v>
      </c>
      <c r="J61">
        <v>8</v>
      </c>
      <c r="K61">
        <v>22</v>
      </c>
      <c r="L61">
        <v>6</v>
      </c>
      <c r="M61">
        <v>43</v>
      </c>
      <c r="N61">
        <v>42</v>
      </c>
      <c r="O61">
        <v>8</v>
      </c>
      <c r="P61">
        <v>1</v>
      </c>
      <c r="Q61">
        <v>66</v>
      </c>
      <c r="R61">
        <v>13</v>
      </c>
      <c r="S61">
        <v>2</v>
      </c>
      <c r="T61">
        <v>1</v>
      </c>
      <c r="U61">
        <v>4</v>
      </c>
      <c r="W61">
        <v>262</v>
      </c>
    </row>
    <row r="149" spans="2:16">
      <c r="K149" t="s">
        <v>660</v>
      </c>
    </row>
    <row r="151" spans="2:16">
      <c r="B151" s="5" t="s">
        <v>612</v>
      </c>
      <c r="C151" t="s">
        <v>614</v>
      </c>
      <c r="F151" s="5" t="s">
        <v>612</v>
      </c>
      <c r="G151" t="s">
        <v>614</v>
      </c>
      <c r="J151" s="5" t="s">
        <v>614</v>
      </c>
      <c r="K151" s="5" t="s">
        <v>620</v>
      </c>
    </row>
    <row r="152" spans="2:16">
      <c r="B152" s="6" t="s">
        <v>19</v>
      </c>
      <c r="C152">
        <v>7</v>
      </c>
      <c r="F152" s="6" t="s">
        <v>19</v>
      </c>
      <c r="G152">
        <v>7</v>
      </c>
      <c r="J152" s="5" t="s">
        <v>612</v>
      </c>
      <c r="K152" t="s">
        <v>16</v>
      </c>
      <c r="L152" t="s">
        <v>77</v>
      </c>
      <c r="M152" t="s">
        <v>36</v>
      </c>
      <c r="N152" t="s">
        <v>132</v>
      </c>
      <c r="O152" t="s">
        <v>619</v>
      </c>
      <c r="P152" t="s">
        <v>613</v>
      </c>
    </row>
    <row r="153" spans="2:16">
      <c r="B153" s="7" t="s">
        <v>77</v>
      </c>
      <c r="C153">
        <v>7</v>
      </c>
      <c r="F153" s="7"/>
      <c r="G153">
        <v>2</v>
      </c>
      <c r="J153" s="6"/>
      <c r="L153">
        <v>7</v>
      </c>
      <c r="P153">
        <v>7</v>
      </c>
    </row>
    <row r="154" spans="2:16">
      <c r="B154" s="6" t="s">
        <v>152</v>
      </c>
      <c r="C154">
        <v>4</v>
      </c>
      <c r="F154" s="7" t="s">
        <v>171</v>
      </c>
      <c r="G154">
        <v>1</v>
      </c>
      <c r="J154" s="6" t="s">
        <v>152</v>
      </c>
      <c r="K154">
        <v>2</v>
      </c>
      <c r="L154">
        <v>1</v>
      </c>
      <c r="M154">
        <v>1</v>
      </c>
      <c r="P154">
        <v>4</v>
      </c>
    </row>
    <row r="155" spans="2:16">
      <c r="B155" s="7" t="s">
        <v>16</v>
      </c>
      <c r="C155">
        <v>2</v>
      </c>
      <c r="F155" s="7" t="s">
        <v>232</v>
      </c>
      <c r="G155">
        <v>1</v>
      </c>
      <c r="J155" s="6" t="s">
        <v>23</v>
      </c>
      <c r="K155">
        <v>57</v>
      </c>
      <c r="L155">
        <v>10</v>
      </c>
      <c r="M155">
        <v>62</v>
      </c>
      <c r="N155">
        <v>15</v>
      </c>
      <c r="P155">
        <v>144</v>
      </c>
    </row>
    <row r="156" spans="2:16">
      <c r="B156" s="7" t="s">
        <v>77</v>
      </c>
      <c r="C156">
        <v>1</v>
      </c>
      <c r="F156" s="7" t="s">
        <v>78</v>
      </c>
      <c r="G156">
        <v>3</v>
      </c>
      <c r="J156" s="6" t="s">
        <v>307</v>
      </c>
      <c r="K156">
        <v>1</v>
      </c>
      <c r="P156">
        <v>1</v>
      </c>
    </row>
    <row r="157" spans="2:16">
      <c r="B157" s="7" t="s">
        <v>36</v>
      </c>
      <c r="C157">
        <v>1</v>
      </c>
      <c r="F157" s="6" t="s">
        <v>152</v>
      </c>
      <c r="G157">
        <v>4</v>
      </c>
      <c r="J157" s="6" t="s">
        <v>21</v>
      </c>
      <c r="K157">
        <v>27</v>
      </c>
      <c r="L157">
        <v>13</v>
      </c>
      <c r="M157">
        <v>20</v>
      </c>
      <c r="N157">
        <v>1</v>
      </c>
      <c r="P157">
        <v>61</v>
      </c>
    </row>
    <row r="158" spans="2:16">
      <c r="B158" s="6" t="s">
        <v>23</v>
      </c>
      <c r="C158">
        <v>144</v>
      </c>
      <c r="F158" s="7" t="s">
        <v>45</v>
      </c>
      <c r="G158">
        <v>1</v>
      </c>
      <c r="J158" s="6" t="s">
        <v>50</v>
      </c>
      <c r="K158">
        <v>25</v>
      </c>
      <c r="L158">
        <v>4</v>
      </c>
      <c r="M158">
        <v>8</v>
      </c>
      <c r="P158">
        <v>37</v>
      </c>
    </row>
    <row r="159" spans="2:16">
      <c r="B159" s="7" t="s">
        <v>16</v>
      </c>
      <c r="C159">
        <v>57</v>
      </c>
      <c r="F159" s="7" t="s">
        <v>232</v>
      </c>
      <c r="G159">
        <v>1</v>
      </c>
      <c r="J159" s="6" t="s">
        <v>277</v>
      </c>
      <c r="K159">
        <v>1</v>
      </c>
      <c r="M159">
        <v>2</v>
      </c>
      <c r="P159">
        <v>3</v>
      </c>
    </row>
    <row r="160" spans="2:16">
      <c r="B160" s="7" t="s">
        <v>77</v>
      </c>
      <c r="C160">
        <v>10</v>
      </c>
      <c r="F160" s="7" t="s">
        <v>17</v>
      </c>
      <c r="G160">
        <v>2</v>
      </c>
      <c r="J160" s="6" t="s">
        <v>306</v>
      </c>
      <c r="K160">
        <v>1</v>
      </c>
      <c r="P160">
        <v>1</v>
      </c>
    </row>
    <row r="161" spans="2:16">
      <c r="B161" s="7" t="s">
        <v>36</v>
      </c>
      <c r="C161">
        <v>62</v>
      </c>
      <c r="F161" s="6" t="s">
        <v>23</v>
      </c>
      <c r="G161">
        <v>144</v>
      </c>
      <c r="J161" s="6" t="s">
        <v>46</v>
      </c>
      <c r="K161">
        <v>3</v>
      </c>
      <c r="L161">
        <v>1</v>
      </c>
      <c r="P161">
        <v>4</v>
      </c>
    </row>
    <row r="162" spans="2:16">
      <c r="B162" s="7" t="s">
        <v>132</v>
      </c>
      <c r="C162">
        <v>15</v>
      </c>
      <c r="F162" s="7"/>
      <c r="G162">
        <v>4</v>
      </c>
      <c r="J162" s="6" t="s">
        <v>619</v>
      </c>
    </row>
    <row r="163" spans="2:16">
      <c r="B163" s="6" t="s">
        <v>307</v>
      </c>
      <c r="C163">
        <v>1</v>
      </c>
      <c r="F163" s="7" t="s">
        <v>171</v>
      </c>
      <c r="G163">
        <v>3</v>
      </c>
      <c r="J163" s="6" t="s">
        <v>613</v>
      </c>
      <c r="K163">
        <v>117</v>
      </c>
      <c r="L163">
        <v>36</v>
      </c>
      <c r="M163">
        <v>93</v>
      </c>
      <c r="N163">
        <v>16</v>
      </c>
      <c r="P163">
        <v>262</v>
      </c>
    </row>
    <row r="164" spans="2:16">
      <c r="B164" s="7" t="s">
        <v>16</v>
      </c>
      <c r="C164">
        <v>1</v>
      </c>
      <c r="F164" s="7" t="s">
        <v>147</v>
      </c>
      <c r="G164">
        <v>1</v>
      </c>
    </row>
    <row r="165" spans="2:16">
      <c r="B165" s="6" t="s">
        <v>21</v>
      </c>
      <c r="C165">
        <v>61</v>
      </c>
      <c r="F165" s="7" t="s">
        <v>38</v>
      </c>
      <c r="G165">
        <v>12</v>
      </c>
    </row>
    <row r="166" spans="2:16">
      <c r="B166" s="7" t="s">
        <v>16</v>
      </c>
      <c r="C166">
        <v>27</v>
      </c>
      <c r="F166" s="7" t="s">
        <v>45</v>
      </c>
      <c r="G166">
        <v>52</v>
      </c>
    </row>
    <row r="167" spans="2:16">
      <c r="B167" s="7" t="s">
        <v>77</v>
      </c>
      <c r="C167">
        <v>13</v>
      </c>
      <c r="F167" s="7" t="s">
        <v>569</v>
      </c>
      <c r="G167">
        <v>1</v>
      </c>
    </row>
    <row r="168" spans="2:16">
      <c r="B168" s="7" t="s">
        <v>36</v>
      </c>
      <c r="C168">
        <v>20</v>
      </c>
      <c r="F168" s="7" t="s">
        <v>67</v>
      </c>
      <c r="G168">
        <v>5</v>
      </c>
    </row>
    <row r="169" spans="2:16">
      <c r="B169" s="7" t="s">
        <v>132</v>
      </c>
      <c r="C169">
        <v>1</v>
      </c>
      <c r="F169" s="7" t="s">
        <v>591</v>
      </c>
      <c r="G169">
        <v>1</v>
      </c>
    </row>
    <row r="170" spans="2:16">
      <c r="B170" s="6" t="s">
        <v>50</v>
      </c>
      <c r="C170">
        <v>37</v>
      </c>
      <c r="F170" s="7" t="s">
        <v>232</v>
      </c>
      <c r="G170">
        <v>2</v>
      </c>
    </row>
    <row r="171" spans="2:16">
      <c r="B171" s="7" t="s">
        <v>16</v>
      </c>
      <c r="C171">
        <v>25</v>
      </c>
      <c r="F171" s="7" t="s">
        <v>260</v>
      </c>
      <c r="G171">
        <v>12</v>
      </c>
    </row>
    <row r="172" spans="2:16">
      <c r="B172" s="7" t="s">
        <v>77</v>
      </c>
      <c r="C172">
        <v>4</v>
      </c>
      <c r="F172" s="7" t="s">
        <v>78</v>
      </c>
      <c r="G172">
        <v>1</v>
      </c>
    </row>
    <row r="173" spans="2:16">
      <c r="B173" s="7" t="s">
        <v>36</v>
      </c>
      <c r="C173">
        <v>8</v>
      </c>
      <c r="F173" s="7" t="s">
        <v>309</v>
      </c>
      <c r="G173">
        <v>4</v>
      </c>
    </row>
    <row r="174" spans="2:16">
      <c r="B174" s="6" t="s">
        <v>277</v>
      </c>
      <c r="C174">
        <v>3</v>
      </c>
      <c r="F174" s="7" t="s">
        <v>17</v>
      </c>
      <c r="G174">
        <v>35</v>
      </c>
    </row>
    <row r="175" spans="2:16">
      <c r="B175" s="7" t="s">
        <v>16</v>
      </c>
      <c r="C175">
        <v>1</v>
      </c>
      <c r="F175" s="7" t="s">
        <v>49</v>
      </c>
      <c r="G175">
        <v>10</v>
      </c>
    </row>
    <row r="176" spans="2:16">
      <c r="B176" s="7" t="s">
        <v>36</v>
      </c>
      <c r="C176">
        <v>2</v>
      </c>
      <c r="F176" s="7" t="s">
        <v>280</v>
      </c>
      <c r="G176">
        <v>1</v>
      </c>
    </row>
    <row r="177" spans="2:7">
      <c r="B177" s="6" t="s">
        <v>306</v>
      </c>
      <c r="C177">
        <v>1</v>
      </c>
      <c r="F177" s="6" t="s">
        <v>307</v>
      </c>
      <c r="G177">
        <v>1</v>
      </c>
    </row>
    <row r="178" spans="2:7">
      <c r="B178" s="7" t="s">
        <v>16</v>
      </c>
      <c r="C178">
        <v>1</v>
      </c>
      <c r="F178" s="7" t="s">
        <v>45</v>
      </c>
      <c r="G178">
        <v>1</v>
      </c>
    </row>
    <row r="179" spans="2:7">
      <c r="B179" s="6" t="s">
        <v>46</v>
      </c>
      <c r="C179">
        <v>4</v>
      </c>
      <c r="F179" s="6" t="s">
        <v>21</v>
      </c>
      <c r="G179">
        <v>61</v>
      </c>
    </row>
    <row r="180" spans="2:7">
      <c r="B180" s="7" t="s">
        <v>16</v>
      </c>
      <c r="C180">
        <v>3</v>
      </c>
      <c r="F180" s="7"/>
      <c r="G180">
        <v>1</v>
      </c>
    </row>
    <row r="181" spans="2:7">
      <c r="B181" s="7" t="s">
        <v>77</v>
      </c>
      <c r="C181">
        <v>1</v>
      </c>
      <c r="F181" s="7" t="s">
        <v>29</v>
      </c>
      <c r="G181">
        <v>1</v>
      </c>
    </row>
    <row r="182" spans="2:7">
      <c r="B182" s="6" t="s">
        <v>619</v>
      </c>
      <c r="F182" s="7" t="s">
        <v>171</v>
      </c>
      <c r="G182">
        <v>1</v>
      </c>
    </row>
    <row r="183" spans="2:7">
      <c r="B183" s="7" t="s">
        <v>619</v>
      </c>
      <c r="F183" s="7" t="s">
        <v>147</v>
      </c>
      <c r="G183">
        <v>1</v>
      </c>
    </row>
    <row r="184" spans="2:7">
      <c r="B184" s="6" t="s">
        <v>613</v>
      </c>
      <c r="C184">
        <v>262</v>
      </c>
      <c r="F184" s="7" t="s">
        <v>55</v>
      </c>
      <c r="G184">
        <v>2</v>
      </c>
    </row>
    <row r="185" spans="2:7">
      <c r="F185" s="7" t="s">
        <v>38</v>
      </c>
      <c r="G185">
        <v>1</v>
      </c>
    </row>
    <row r="186" spans="2:7">
      <c r="F186" s="7" t="s">
        <v>45</v>
      </c>
      <c r="G186">
        <v>17</v>
      </c>
    </row>
    <row r="187" spans="2:7">
      <c r="F187" s="7" t="s">
        <v>67</v>
      </c>
      <c r="G187">
        <v>6</v>
      </c>
    </row>
    <row r="188" spans="2:7">
      <c r="F188" s="7" t="s">
        <v>232</v>
      </c>
      <c r="G188">
        <v>10</v>
      </c>
    </row>
    <row r="189" spans="2:7">
      <c r="F189" s="7" t="s">
        <v>260</v>
      </c>
      <c r="G189">
        <v>1</v>
      </c>
    </row>
    <row r="190" spans="2:7">
      <c r="F190" s="7" t="s">
        <v>78</v>
      </c>
      <c r="G190">
        <v>1</v>
      </c>
    </row>
    <row r="191" spans="2:7">
      <c r="F191" s="7" t="s">
        <v>309</v>
      </c>
      <c r="G191">
        <v>1</v>
      </c>
    </row>
    <row r="192" spans="2:7">
      <c r="F192" s="7" t="s">
        <v>17</v>
      </c>
      <c r="G192">
        <v>15</v>
      </c>
    </row>
    <row r="193" spans="6:7">
      <c r="F193" s="7" t="s">
        <v>49</v>
      </c>
      <c r="G193">
        <v>3</v>
      </c>
    </row>
    <row r="194" spans="6:7">
      <c r="F194" s="6" t="s">
        <v>50</v>
      </c>
      <c r="G194">
        <v>37</v>
      </c>
    </row>
    <row r="195" spans="6:7">
      <c r="F195" s="7" t="s">
        <v>171</v>
      </c>
      <c r="G195">
        <v>1</v>
      </c>
    </row>
    <row r="196" spans="6:7">
      <c r="F196" s="7" t="s">
        <v>38</v>
      </c>
      <c r="G196">
        <v>1</v>
      </c>
    </row>
    <row r="197" spans="6:7">
      <c r="F197" s="7" t="s">
        <v>45</v>
      </c>
      <c r="G197">
        <v>16</v>
      </c>
    </row>
    <row r="198" spans="6:7">
      <c r="F198" s="7" t="s">
        <v>67</v>
      </c>
      <c r="G198">
        <v>2</v>
      </c>
    </row>
    <row r="199" spans="6:7">
      <c r="F199" s="7" t="s">
        <v>232</v>
      </c>
      <c r="G199">
        <v>1</v>
      </c>
    </row>
    <row r="200" spans="6:7">
      <c r="F200" s="7" t="s">
        <v>260</v>
      </c>
      <c r="G200">
        <v>1</v>
      </c>
    </row>
    <row r="201" spans="6:7">
      <c r="F201" s="7" t="s">
        <v>309</v>
      </c>
      <c r="G201">
        <v>2</v>
      </c>
    </row>
    <row r="202" spans="6:7">
      <c r="F202" s="7" t="s">
        <v>17</v>
      </c>
      <c r="G202">
        <v>11</v>
      </c>
    </row>
    <row r="203" spans="6:7">
      <c r="F203" s="7" t="s">
        <v>49</v>
      </c>
      <c r="G203">
        <v>2</v>
      </c>
    </row>
    <row r="204" spans="6:7">
      <c r="F204" s="6" t="s">
        <v>277</v>
      </c>
      <c r="G204">
        <v>3</v>
      </c>
    </row>
    <row r="205" spans="6:7">
      <c r="F205" s="7" t="s">
        <v>17</v>
      </c>
      <c r="G205">
        <v>2</v>
      </c>
    </row>
    <row r="206" spans="6:7">
      <c r="F206" s="7" t="s">
        <v>49</v>
      </c>
      <c r="G206">
        <v>1</v>
      </c>
    </row>
    <row r="207" spans="6:7">
      <c r="F207" s="6" t="s">
        <v>306</v>
      </c>
      <c r="G207">
        <v>1</v>
      </c>
    </row>
    <row r="208" spans="6:7">
      <c r="F208" s="7" t="s">
        <v>45</v>
      </c>
      <c r="G208">
        <v>1</v>
      </c>
    </row>
    <row r="209" spans="6:7">
      <c r="F209" s="6" t="s">
        <v>46</v>
      </c>
      <c r="G209">
        <v>4</v>
      </c>
    </row>
    <row r="210" spans="6:7">
      <c r="F210" s="7" t="s">
        <v>45</v>
      </c>
      <c r="G210">
        <v>2</v>
      </c>
    </row>
    <row r="211" spans="6:7">
      <c r="F211" s="7" t="s">
        <v>232</v>
      </c>
      <c r="G211">
        <v>1</v>
      </c>
    </row>
    <row r="212" spans="6:7">
      <c r="F212" s="7" t="s">
        <v>17</v>
      </c>
      <c r="G212">
        <v>1</v>
      </c>
    </row>
    <row r="213" spans="6:7">
      <c r="F213" s="6" t="s">
        <v>619</v>
      </c>
    </row>
    <row r="214" spans="6:7">
      <c r="F214" s="7" t="s">
        <v>619</v>
      </c>
    </row>
    <row r="215" spans="6:7">
      <c r="F215" s="6" t="s">
        <v>613</v>
      </c>
      <c r="G215">
        <v>262</v>
      </c>
    </row>
  </sheetData>
  <pageMargins left="0.7" right="0.7" top="0.75" bottom="0.75" header="0.3" footer="0.3"/>
  <drawing r:id="rId7"/>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7E30A-E905-43A4-B0C5-58C9260A3007}">
  <dimension ref="A3:E11"/>
  <sheetViews>
    <sheetView workbookViewId="0">
      <selection activeCell="L15" sqref="L15"/>
    </sheetView>
  </sheetViews>
  <sheetFormatPr defaultRowHeight="15"/>
  <cols>
    <col min="1" max="1" width="13.140625" bestFit="1" customWidth="1"/>
    <col min="2" max="2" width="23.5703125" bestFit="1" customWidth="1"/>
  </cols>
  <sheetData>
    <row r="3" spans="1:5">
      <c r="A3" s="5" t="s">
        <v>612</v>
      </c>
      <c r="B3" t="s">
        <v>656</v>
      </c>
    </row>
    <row r="4" spans="1:5">
      <c r="A4" s="6" t="s">
        <v>641</v>
      </c>
    </row>
    <row r="5" spans="1:5">
      <c r="A5" s="6" t="s">
        <v>642</v>
      </c>
      <c r="B5">
        <v>11</v>
      </c>
    </row>
    <row r="6" spans="1:5">
      <c r="A6" s="6" t="s">
        <v>643</v>
      </c>
      <c r="B6">
        <v>251</v>
      </c>
    </row>
    <row r="7" spans="1:5">
      <c r="A7" s="6" t="s">
        <v>613</v>
      </c>
      <c r="B7">
        <v>262</v>
      </c>
      <c r="D7" s="21">
        <f>GETPIVOTDATA("Decision Maker ",$A$3,"Years (Create Date)",2021)/GETPIVOTDATA("Decision Maker ",$A$3)</f>
        <v>4.1984732824427481E-2</v>
      </c>
      <c r="E7" t="s">
        <v>661</v>
      </c>
    </row>
    <row r="8" spans="1:5">
      <c r="D8" s="20">
        <v>0.96</v>
      </c>
      <c r="E8" t="s">
        <v>662</v>
      </c>
    </row>
    <row r="11" spans="1:5">
      <c r="D11" t="s">
        <v>663</v>
      </c>
    </row>
  </sheetData>
  <phoneticPr fontId="4"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2F047-9F8D-41ED-80D3-D52E79B2B11E}">
  <dimension ref="A1:AA263"/>
  <sheetViews>
    <sheetView topLeftCell="T1" zoomScale="85" zoomScaleNormal="85" workbookViewId="0">
      <selection activeCell="AB57" sqref="AB57"/>
    </sheetView>
  </sheetViews>
  <sheetFormatPr defaultRowHeight="15"/>
  <cols>
    <col min="1" max="1" width="4" bestFit="1" customWidth="1"/>
    <col min="2" max="2" width="23" bestFit="1" customWidth="1"/>
    <col min="3" max="3" width="15.5703125" bestFit="1" customWidth="1"/>
    <col min="4" max="4" width="15.42578125" bestFit="1" customWidth="1"/>
    <col min="5" max="5" width="16" bestFit="1" customWidth="1"/>
    <col min="7" max="7" width="31.85546875" customWidth="1"/>
    <col min="8" max="8" width="15.42578125" customWidth="1"/>
    <col min="9" max="9" width="23.140625" customWidth="1"/>
    <col min="11" max="11" width="26.7109375" bestFit="1" customWidth="1"/>
    <col min="12" max="12" width="16.28515625" bestFit="1" customWidth="1"/>
    <col min="13" max="13" width="14.42578125" bestFit="1" customWidth="1"/>
    <col min="14" max="14" width="4.5703125" bestFit="1" customWidth="1"/>
    <col min="15" max="15" width="11" bestFit="1" customWidth="1"/>
    <col min="16" max="16" width="8.42578125" bestFit="1" customWidth="1"/>
    <col min="17" max="17" width="15.7109375" bestFit="1" customWidth="1"/>
    <col min="18" max="19" width="11.28515625" bestFit="1" customWidth="1"/>
    <col min="20" max="20" width="15.7109375" bestFit="1" customWidth="1"/>
    <col min="21" max="21" width="7.28515625" bestFit="1" customWidth="1"/>
    <col min="22" max="22" width="11.28515625" bestFit="1" customWidth="1"/>
    <col min="23" max="23" width="6.42578125" bestFit="1" customWidth="1"/>
    <col min="24" max="24" width="9.42578125" bestFit="1" customWidth="1"/>
    <col min="25" max="25" width="12.85546875" bestFit="1" customWidth="1"/>
    <col min="26" max="26" width="17.85546875" bestFit="1" customWidth="1"/>
    <col min="27" max="27" width="32.140625" bestFit="1" customWidth="1"/>
    <col min="28" max="28" width="10.28515625" bestFit="1" customWidth="1"/>
    <col min="29" max="29" width="11" bestFit="1" customWidth="1"/>
    <col min="31" max="31" width="13.42578125" bestFit="1" customWidth="1"/>
    <col min="32" max="32" width="4.5703125" bestFit="1" customWidth="1"/>
    <col min="33" max="33" width="7.42578125" bestFit="1" customWidth="1"/>
    <col min="34" max="34" width="16.7109375" bestFit="1" customWidth="1"/>
    <col min="35" max="35" width="19.85546875" bestFit="1" customWidth="1"/>
    <col min="36" max="36" width="17.5703125" bestFit="1" customWidth="1"/>
    <col min="37" max="37" width="20.7109375" bestFit="1" customWidth="1"/>
    <col min="39" max="39" width="12.140625" bestFit="1" customWidth="1"/>
    <col min="40" max="40" width="11.28515625" bestFit="1" customWidth="1"/>
  </cols>
  <sheetData>
    <row r="1" spans="1:27">
      <c r="A1" s="4" t="s">
        <v>607</v>
      </c>
      <c r="B1" s="4" t="s">
        <v>608</v>
      </c>
      <c r="C1" s="4" t="s">
        <v>10</v>
      </c>
      <c r="D1" s="4" t="s">
        <v>609</v>
      </c>
      <c r="E1" s="4" t="s">
        <v>610</v>
      </c>
      <c r="G1" s="4" t="s">
        <v>615</v>
      </c>
      <c r="H1" s="4" t="s">
        <v>10</v>
      </c>
      <c r="I1" s="4" t="s">
        <v>618</v>
      </c>
      <c r="K1" s="4" t="s">
        <v>615</v>
      </c>
      <c r="L1" s="4" t="s">
        <v>616</v>
      </c>
      <c r="M1" s="4" t="s">
        <v>618</v>
      </c>
    </row>
    <row r="2" spans="1:27">
      <c r="A2">
        <v>1</v>
      </c>
      <c r="B2" t="s">
        <v>17</v>
      </c>
      <c r="C2" t="s">
        <v>21</v>
      </c>
      <c r="D2" t="s">
        <v>23</v>
      </c>
      <c r="E2">
        <v>135</v>
      </c>
      <c r="G2" s="8">
        <v>61</v>
      </c>
      <c r="H2" s="8" t="s">
        <v>21</v>
      </c>
      <c r="I2" s="9">
        <f>Table1[[#This Row],[Total Row ]]/SUM(Table1[[Total Row ]])</f>
        <v>0.23282442748091603</v>
      </c>
      <c r="K2" s="8">
        <v>228</v>
      </c>
      <c r="L2" s="8" t="s">
        <v>23</v>
      </c>
      <c r="M2" s="9">
        <f>Table2[[#This Row],[Total Row ]]/SUM(Table2[[Total Row ]])</f>
        <v>0.87022900763358779</v>
      </c>
    </row>
    <row r="3" spans="1:27">
      <c r="A3">
        <v>2</v>
      </c>
      <c r="B3" t="s">
        <v>17</v>
      </c>
      <c r="C3" t="s">
        <v>23</v>
      </c>
      <c r="D3" t="s">
        <v>23</v>
      </c>
      <c r="E3">
        <v>412.5</v>
      </c>
      <c r="G3" s="8">
        <v>144</v>
      </c>
      <c r="H3" s="8" t="s">
        <v>23</v>
      </c>
      <c r="I3" s="9">
        <f>Table1[[#This Row],[Total Row ]]/SUM(Table1[[Total Row ]])</f>
        <v>0.54961832061068705</v>
      </c>
      <c r="K3" s="8">
        <v>24</v>
      </c>
      <c r="L3" s="8" t="s">
        <v>21</v>
      </c>
      <c r="M3" s="9">
        <f>Table2[[#This Row],[Total Row ]]/SUM(Table2[[Total Row ]])</f>
        <v>9.1603053435114504E-2</v>
      </c>
    </row>
    <row r="4" spans="1:27" ht="30">
      <c r="A4">
        <v>3</v>
      </c>
      <c r="B4" t="s">
        <v>29</v>
      </c>
      <c r="C4" t="s">
        <v>21</v>
      </c>
      <c r="D4" t="s">
        <v>21</v>
      </c>
      <c r="E4">
        <v>90</v>
      </c>
      <c r="G4" s="8">
        <v>4</v>
      </c>
      <c r="H4" s="8" t="s">
        <v>46</v>
      </c>
      <c r="I4" s="9">
        <f>Table1[[#This Row],[Total Row ]]/SUM(Table1[[Total Row ]])</f>
        <v>1.5267175572519083E-2</v>
      </c>
      <c r="K4" s="8">
        <v>7</v>
      </c>
      <c r="L4" s="8" t="s">
        <v>617</v>
      </c>
      <c r="M4" s="9">
        <f>Table2[[#This Row],[Total Row ]]/SUM(Table2[[Total Row ]])</f>
        <v>2.6717557251908396E-2</v>
      </c>
    </row>
    <row r="5" spans="1:27">
      <c r="A5">
        <v>4</v>
      </c>
      <c r="B5" t="s">
        <v>17</v>
      </c>
      <c r="C5" t="s">
        <v>23</v>
      </c>
      <c r="D5" t="s">
        <v>23</v>
      </c>
      <c r="E5">
        <v>180</v>
      </c>
      <c r="G5" s="8">
        <v>37</v>
      </c>
      <c r="H5" s="8" t="s">
        <v>50</v>
      </c>
      <c r="I5" s="9">
        <f>Table1[[#This Row],[Total Row ]]/SUM(Table1[[Total Row ]])</f>
        <v>0.14122137404580154</v>
      </c>
      <c r="K5" s="8">
        <v>1</v>
      </c>
      <c r="L5" s="8" t="s">
        <v>152</v>
      </c>
      <c r="M5" s="9">
        <f>Table2[[#This Row],[Total Row ]]/SUM(Table2[[Total Row ]])</f>
        <v>3.8167938931297708E-3</v>
      </c>
    </row>
    <row r="6" spans="1:27">
      <c r="A6">
        <v>5</v>
      </c>
      <c r="B6" t="s">
        <v>17</v>
      </c>
      <c r="C6" t="s">
        <v>21</v>
      </c>
      <c r="D6" t="s">
        <v>23</v>
      </c>
      <c r="E6">
        <v>108</v>
      </c>
      <c r="G6" s="8">
        <v>7</v>
      </c>
      <c r="H6" s="8"/>
      <c r="I6" s="9">
        <f>Table1[[#This Row],[Total Row ]]/SUM(Table1[[Total Row ]])</f>
        <v>2.6717557251908396E-2</v>
      </c>
      <c r="K6" s="8">
        <v>2</v>
      </c>
      <c r="L6" s="8" t="s">
        <v>307</v>
      </c>
      <c r="M6" s="9">
        <f>Table2[[#This Row],[Total Row ]]/SUM(Table2[[Total Row ]])</f>
        <v>7.6335877862595417E-3</v>
      </c>
    </row>
    <row r="7" spans="1:27">
      <c r="A7">
        <v>6</v>
      </c>
      <c r="B7" t="s">
        <v>38</v>
      </c>
      <c r="C7" t="s">
        <v>23</v>
      </c>
      <c r="D7" t="s">
        <v>23</v>
      </c>
      <c r="E7">
        <v>169</v>
      </c>
      <c r="G7" s="8">
        <v>4</v>
      </c>
      <c r="H7" s="8" t="s">
        <v>152</v>
      </c>
      <c r="I7" s="9">
        <f>Table1[[#This Row],[Total Row ]]/SUM(Table1[[Total Row ]])</f>
        <v>1.5267175572519083E-2</v>
      </c>
    </row>
    <row r="8" spans="1:27">
      <c r="A8">
        <v>7</v>
      </c>
      <c r="B8" t="s">
        <v>38</v>
      </c>
      <c r="C8" t="s">
        <v>23</v>
      </c>
      <c r="D8" t="s">
        <v>23</v>
      </c>
      <c r="E8">
        <v>395</v>
      </c>
      <c r="G8" s="8">
        <v>3</v>
      </c>
      <c r="H8" s="8" t="s">
        <v>277</v>
      </c>
      <c r="I8" s="9">
        <f>Table1[[#This Row],[Total Row ]]/SUM(Table1[[Total Row ]])</f>
        <v>1.1450381679389313E-2</v>
      </c>
    </row>
    <row r="9" spans="1:27">
      <c r="A9">
        <v>8</v>
      </c>
      <c r="B9" t="s">
        <v>45</v>
      </c>
      <c r="C9" t="s">
        <v>46</v>
      </c>
      <c r="D9" t="s">
        <v>23</v>
      </c>
      <c r="E9">
        <v>90</v>
      </c>
      <c r="G9" s="8">
        <v>1</v>
      </c>
      <c r="H9" s="8" t="s">
        <v>306</v>
      </c>
      <c r="I9" s="9">
        <f>Table1[[#This Row],[Total Row ]]/SUM(Table1[[Total Row ]])</f>
        <v>3.8167938931297708E-3</v>
      </c>
    </row>
    <row r="10" spans="1:27">
      <c r="A10">
        <v>9</v>
      </c>
      <c r="B10" t="s">
        <v>49</v>
      </c>
      <c r="C10" t="s">
        <v>50</v>
      </c>
      <c r="D10" t="s">
        <v>23</v>
      </c>
      <c r="E10">
        <v>135</v>
      </c>
      <c r="G10" s="8">
        <v>1</v>
      </c>
      <c r="H10" s="8" t="s">
        <v>307</v>
      </c>
      <c r="I10" s="9">
        <f>Table1[[#This Row],[Total Row ]]/SUM(Table1[[Total Row ]])</f>
        <v>3.8167938931297708E-3</v>
      </c>
    </row>
    <row r="11" spans="1:27">
      <c r="A11">
        <v>10</v>
      </c>
      <c r="B11" t="s">
        <v>45</v>
      </c>
      <c r="C11" t="s">
        <v>21</v>
      </c>
      <c r="D11" t="s">
        <v>23</v>
      </c>
      <c r="E11">
        <v>108</v>
      </c>
    </row>
    <row r="12" spans="1:27">
      <c r="A12">
        <v>11</v>
      </c>
      <c r="B12" t="s">
        <v>55</v>
      </c>
      <c r="C12" t="s">
        <v>21</v>
      </c>
      <c r="D12" t="s">
        <v>21</v>
      </c>
      <c r="E12">
        <v>48</v>
      </c>
    </row>
    <row r="13" spans="1:27">
      <c r="A13">
        <v>12</v>
      </c>
      <c r="B13" t="s">
        <v>55</v>
      </c>
      <c r="C13" t="s">
        <v>21</v>
      </c>
      <c r="D13" t="s">
        <v>21</v>
      </c>
      <c r="E13">
        <v>60</v>
      </c>
    </row>
    <row r="14" spans="1:27">
      <c r="A14">
        <v>13</v>
      </c>
      <c r="B14" t="s">
        <v>45</v>
      </c>
      <c r="C14" t="s">
        <v>23</v>
      </c>
      <c r="D14" t="s">
        <v>23</v>
      </c>
      <c r="E14">
        <v>162</v>
      </c>
      <c r="K14" s="5" t="s">
        <v>656</v>
      </c>
      <c r="L14" s="5" t="s">
        <v>620</v>
      </c>
    </row>
    <row r="15" spans="1:27">
      <c r="A15">
        <v>14</v>
      </c>
      <c r="B15" t="s">
        <v>45</v>
      </c>
      <c r="C15" t="s">
        <v>50</v>
      </c>
      <c r="D15" t="s">
        <v>23</v>
      </c>
      <c r="E15">
        <v>198</v>
      </c>
      <c r="G15" t="s">
        <v>622</v>
      </c>
      <c r="H15" t="s">
        <v>623</v>
      </c>
      <c r="I15" t="s">
        <v>624</v>
      </c>
      <c r="K15" s="5" t="s">
        <v>612</v>
      </c>
      <c r="M15" t="s">
        <v>152</v>
      </c>
      <c r="N15" t="s">
        <v>23</v>
      </c>
      <c r="O15" t="s">
        <v>21</v>
      </c>
      <c r="P15" t="s">
        <v>50</v>
      </c>
      <c r="Q15" t="s">
        <v>46</v>
      </c>
      <c r="R15" t="s">
        <v>613</v>
      </c>
      <c r="Z15" s="5" t="s">
        <v>612</v>
      </c>
      <c r="AA15" t="s">
        <v>621</v>
      </c>
    </row>
    <row r="16" spans="1:27">
      <c r="A16">
        <v>15</v>
      </c>
      <c r="B16" t="s">
        <v>17</v>
      </c>
      <c r="C16" t="s">
        <v>23</v>
      </c>
      <c r="D16" t="s">
        <v>23</v>
      </c>
      <c r="E16">
        <v>90</v>
      </c>
      <c r="G16" s="8">
        <v>15</v>
      </c>
      <c r="H16" s="8">
        <v>120.75</v>
      </c>
      <c r="I16" s="8">
        <v>11592.08</v>
      </c>
      <c r="K16" s="6" t="s">
        <v>16</v>
      </c>
      <c r="M16">
        <v>2</v>
      </c>
      <c r="N16">
        <v>57</v>
      </c>
      <c r="O16">
        <v>27</v>
      </c>
      <c r="P16">
        <v>25</v>
      </c>
      <c r="Q16">
        <v>3</v>
      </c>
      <c r="R16">
        <v>114</v>
      </c>
      <c r="Z16" s="6" t="s">
        <v>16</v>
      </c>
      <c r="AA16">
        <v>117</v>
      </c>
    </row>
    <row r="17" spans="1:27">
      <c r="A17">
        <v>16</v>
      </c>
      <c r="B17" t="s">
        <v>45</v>
      </c>
      <c r="C17" t="s">
        <v>21</v>
      </c>
      <c r="D17" t="s">
        <v>23</v>
      </c>
      <c r="E17">
        <v>180</v>
      </c>
      <c r="G17" s="8">
        <v>100</v>
      </c>
      <c r="H17" s="8">
        <v>974.6</v>
      </c>
      <c r="I17" s="8">
        <v>4873</v>
      </c>
      <c r="K17" s="7" t="s">
        <v>29</v>
      </c>
      <c r="O17">
        <v>1</v>
      </c>
      <c r="R17">
        <v>1</v>
      </c>
      <c r="Z17" s="6" t="s">
        <v>77</v>
      </c>
      <c r="AA17">
        <v>36</v>
      </c>
    </row>
    <row r="18" spans="1:27">
      <c r="A18">
        <v>17</v>
      </c>
      <c r="B18" t="s">
        <v>45</v>
      </c>
      <c r="C18" t="s">
        <v>23</v>
      </c>
      <c r="D18" t="s">
        <v>23</v>
      </c>
      <c r="E18">
        <v>135</v>
      </c>
      <c r="G18" s="8">
        <v>60</v>
      </c>
      <c r="H18" s="8">
        <v>570.4</v>
      </c>
      <c r="I18" s="8">
        <v>4563.2</v>
      </c>
      <c r="K18" s="7" t="s">
        <v>147</v>
      </c>
      <c r="N18">
        <v>1</v>
      </c>
      <c r="O18">
        <v>1</v>
      </c>
      <c r="R18">
        <v>2</v>
      </c>
      <c r="Z18" s="6" t="s">
        <v>36</v>
      </c>
      <c r="AA18">
        <v>93</v>
      </c>
    </row>
    <row r="19" spans="1:27">
      <c r="A19">
        <v>18</v>
      </c>
      <c r="B19" t="s">
        <v>45</v>
      </c>
      <c r="C19" t="s">
        <v>23</v>
      </c>
      <c r="D19" t="s">
        <v>23</v>
      </c>
      <c r="E19">
        <v>135</v>
      </c>
      <c r="G19" s="8">
        <v>50</v>
      </c>
      <c r="H19" s="8">
        <v>596.66999999999996</v>
      </c>
      <c r="I19" s="8">
        <v>3580</v>
      </c>
      <c r="K19" s="7" t="s">
        <v>55</v>
      </c>
      <c r="O19">
        <v>2</v>
      </c>
      <c r="R19">
        <v>2</v>
      </c>
      <c r="Z19" s="6" t="s">
        <v>132</v>
      </c>
      <c r="AA19">
        <v>16</v>
      </c>
    </row>
    <row r="20" spans="1:27">
      <c r="A20">
        <v>19</v>
      </c>
      <c r="B20" t="s">
        <v>45</v>
      </c>
      <c r="C20" t="s">
        <v>23</v>
      </c>
      <c r="D20" t="s">
        <v>23</v>
      </c>
      <c r="E20">
        <v>135</v>
      </c>
      <c r="G20" s="8">
        <v>20</v>
      </c>
      <c r="H20" s="8">
        <v>204.71</v>
      </c>
      <c r="I20" s="8">
        <v>3480</v>
      </c>
      <c r="K20" s="7" t="s">
        <v>38</v>
      </c>
      <c r="N20">
        <v>10</v>
      </c>
      <c r="O20">
        <v>1</v>
      </c>
      <c r="R20">
        <v>11</v>
      </c>
      <c r="Z20" s="6" t="s">
        <v>619</v>
      </c>
    </row>
    <row r="21" spans="1:27">
      <c r="A21">
        <v>20</v>
      </c>
      <c r="B21" t="s">
        <v>45</v>
      </c>
      <c r="C21" t="s">
        <v>23</v>
      </c>
      <c r="D21" t="s">
        <v>23</v>
      </c>
      <c r="E21">
        <v>231</v>
      </c>
      <c r="G21" s="8">
        <v>80</v>
      </c>
      <c r="H21" s="8">
        <v>728.75</v>
      </c>
      <c r="I21" s="8">
        <v>2915</v>
      </c>
      <c r="K21" s="7" t="s">
        <v>45</v>
      </c>
      <c r="N21">
        <v>9</v>
      </c>
      <c r="O21">
        <v>4</v>
      </c>
      <c r="P21">
        <v>12</v>
      </c>
      <c r="Q21">
        <v>2</v>
      </c>
      <c r="R21">
        <v>27</v>
      </c>
      <c r="Z21" s="6" t="s">
        <v>613</v>
      </c>
      <c r="AA21">
        <v>262</v>
      </c>
    </row>
    <row r="22" spans="1:27">
      <c r="A22">
        <v>21</v>
      </c>
      <c r="B22" t="s">
        <v>67</v>
      </c>
      <c r="C22" t="s">
        <v>23</v>
      </c>
      <c r="D22" t="s">
        <v>23</v>
      </c>
      <c r="E22">
        <v>149</v>
      </c>
      <c r="G22" s="8">
        <v>190</v>
      </c>
      <c r="H22" s="8">
        <v>2459</v>
      </c>
      <c r="I22" s="8">
        <v>2459</v>
      </c>
      <c r="K22" s="7" t="s">
        <v>569</v>
      </c>
      <c r="N22">
        <v>1</v>
      </c>
      <c r="R22">
        <v>1</v>
      </c>
    </row>
    <row r="23" spans="1:27">
      <c r="A23">
        <v>22</v>
      </c>
      <c r="B23" t="s">
        <v>17</v>
      </c>
      <c r="C23" t="s">
        <v>23</v>
      </c>
      <c r="D23" t="s">
        <v>23</v>
      </c>
      <c r="E23">
        <v>243</v>
      </c>
      <c r="G23" s="8">
        <v>25</v>
      </c>
      <c r="H23" s="8">
        <v>254.08</v>
      </c>
      <c r="I23" s="8">
        <v>2286.75</v>
      </c>
      <c r="K23" s="7" t="s">
        <v>67</v>
      </c>
      <c r="N23">
        <v>5</v>
      </c>
      <c r="O23">
        <v>4</v>
      </c>
      <c r="P23">
        <v>2</v>
      </c>
      <c r="R23">
        <v>11</v>
      </c>
    </row>
    <row r="24" spans="1:27">
      <c r="A24">
        <v>23</v>
      </c>
      <c r="B24" t="s">
        <v>49</v>
      </c>
      <c r="C24" t="s">
        <v>23</v>
      </c>
      <c r="D24" t="s">
        <v>23</v>
      </c>
      <c r="E24">
        <v>90</v>
      </c>
      <c r="G24" s="8">
        <v>250</v>
      </c>
      <c r="H24" s="8">
        <v>2250</v>
      </c>
      <c r="I24" s="8">
        <v>2250</v>
      </c>
      <c r="K24" s="7" t="s">
        <v>591</v>
      </c>
      <c r="N24">
        <v>1</v>
      </c>
      <c r="R24">
        <v>1</v>
      </c>
    </row>
    <row r="25" spans="1:27">
      <c r="A25">
        <v>24</v>
      </c>
      <c r="B25" t="s">
        <v>45</v>
      </c>
      <c r="C25" t="s">
        <v>23</v>
      </c>
      <c r="D25" t="s">
        <v>23</v>
      </c>
      <c r="E25">
        <v>180</v>
      </c>
      <c r="G25" s="8">
        <v>40</v>
      </c>
      <c r="H25" s="8">
        <v>403.8</v>
      </c>
      <c r="I25" s="8">
        <v>2019</v>
      </c>
      <c r="K25" s="7" t="s">
        <v>260</v>
      </c>
      <c r="P25">
        <v>1</v>
      </c>
      <c r="R25">
        <v>1</v>
      </c>
    </row>
    <row r="26" spans="1:27">
      <c r="A26">
        <v>25</v>
      </c>
      <c r="B26" t="s">
        <v>45</v>
      </c>
      <c r="C26" t="s">
        <v>23</v>
      </c>
      <c r="D26" t="s">
        <v>23</v>
      </c>
      <c r="E26">
        <v>149</v>
      </c>
      <c r="G26" s="8">
        <v>90</v>
      </c>
      <c r="H26" s="8">
        <v>945</v>
      </c>
      <c r="I26" s="8">
        <v>1890</v>
      </c>
      <c r="K26" s="7" t="s">
        <v>309</v>
      </c>
      <c r="N26">
        <v>2</v>
      </c>
      <c r="R26">
        <v>2</v>
      </c>
    </row>
    <row r="27" spans="1:27">
      <c r="A27">
        <v>26</v>
      </c>
      <c r="B27" t="s">
        <v>78</v>
      </c>
      <c r="C27" t="s">
        <v>21</v>
      </c>
      <c r="D27" t="s">
        <v>23</v>
      </c>
      <c r="E27">
        <v>467</v>
      </c>
      <c r="G27" s="8">
        <v>26</v>
      </c>
      <c r="H27" s="8">
        <v>244.14</v>
      </c>
      <c r="I27" s="8">
        <v>1709</v>
      </c>
      <c r="K27" s="7" t="s">
        <v>17</v>
      </c>
      <c r="M27">
        <v>2</v>
      </c>
      <c r="N27">
        <v>22</v>
      </c>
      <c r="O27">
        <v>11</v>
      </c>
      <c r="P27">
        <v>9</v>
      </c>
      <c r="Q27">
        <v>1</v>
      </c>
      <c r="R27">
        <v>45</v>
      </c>
    </row>
    <row r="28" spans="1:27">
      <c r="A28">
        <v>27</v>
      </c>
      <c r="B28" t="s">
        <v>45</v>
      </c>
      <c r="C28" t="s">
        <v>23</v>
      </c>
      <c r="D28" t="s">
        <v>23</v>
      </c>
      <c r="E28">
        <v>171</v>
      </c>
      <c r="G28" s="8">
        <v>30</v>
      </c>
      <c r="H28" s="8">
        <v>315.8</v>
      </c>
      <c r="I28" s="8">
        <v>1579</v>
      </c>
      <c r="K28" s="7" t="s">
        <v>49</v>
      </c>
      <c r="N28">
        <v>5</v>
      </c>
      <c r="O28">
        <v>3</v>
      </c>
      <c r="P28">
        <v>1</v>
      </c>
      <c r="R28">
        <v>9</v>
      </c>
    </row>
    <row r="29" spans="1:27">
      <c r="A29">
        <v>28</v>
      </c>
      <c r="B29" t="s">
        <v>611</v>
      </c>
      <c r="C29" t="s">
        <v>611</v>
      </c>
      <c r="D29" t="s">
        <v>23</v>
      </c>
      <c r="E29">
        <v>659</v>
      </c>
      <c r="G29" s="8">
        <v>130</v>
      </c>
      <c r="H29" s="8">
        <v>1229</v>
      </c>
      <c r="I29" s="8">
        <v>1229</v>
      </c>
      <c r="K29" s="7" t="s">
        <v>280</v>
      </c>
      <c r="N29">
        <v>1</v>
      </c>
      <c r="R29">
        <v>1</v>
      </c>
    </row>
    <row r="30" spans="1:27">
      <c r="A30">
        <v>29</v>
      </c>
      <c r="B30" t="s">
        <v>45</v>
      </c>
      <c r="C30" t="s">
        <v>23</v>
      </c>
      <c r="D30" t="s">
        <v>23</v>
      </c>
      <c r="E30">
        <v>135</v>
      </c>
      <c r="G30" s="8">
        <v>10</v>
      </c>
      <c r="H30" s="8">
        <v>153.25</v>
      </c>
      <c r="I30" s="8">
        <v>1226</v>
      </c>
      <c r="K30" s="6" t="s">
        <v>77</v>
      </c>
      <c r="L30">
        <v>7</v>
      </c>
      <c r="M30">
        <v>1</v>
      </c>
      <c r="N30">
        <v>10</v>
      </c>
      <c r="O30">
        <v>13</v>
      </c>
      <c r="P30">
        <v>4</v>
      </c>
      <c r="Q30">
        <v>1</v>
      </c>
      <c r="R30">
        <v>36</v>
      </c>
    </row>
    <row r="31" spans="1:27">
      <c r="A31">
        <v>30</v>
      </c>
      <c r="B31" t="s">
        <v>17</v>
      </c>
      <c r="C31" t="s">
        <v>23</v>
      </c>
      <c r="D31" t="s">
        <v>23</v>
      </c>
      <c r="E31">
        <v>135</v>
      </c>
      <c r="G31" s="8">
        <v>35</v>
      </c>
      <c r="H31" s="8">
        <v>298.56</v>
      </c>
      <c r="I31" s="8">
        <v>1194.25</v>
      </c>
      <c r="K31" s="7"/>
      <c r="L31">
        <v>2</v>
      </c>
      <c r="N31">
        <v>1</v>
      </c>
      <c r="R31">
        <v>3</v>
      </c>
    </row>
    <row r="32" spans="1:27">
      <c r="A32">
        <v>31</v>
      </c>
      <c r="B32" t="s">
        <v>45</v>
      </c>
      <c r="C32" t="s">
        <v>23</v>
      </c>
      <c r="D32" t="s">
        <v>23</v>
      </c>
      <c r="E32">
        <v>180</v>
      </c>
      <c r="G32" s="8">
        <v>45</v>
      </c>
      <c r="H32" s="8">
        <v>540</v>
      </c>
      <c r="I32" s="8">
        <v>1080</v>
      </c>
      <c r="K32" s="7" t="s">
        <v>171</v>
      </c>
      <c r="L32">
        <v>1</v>
      </c>
      <c r="N32">
        <v>3</v>
      </c>
      <c r="O32">
        <v>1</v>
      </c>
      <c r="P32">
        <v>1</v>
      </c>
      <c r="R32">
        <v>6</v>
      </c>
    </row>
    <row r="33" spans="1:18">
      <c r="A33">
        <v>32</v>
      </c>
      <c r="B33" t="s">
        <v>17</v>
      </c>
      <c r="C33" t="s">
        <v>21</v>
      </c>
      <c r="D33" t="s">
        <v>21</v>
      </c>
      <c r="E33">
        <v>135</v>
      </c>
      <c r="G33" s="8">
        <v>160</v>
      </c>
      <c r="H33" s="8">
        <v>1062.45</v>
      </c>
      <c r="I33" s="8">
        <v>1062.45</v>
      </c>
      <c r="K33" s="7" t="s">
        <v>45</v>
      </c>
      <c r="N33">
        <v>1</v>
      </c>
      <c r="R33">
        <v>1</v>
      </c>
    </row>
    <row r="34" spans="1:18">
      <c r="A34">
        <v>33</v>
      </c>
      <c r="B34" t="s">
        <v>17</v>
      </c>
      <c r="C34" t="s">
        <v>21</v>
      </c>
      <c r="D34" t="s">
        <v>21</v>
      </c>
      <c r="E34">
        <v>90</v>
      </c>
      <c r="G34" s="8">
        <v>33</v>
      </c>
      <c r="H34" s="8">
        <v>334.67</v>
      </c>
      <c r="I34" s="8">
        <v>1004</v>
      </c>
      <c r="K34" s="7" t="s">
        <v>67</v>
      </c>
      <c r="O34">
        <v>1</v>
      </c>
      <c r="R34">
        <v>1</v>
      </c>
    </row>
    <row r="35" spans="1:18">
      <c r="A35">
        <v>34</v>
      </c>
      <c r="B35" t="s">
        <v>45</v>
      </c>
      <c r="C35" t="s">
        <v>21</v>
      </c>
      <c r="D35" t="s">
        <v>23</v>
      </c>
      <c r="E35">
        <v>359</v>
      </c>
      <c r="G35" s="8">
        <v>29</v>
      </c>
      <c r="H35" s="8">
        <v>331.71</v>
      </c>
      <c r="I35" s="10">
        <v>995.12</v>
      </c>
      <c r="K35" s="7" t="s">
        <v>232</v>
      </c>
      <c r="L35">
        <v>1</v>
      </c>
      <c r="M35">
        <v>1</v>
      </c>
      <c r="N35">
        <v>2</v>
      </c>
      <c r="O35">
        <v>9</v>
      </c>
      <c r="P35">
        <v>1</v>
      </c>
      <c r="Q35">
        <v>1</v>
      </c>
      <c r="R35">
        <v>15</v>
      </c>
    </row>
    <row r="36" spans="1:18">
      <c r="A36">
        <v>35</v>
      </c>
      <c r="B36" t="s">
        <v>49</v>
      </c>
      <c r="C36" t="s">
        <v>23</v>
      </c>
      <c r="D36" t="s">
        <v>23</v>
      </c>
      <c r="E36">
        <v>112.5</v>
      </c>
      <c r="G36" s="8">
        <v>75</v>
      </c>
      <c r="H36" s="8">
        <v>959</v>
      </c>
      <c r="I36" s="8">
        <v>959</v>
      </c>
      <c r="K36" s="7" t="s">
        <v>78</v>
      </c>
      <c r="L36">
        <v>3</v>
      </c>
      <c r="N36">
        <v>1</v>
      </c>
      <c r="O36">
        <v>1</v>
      </c>
      <c r="R36">
        <v>5</v>
      </c>
    </row>
    <row r="37" spans="1:18">
      <c r="A37">
        <v>36</v>
      </c>
      <c r="B37" t="s">
        <v>49</v>
      </c>
      <c r="C37" t="s">
        <v>23</v>
      </c>
      <c r="D37" t="s">
        <v>23</v>
      </c>
      <c r="E37">
        <v>135</v>
      </c>
      <c r="G37" s="8">
        <v>125</v>
      </c>
      <c r="H37" s="8">
        <v>937.5</v>
      </c>
      <c r="I37" s="8">
        <v>937.5</v>
      </c>
      <c r="K37" s="7" t="s">
        <v>309</v>
      </c>
      <c r="N37">
        <v>1</v>
      </c>
      <c r="O37">
        <v>1</v>
      </c>
      <c r="P37">
        <v>2</v>
      </c>
      <c r="R37">
        <v>4</v>
      </c>
    </row>
    <row r="38" spans="1:18">
      <c r="A38">
        <v>37</v>
      </c>
      <c r="B38" t="s">
        <v>38</v>
      </c>
      <c r="C38" t="s">
        <v>21</v>
      </c>
      <c r="D38" t="s">
        <v>21</v>
      </c>
      <c r="E38">
        <v>227.75</v>
      </c>
      <c r="G38" s="8">
        <v>55</v>
      </c>
      <c r="H38" s="8">
        <v>453.75</v>
      </c>
      <c r="I38" s="8">
        <v>907.5</v>
      </c>
      <c r="K38" s="7" t="s">
        <v>17</v>
      </c>
      <c r="N38">
        <v>1</v>
      </c>
      <c r="R38">
        <v>1</v>
      </c>
    </row>
    <row r="39" spans="1:18">
      <c r="A39">
        <v>38</v>
      </c>
      <c r="B39" t="s">
        <v>45</v>
      </c>
      <c r="C39" t="s">
        <v>23</v>
      </c>
      <c r="D39" t="s">
        <v>23</v>
      </c>
      <c r="E39">
        <v>180</v>
      </c>
      <c r="G39" s="8">
        <v>18</v>
      </c>
      <c r="H39" s="8">
        <v>173.8</v>
      </c>
      <c r="I39" s="8">
        <v>869</v>
      </c>
      <c r="K39" s="6" t="s">
        <v>36</v>
      </c>
      <c r="M39">
        <v>1</v>
      </c>
      <c r="N39">
        <v>62</v>
      </c>
      <c r="O39">
        <v>20</v>
      </c>
      <c r="P39">
        <v>8</v>
      </c>
      <c r="R39">
        <v>91</v>
      </c>
    </row>
    <row r="40" spans="1:18">
      <c r="A40">
        <v>39</v>
      </c>
      <c r="B40" t="s">
        <v>17</v>
      </c>
      <c r="C40" t="s">
        <v>21</v>
      </c>
      <c r="D40" t="s">
        <v>23</v>
      </c>
      <c r="E40">
        <v>274.92</v>
      </c>
      <c r="G40" s="8">
        <v>27</v>
      </c>
      <c r="H40" s="8">
        <v>289.67</v>
      </c>
      <c r="I40" s="8">
        <v>869</v>
      </c>
      <c r="K40" s="7" t="s">
        <v>38</v>
      </c>
      <c r="N40">
        <v>2</v>
      </c>
      <c r="P40">
        <v>1</v>
      </c>
      <c r="R40">
        <v>3</v>
      </c>
    </row>
    <row r="41" spans="1:18">
      <c r="A41">
        <v>40</v>
      </c>
      <c r="B41" t="s">
        <v>17</v>
      </c>
      <c r="C41" t="s">
        <v>23</v>
      </c>
      <c r="D41" t="s">
        <v>23</v>
      </c>
      <c r="E41">
        <v>816</v>
      </c>
      <c r="G41" s="8">
        <v>71</v>
      </c>
      <c r="H41" s="8">
        <v>852</v>
      </c>
      <c r="I41" s="8">
        <v>852</v>
      </c>
      <c r="K41" s="7" t="s">
        <v>45</v>
      </c>
      <c r="M41">
        <v>1</v>
      </c>
      <c r="N41">
        <v>42</v>
      </c>
      <c r="O41">
        <v>13</v>
      </c>
      <c r="P41">
        <v>4</v>
      </c>
      <c r="R41">
        <v>60</v>
      </c>
    </row>
    <row r="42" spans="1:18">
      <c r="A42">
        <v>41</v>
      </c>
      <c r="B42" t="s">
        <v>45</v>
      </c>
      <c r="C42" t="s">
        <v>23</v>
      </c>
      <c r="D42" t="s">
        <v>23</v>
      </c>
      <c r="E42">
        <v>135</v>
      </c>
      <c r="G42" s="8">
        <v>24</v>
      </c>
      <c r="H42" s="8">
        <v>212.75</v>
      </c>
      <c r="I42" s="8">
        <v>851</v>
      </c>
      <c r="K42" s="7" t="s">
        <v>67</v>
      </c>
      <c r="O42">
        <v>1</v>
      </c>
      <c r="R42">
        <v>1</v>
      </c>
    </row>
    <row r="43" spans="1:18">
      <c r="A43">
        <v>42</v>
      </c>
      <c r="B43" t="s">
        <v>17</v>
      </c>
      <c r="C43" t="s">
        <v>21</v>
      </c>
      <c r="D43" t="s">
        <v>23</v>
      </c>
      <c r="E43">
        <v>536</v>
      </c>
      <c r="G43" s="8">
        <v>56</v>
      </c>
      <c r="H43" s="8">
        <v>851</v>
      </c>
      <c r="I43" s="8">
        <v>851</v>
      </c>
      <c r="K43" s="7" t="s">
        <v>232</v>
      </c>
      <c r="O43">
        <v>1</v>
      </c>
      <c r="R43">
        <v>1</v>
      </c>
    </row>
    <row r="44" spans="1:18">
      <c r="A44">
        <v>43</v>
      </c>
      <c r="B44" t="s">
        <v>45</v>
      </c>
      <c r="C44" t="s">
        <v>23</v>
      </c>
      <c r="D44" t="s">
        <v>23</v>
      </c>
      <c r="E44">
        <v>39.380000000000003</v>
      </c>
      <c r="G44" s="8">
        <v>141</v>
      </c>
      <c r="H44" s="8">
        <v>846</v>
      </c>
      <c r="I44" s="8">
        <v>846</v>
      </c>
      <c r="K44" s="7" t="s">
        <v>260</v>
      </c>
      <c r="N44">
        <v>1</v>
      </c>
      <c r="O44">
        <v>1</v>
      </c>
      <c r="R44">
        <v>2</v>
      </c>
    </row>
    <row r="45" spans="1:18">
      <c r="A45">
        <v>44</v>
      </c>
      <c r="B45" t="s">
        <v>17</v>
      </c>
      <c r="C45" t="s">
        <v>23</v>
      </c>
      <c r="D45" t="s">
        <v>23</v>
      </c>
      <c r="E45">
        <v>135</v>
      </c>
      <c r="G45" s="8">
        <v>61</v>
      </c>
      <c r="H45" s="8">
        <v>791</v>
      </c>
      <c r="I45" s="8">
        <v>791</v>
      </c>
      <c r="K45" s="7" t="s">
        <v>17</v>
      </c>
      <c r="N45">
        <v>12</v>
      </c>
      <c r="O45">
        <v>4</v>
      </c>
      <c r="P45">
        <v>2</v>
      </c>
      <c r="R45">
        <v>18</v>
      </c>
    </row>
    <row r="46" spans="1:18">
      <c r="A46">
        <v>45</v>
      </c>
      <c r="B46" t="s">
        <v>17</v>
      </c>
      <c r="C46" t="s">
        <v>21</v>
      </c>
      <c r="D46" t="s">
        <v>23</v>
      </c>
      <c r="E46">
        <v>194</v>
      </c>
      <c r="G46" s="8">
        <v>37</v>
      </c>
      <c r="H46" s="8">
        <v>369.45</v>
      </c>
      <c r="I46" s="8">
        <v>738.9</v>
      </c>
      <c r="K46" s="7" t="s">
        <v>49</v>
      </c>
      <c r="N46">
        <v>5</v>
      </c>
      <c r="P46">
        <v>1</v>
      </c>
      <c r="R46">
        <v>6</v>
      </c>
    </row>
    <row r="47" spans="1:18">
      <c r="A47">
        <v>46</v>
      </c>
      <c r="B47" t="s">
        <v>45</v>
      </c>
      <c r="C47" t="s">
        <v>50</v>
      </c>
      <c r="D47" t="s">
        <v>23</v>
      </c>
      <c r="E47">
        <v>299</v>
      </c>
      <c r="G47" s="8">
        <v>52</v>
      </c>
      <c r="H47" s="8">
        <v>683</v>
      </c>
      <c r="I47" s="8">
        <v>683</v>
      </c>
      <c r="K47" s="6" t="s">
        <v>132</v>
      </c>
      <c r="N47">
        <v>15</v>
      </c>
      <c r="O47">
        <v>1</v>
      </c>
      <c r="R47">
        <v>16</v>
      </c>
    </row>
    <row r="48" spans="1:18">
      <c r="A48">
        <v>47</v>
      </c>
      <c r="B48" t="s">
        <v>17</v>
      </c>
      <c r="C48" t="s">
        <v>23</v>
      </c>
      <c r="D48" t="s">
        <v>23</v>
      </c>
      <c r="E48">
        <v>937.5</v>
      </c>
      <c r="G48" s="8">
        <v>22</v>
      </c>
      <c r="H48" s="8">
        <v>162</v>
      </c>
      <c r="I48" s="8">
        <v>648</v>
      </c>
      <c r="K48" s="7"/>
      <c r="N48">
        <v>3</v>
      </c>
      <c r="O48">
        <v>1</v>
      </c>
      <c r="R48">
        <v>4</v>
      </c>
    </row>
    <row r="49" spans="1:18">
      <c r="A49">
        <v>48</v>
      </c>
      <c r="B49" t="s">
        <v>17</v>
      </c>
      <c r="C49" t="s">
        <v>23</v>
      </c>
      <c r="D49" t="s">
        <v>23</v>
      </c>
      <c r="E49">
        <v>135</v>
      </c>
      <c r="G49" s="8">
        <v>70</v>
      </c>
      <c r="H49" s="8">
        <v>630</v>
      </c>
      <c r="I49" s="8">
        <v>630</v>
      </c>
      <c r="K49" s="7" t="s">
        <v>260</v>
      </c>
      <c r="N49">
        <v>11</v>
      </c>
      <c r="R49">
        <v>11</v>
      </c>
    </row>
    <row r="50" spans="1:18">
      <c r="A50">
        <v>49</v>
      </c>
      <c r="B50" t="s">
        <v>45</v>
      </c>
      <c r="C50" t="s">
        <v>50</v>
      </c>
      <c r="D50" t="s">
        <v>23</v>
      </c>
      <c r="E50">
        <v>575</v>
      </c>
      <c r="G50" s="8">
        <v>16</v>
      </c>
      <c r="H50" s="8">
        <v>115.2</v>
      </c>
      <c r="I50" s="8">
        <v>576</v>
      </c>
      <c r="K50" s="7" t="s">
        <v>309</v>
      </c>
      <c r="N50">
        <v>1</v>
      </c>
      <c r="R50">
        <v>1</v>
      </c>
    </row>
    <row r="51" spans="1:18">
      <c r="A51">
        <v>50</v>
      </c>
      <c r="B51" t="s">
        <v>38</v>
      </c>
      <c r="C51" t="s">
        <v>50</v>
      </c>
      <c r="D51" t="s">
        <v>23</v>
      </c>
      <c r="E51">
        <v>90</v>
      </c>
      <c r="G51" s="8">
        <v>23</v>
      </c>
      <c r="H51" s="8">
        <v>271</v>
      </c>
      <c r="I51" s="8">
        <v>542</v>
      </c>
      <c r="K51" s="6" t="s">
        <v>619</v>
      </c>
    </row>
    <row r="52" spans="1:18">
      <c r="A52">
        <v>51</v>
      </c>
      <c r="B52" t="s">
        <v>17</v>
      </c>
      <c r="C52" t="s">
        <v>46</v>
      </c>
      <c r="D52" t="s">
        <v>23</v>
      </c>
      <c r="E52">
        <v>424</v>
      </c>
      <c r="G52" s="8">
        <v>53</v>
      </c>
      <c r="H52" s="8">
        <v>536</v>
      </c>
      <c r="I52" s="8">
        <v>536</v>
      </c>
      <c r="K52" s="7" t="s">
        <v>619</v>
      </c>
    </row>
    <row r="53" spans="1:18">
      <c r="A53">
        <v>52</v>
      </c>
      <c r="B53" t="s">
        <v>45</v>
      </c>
      <c r="C53" t="s">
        <v>23</v>
      </c>
      <c r="D53" t="s">
        <v>23</v>
      </c>
      <c r="E53">
        <v>359</v>
      </c>
      <c r="G53" s="8">
        <v>12</v>
      </c>
      <c r="H53" s="8">
        <v>131.75</v>
      </c>
      <c r="I53" s="8">
        <v>527</v>
      </c>
      <c r="K53" s="6" t="s">
        <v>613</v>
      </c>
      <c r="L53">
        <v>7</v>
      </c>
      <c r="M53">
        <v>4</v>
      </c>
      <c r="N53">
        <v>144</v>
      </c>
      <c r="O53">
        <v>61</v>
      </c>
      <c r="P53">
        <v>37</v>
      </c>
      <c r="Q53">
        <v>4</v>
      </c>
      <c r="R53">
        <v>257</v>
      </c>
    </row>
    <row r="54" spans="1:18">
      <c r="A54">
        <v>53</v>
      </c>
      <c r="B54" t="s">
        <v>611</v>
      </c>
      <c r="C54" t="s">
        <v>23</v>
      </c>
      <c r="D54" t="s">
        <v>23</v>
      </c>
      <c r="E54">
        <v>78.75</v>
      </c>
      <c r="G54" s="8">
        <v>51</v>
      </c>
      <c r="H54" s="8">
        <v>518</v>
      </c>
      <c r="I54" s="8">
        <v>518</v>
      </c>
    </row>
    <row r="55" spans="1:18">
      <c r="A55">
        <v>54</v>
      </c>
      <c r="B55" t="s">
        <v>611</v>
      </c>
      <c r="C55" t="s">
        <v>23</v>
      </c>
      <c r="D55" t="s">
        <v>23</v>
      </c>
      <c r="E55">
        <v>194</v>
      </c>
      <c r="G55" s="8">
        <v>43</v>
      </c>
      <c r="H55" s="8">
        <v>516</v>
      </c>
      <c r="I55" s="8">
        <v>516</v>
      </c>
    </row>
    <row r="56" spans="1:18">
      <c r="A56">
        <v>55</v>
      </c>
      <c r="B56" t="s">
        <v>45</v>
      </c>
      <c r="C56" t="s">
        <v>21</v>
      </c>
      <c r="D56" t="s">
        <v>23</v>
      </c>
      <c r="E56">
        <v>675</v>
      </c>
      <c r="G56" s="8">
        <v>57</v>
      </c>
      <c r="H56" s="8">
        <v>513</v>
      </c>
      <c r="I56" s="8">
        <v>513</v>
      </c>
    </row>
    <row r="57" spans="1:18">
      <c r="A57">
        <v>56</v>
      </c>
      <c r="B57" t="s">
        <v>45</v>
      </c>
      <c r="C57" t="s">
        <v>21</v>
      </c>
      <c r="D57" t="s">
        <v>23</v>
      </c>
      <c r="E57">
        <v>407</v>
      </c>
      <c r="G57" s="8">
        <v>48</v>
      </c>
      <c r="H57" s="8">
        <v>491</v>
      </c>
      <c r="I57" s="8">
        <v>491</v>
      </c>
    </row>
    <row r="58" spans="1:18">
      <c r="A58">
        <v>57</v>
      </c>
      <c r="B58" t="s">
        <v>45</v>
      </c>
      <c r="C58" t="s">
        <v>23</v>
      </c>
      <c r="D58" t="s">
        <v>23</v>
      </c>
      <c r="E58">
        <v>112.5</v>
      </c>
      <c r="G58" s="8">
        <v>34</v>
      </c>
      <c r="H58" s="8">
        <v>467</v>
      </c>
      <c r="I58" s="8">
        <v>467</v>
      </c>
    </row>
    <row r="59" spans="1:18">
      <c r="A59">
        <v>58</v>
      </c>
      <c r="B59" t="s">
        <v>45</v>
      </c>
      <c r="C59" t="s">
        <v>50</v>
      </c>
      <c r="D59" t="s">
        <v>145</v>
      </c>
      <c r="E59">
        <v>234</v>
      </c>
      <c r="G59" s="8">
        <v>65</v>
      </c>
      <c r="H59" s="8">
        <v>462.8</v>
      </c>
      <c r="I59" s="8">
        <v>462.8</v>
      </c>
    </row>
    <row r="60" spans="1:18">
      <c r="A60">
        <v>59</v>
      </c>
      <c r="B60" t="s">
        <v>147</v>
      </c>
      <c r="C60" t="s">
        <v>23</v>
      </c>
      <c r="D60" t="s">
        <v>23</v>
      </c>
      <c r="E60">
        <v>90</v>
      </c>
      <c r="G60" s="8">
        <v>21</v>
      </c>
      <c r="H60" s="8">
        <v>220.5</v>
      </c>
      <c r="I60" s="8">
        <v>441</v>
      </c>
    </row>
    <row r="61" spans="1:18">
      <c r="A61">
        <v>60</v>
      </c>
      <c r="B61" t="s">
        <v>78</v>
      </c>
      <c r="C61" t="s">
        <v>611</v>
      </c>
      <c r="D61" t="s">
        <v>152</v>
      </c>
      <c r="E61">
        <v>359</v>
      </c>
      <c r="G61" s="8">
        <v>36</v>
      </c>
      <c r="H61" s="8">
        <v>216</v>
      </c>
      <c r="I61" s="8">
        <v>432</v>
      </c>
    </row>
    <row r="62" spans="1:18">
      <c r="A62">
        <v>61</v>
      </c>
      <c r="B62" t="s">
        <v>17</v>
      </c>
      <c r="C62" t="s">
        <v>21</v>
      </c>
      <c r="D62" t="s">
        <v>23</v>
      </c>
      <c r="E62">
        <v>275</v>
      </c>
      <c r="G62" s="8">
        <v>44</v>
      </c>
      <c r="H62" s="8">
        <v>423</v>
      </c>
      <c r="I62" s="8">
        <v>423</v>
      </c>
    </row>
    <row r="63" spans="1:18">
      <c r="A63">
        <v>62</v>
      </c>
      <c r="B63" t="s">
        <v>611</v>
      </c>
      <c r="C63" t="s">
        <v>611</v>
      </c>
      <c r="D63" t="s">
        <v>21</v>
      </c>
      <c r="E63">
        <v>360</v>
      </c>
      <c r="G63" s="8">
        <v>41</v>
      </c>
      <c r="H63" s="8">
        <v>369</v>
      </c>
      <c r="I63" s="8">
        <v>369</v>
      </c>
    </row>
    <row r="64" spans="1:18">
      <c r="A64">
        <v>63</v>
      </c>
      <c r="B64" t="s">
        <v>45</v>
      </c>
      <c r="C64" t="s">
        <v>21</v>
      </c>
      <c r="D64" t="s">
        <v>21</v>
      </c>
      <c r="E64">
        <v>315</v>
      </c>
      <c r="G64" s="8">
        <v>120</v>
      </c>
      <c r="H64" s="8">
        <v>360</v>
      </c>
      <c r="I64" s="8">
        <v>360</v>
      </c>
    </row>
    <row r="65" spans="1:9">
      <c r="A65">
        <v>64</v>
      </c>
      <c r="B65" t="s">
        <v>611</v>
      </c>
      <c r="C65" t="s">
        <v>23</v>
      </c>
      <c r="D65" t="s">
        <v>23</v>
      </c>
      <c r="E65">
        <v>78.75</v>
      </c>
      <c r="G65" s="8">
        <v>9</v>
      </c>
      <c r="H65" s="8">
        <v>87.15</v>
      </c>
      <c r="I65" s="8">
        <v>348.6</v>
      </c>
    </row>
    <row r="66" spans="1:9">
      <c r="A66">
        <v>65</v>
      </c>
      <c r="B66" t="s">
        <v>45</v>
      </c>
      <c r="C66" t="s">
        <v>50</v>
      </c>
      <c r="D66" t="s">
        <v>23</v>
      </c>
      <c r="E66">
        <v>720</v>
      </c>
      <c r="G66" s="8">
        <v>38</v>
      </c>
      <c r="H66" s="8">
        <v>342</v>
      </c>
      <c r="I66" s="8">
        <v>342</v>
      </c>
    </row>
    <row r="67" spans="1:9">
      <c r="A67">
        <v>66</v>
      </c>
      <c r="B67" t="s">
        <v>17</v>
      </c>
      <c r="C67" t="s">
        <v>21</v>
      </c>
      <c r="D67" t="s">
        <v>23</v>
      </c>
      <c r="E67">
        <v>779</v>
      </c>
      <c r="G67" s="8">
        <v>42</v>
      </c>
      <c r="H67" s="8">
        <v>315</v>
      </c>
      <c r="I67" s="8">
        <v>315</v>
      </c>
    </row>
    <row r="68" spans="1:9">
      <c r="A68">
        <v>67</v>
      </c>
      <c r="B68" t="s">
        <v>17</v>
      </c>
      <c r="C68" t="s">
        <v>23</v>
      </c>
      <c r="D68" t="s">
        <v>23</v>
      </c>
      <c r="E68">
        <v>540</v>
      </c>
      <c r="G68" s="8">
        <v>4</v>
      </c>
      <c r="H68" s="8">
        <v>100.67</v>
      </c>
      <c r="I68" s="8">
        <v>302</v>
      </c>
    </row>
    <row r="69" spans="1:9">
      <c r="A69">
        <v>68</v>
      </c>
      <c r="B69" t="s">
        <v>45</v>
      </c>
      <c r="C69" t="s">
        <v>23</v>
      </c>
      <c r="D69" t="s">
        <v>23</v>
      </c>
      <c r="E69">
        <v>135</v>
      </c>
      <c r="G69" s="8">
        <v>28</v>
      </c>
      <c r="H69" s="8">
        <v>252</v>
      </c>
      <c r="I69" s="8">
        <v>252</v>
      </c>
    </row>
    <row r="70" spans="1:9">
      <c r="A70">
        <v>69</v>
      </c>
      <c r="B70" t="s">
        <v>171</v>
      </c>
      <c r="C70" t="s">
        <v>611</v>
      </c>
      <c r="D70" t="s">
        <v>21</v>
      </c>
      <c r="E70">
        <v>779</v>
      </c>
      <c r="G70" s="8">
        <v>8</v>
      </c>
      <c r="H70" s="8">
        <v>112.5</v>
      </c>
      <c r="I70" s="8">
        <v>225</v>
      </c>
    </row>
    <row r="71" spans="1:9">
      <c r="A71">
        <v>70</v>
      </c>
      <c r="B71" t="s">
        <v>17</v>
      </c>
      <c r="C71" t="s">
        <v>23</v>
      </c>
      <c r="D71" t="s">
        <v>23</v>
      </c>
      <c r="E71">
        <v>135</v>
      </c>
      <c r="G71" s="8">
        <v>13</v>
      </c>
      <c r="H71" s="8">
        <v>112.5</v>
      </c>
      <c r="I71" s="8">
        <v>225</v>
      </c>
    </row>
    <row r="72" spans="1:9">
      <c r="A72">
        <v>71</v>
      </c>
      <c r="B72" t="s">
        <v>17</v>
      </c>
      <c r="C72" t="s">
        <v>23</v>
      </c>
      <c r="D72" t="s">
        <v>23</v>
      </c>
      <c r="E72">
        <v>491</v>
      </c>
      <c r="G72" s="8">
        <v>7</v>
      </c>
      <c r="H72" s="8">
        <v>180</v>
      </c>
      <c r="I72" s="8">
        <v>180</v>
      </c>
    </row>
    <row r="73" spans="1:9">
      <c r="A73">
        <v>72</v>
      </c>
      <c r="B73" t="s">
        <v>45</v>
      </c>
      <c r="C73" t="s">
        <v>23</v>
      </c>
      <c r="D73" t="s">
        <v>23</v>
      </c>
      <c r="E73">
        <v>135</v>
      </c>
      <c r="G73" s="8">
        <v>19</v>
      </c>
      <c r="H73" s="8">
        <v>171</v>
      </c>
      <c r="I73" s="8">
        <v>171</v>
      </c>
    </row>
    <row r="74" spans="1:9">
      <c r="A74">
        <v>73</v>
      </c>
      <c r="B74" t="s">
        <v>38</v>
      </c>
      <c r="C74" t="s">
        <v>23</v>
      </c>
      <c r="D74" t="s">
        <v>23</v>
      </c>
      <c r="E74">
        <v>135</v>
      </c>
      <c r="G74" s="8">
        <v>6</v>
      </c>
      <c r="H74" s="8">
        <v>135</v>
      </c>
      <c r="I74" s="8">
        <v>135</v>
      </c>
    </row>
    <row r="75" spans="1:9">
      <c r="A75">
        <v>74</v>
      </c>
      <c r="B75" t="s">
        <v>17</v>
      </c>
      <c r="C75" t="s">
        <v>23</v>
      </c>
      <c r="D75" t="s">
        <v>23</v>
      </c>
      <c r="E75">
        <v>102</v>
      </c>
      <c r="G75" s="8">
        <v>17</v>
      </c>
      <c r="H75" s="8">
        <v>102</v>
      </c>
      <c r="I75" s="8">
        <v>102</v>
      </c>
    </row>
    <row r="76" spans="1:9">
      <c r="A76">
        <v>75</v>
      </c>
      <c r="B76" t="s">
        <v>611</v>
      </c>
      <c r="C76" t="s">
        <v>21</v>
      </c>
      <c r="D76" t="s">
        <v>21</v>
      </c>
      <c r="E76">
        <v>236.25</v>
      </c>
      <c r="G76" s="8">
        <v>11</v>
      </c>
      <c r="H76" s="8">
        <v>99</v>
      </c>
      <c r="I76" s="8">
        <v>99</v>
      </c>
    </row>
    <row r="77" spans="1:9">
      <c r="A77">
        <v>76</v>
      </c>
      <c r="B77" t="s">
        <v>45</v>
      </c>
      <c r="C77" t="s">
        <v>50</v>
      </c>
      <c r="D77" t="s">
        <v>23</v>
      </c>
      <c r="E77">
        <v>239</v>
      </c>
      <c r="G77" s="8">
        <v>31</v>
      </c>
      <c r="H77" s="8">
        <v>93</v>
      </c>
      <c r="I77" s="8">
        <v>93</v>
      </c>
    </row>
    <row r="78" spans="1:9">
      <c r="A78">
        <v>77</v>
      </c>
      <c r="B78" t="s">
        <v>45</v>
      </c>
      <c r="C78" t="s">
        <v>23</v>
      </c>
      <c r="D78" t="s">
        <v>23</v>
      </c>
      <c r="E78">
        <v>135</v>
      </c>
      <c r="G78" s="8">
        <v>5</v>
      </c>
      <c r="H78" s="8">
        <v>60</v>
      </c>
      <c r="I78" s="8">
        <v>60</v>
      </c>
    </row>
    <row r="79" spans="1:9">
      <c r="A79">
        <v>78</v>
      </c>
      <c r="B79" t="s">
        <v>17</v>
      </c>
      <c r="C79" t="s">
        <v>23</v>
      </c>
      <c r="D79" t="s">
        <v>23</v>
      </c>
      <c r="E79">
        <v>90</v>
      </c>
    </row>
    <row r="80" spans="1:9">
      <c r="A80">
        <v>79</v>
      </c>
      <c r="B80" t="s">
        <v>45</v>
      </c>
      <c r="C80" t="s">
        <v>23</v>
      </c>
      <c r="D80" t="s">
        <v>23</v>
      </c>
      <c r="E80">
        <v>135</v>
      </c>
    </row>
    <row r="81" spans="1:5">
      <c r="A81">
        <v>80</v>
      </c>
      <c r="B81" t="s">
        <v>38</v>
      </c>
      <c r="C81" t="s">
        <v>23</v>
      </c>
      <c r="D81" t="s">
        <v>23</v>
      </c>
      <c r="E81">
        <v>180</v>
      </c>
    </row>
    <row r="82" spans="1:5">
      <c r="A82">
        <v>81</v>
      </c>
      <c r="B82" t="s">
        <v>78</v>
      </c>
      <c r="C82" t="s">
        <v>23</v>
      </c>
      <c r="D82" t="s">
        <v>23</v>
      </c>
      <c r="E82">
        <v>400</v>
      </c>
    </row>
    <row r="83" spans="1:5">
      <c r="A83">
        <v>82</v>
      </c>
      <c r="B83" t="s">
        <v>45</v>
      </c>
      <c r="C83" t="s">
        <v>23</v>
      </c>
      <c r="D83" t="s">
        <v>23</v>
      </c>
      <c r="E83">
        <v>383</v>
      </c>
    </row>
    <row r="84" spans="1:5">
      <c r="A84">
        <v>83</v>
      </c>
      <c r="B84" t="s">
        <v>45</v>
      </c>
      <c r="C84" t="s">
        <v>23</v>
      </c>
      <c r="D84" t="s">
        <v>23</v>
      </c>
      <c r="E84">
        <v>135</v>
      </c>
    </row>
    <row r="85" spans="1:5">
      <c r="A85">
        <v>84</v>
      </c>
      <c r="B85" t="s">
        <v>45</v>
      </c>
      <c r="C85" t="s">
        <v>50</v>
      </c>
      <c r="D85" t="s">
        <v>23</v>
      </c>
      <c r="E85">
        <v>851</v>
      </c>
    </row>
    <row r="86" spans="1:5">
      <c r="A86">
        <v>85</v>
      </c>
      <c r="B86" t="s">
        <v>45</v>
      </c>
      <c r="C86" t="s">
        <v>23</v>
      </c>
      <c r="D86" t="s">
        <v>23</v>
      </c>
      <c r="E86">
        <v>135</v>
      </c>
    </row>
    <row r="87" spans="1:5">
      <c r="A87">
        <v>86</v>
      </c>
      <c r="B87" t="s">
        <v>78</v>
      </c>
      <c r="C87" t="s">
        <v>611</v>
      </c>
      <c r="D87" t="s">
        <v>21</v>
      </c>
      <c r="E87">
        <v>959</v>
      </c>
    </row>
    <row r="88" spans="1:5">
      <c r="A88">
        <v>87</v>
      </c>
      <c r="B88" t="s">
        <v>17</v>
      </c>
      <c r="C88" t="s">
        <v>21</v>
      </c>
      <c r="D88" t="s">
        <v>23</v>
      </c>
      <c r="E88">
        <v>135</v>
      </c>
    </row>
    <row r="89" spans="1:5">
      <c r="A89">
        <v>88</v>
      </c>
      <c r="B89" t="s">
        <v>45</v>
      </c>
      <c r="C89" t="s">
        <v>23</v>
      </c>
      <c r="D89" t="s">
        <v>23</v>
      </c>
      <c r="E89">
        <v>252</v>
      </c>
    </row>
    <row r="90" spans="1:5">
      <c r="A90">
        <v>89</v>
      </c>
      <c r="B90" t="s">
        <v>38</v>
      </c>
      <c r="C90" t="s">
        <v>23</v>
      </c>
      <c r="D90" t="s">
        <v>23</v>
      </c>
      <c r="E90">
        <v>135</v>
      </c>
    </row>
    <row r="91" spans="1:5">
      <c r="A91">
        <v>90</v>
      </c>
      <c r="B91" t="s">
        <v>17</v>
      </c>
      <c r="C91" t="s">
        <v>50</v>
      </c>
      <c r="D91" t="s">
        <v>23</v>
      </c>
      <c r="E91">
        <v>144</v>
      </c>
    </row>
    <row r="92" spans="1:5">
      <c r="A92">
        <v>91</v>
      </c>
      <c r="B92" t="s">
        <v>45</v>
      </c>
      <c r="C92" t="s">
        <v>23</v>
      </c>
      <c r="D92" t="s">
        <v>23</v>
      </c>
      <c r="E92">
        <v>225</v>
      </c>
    </row>
    <row r="93" spans="1:5">
      <c r="A93">
        <v>92</v>
      </c>
      <c r="B93" t="s">
        <v>45</v>
      </c>
      <c r="C93" t="s">
        <v>21</v>
      </c>
      <c r="D93" t="s">
        <v>23</v>
      </c>
      <c r="E93">
        <v>720</v>
      </c>
    </row>
    <row r="94" spans="1:5">
      <c r="A94">
        <v>93</v>
      </c>
      <c r="B94" t="s">
        <v>17</v>
      </c>
      <c r="C94" t="s">
        <v>23</v>
      </c>
      <c r="D94" t="s">
        <v>23</v>
      </c>
      <c r="E94">
        <v>194</v>
      </c>
    </row>
    <row r="95" spans="1:5">
      <c r="A95">
        <v>94</v>
      </c>
      <c r="B95" t="s">
        <v>78</v>
      </c>
      <c r="C95" t="s">
        <v>611</v>
      </c>
      <c r="D95" t="s">
        <v>145</v>
      </c>
      <c r="E95">
        <v>135</v>
      </c>
    </row>
    <row r="96" spans="1:5">
      <c r="A96">
        <v>95</v>
      </c>
      <c r="B96" t="s">
        <v>611</v>
      </c>
      <c r="C96" t="s">
        <v>23</v>
      </c>
      <c r="D96" t="s">
        <v>23</v>
      </c>
      <c r="E96">
        <v>135</v>
      </c>
    </row>
    <row r="97" spans="1:5">
      <c r="A97">
        <v>96</v>
      </c>
      <c r="B97" t="s">
        <v>38</v>
      </c>
      <c r="C97" t="s">
        <v>23</v>
      </c>
      <c r="D97" t="s">
        <v>23</v>
      </c>
      <c r="E97">
        <v>180</v>
      </c>
    </row>
    <row r="98" spans="1:5">
      <c r="A98">
        <v>97</v>
      </c>
      <c r="B98" t="s">
        <v>232</v>
      </c>
      <c r="C98" t="s">
        <v>611</v>
      </c>
      <c r="D98" t="s">
        <v>21</v>
      </c>
      <c r="E98">
        <v>540</v>
      </c>
    </row>
    <row r="99" spans="1:5">
      <c r="A99">
        <v>98</v>
      </c>
      <c r="B99" t="s">
        <v>45</v>
      </c>
      <c r="C99" t="s">
        <v>21</v>
      </c>
      <c r="D99" t="s">
        <v>23</v>
      </c>
      <c r="E99">
        <v>359</v>
      </c>
    </row>
    <row r="100" spans="1:5">
      <c r="A100">
        <v>99</v>
      </c>
      <c r="B100" t="s">
        <v>17</v>
      </c>
      <c r="C100" t="s">
        <v>23</v>
      </c>
      <c r="D100" t="s">
        <v>23</v>
      </c>
      <c r="E100">
        <v>194</v>
      </c>
    </row>
    <row r="101" spans="1:5">
      <c r="A101">
        <v>100</v>
      </c>
      <c r="B101" t="s">
        <v>67</v>
      </c>
      <c r="C101" t="s">
        <v>21</v>
      </c>
      <c r="D101" t="s">
        <v>23</v>
      </c>
      <c r="E101">
        <v>135</v>
      </c>
    </row>
    <row r="102" spans="1:5">
      <c r="A102">
        <v>101</v>
      </c>
      <c r="B102" t="s">
        <v>17</v>
      </c>
      <c r="C102" t="s">
        <v>152</v>
      </c>
      <c r="D102" t="s">
        <v>23</v>
      </c>
      <c r="E102">
        <v>216</v>
      </c>
    </row>
    <row r="103" spans="1:5">
      <c r="A103">
        <v>102</v>
      </c>
      <c r="B103" t="s">
        <v>67</v>
      </c>
      <c r="C103" t="s">
        <v>50</v>
      </c>
      <c r="D103" t="s">
        <v>23</v>
      </c>
      <c r="E103">
        <v>149</v>
      </c>
    </row>
    <row r="104" spans="1:5">
      <c r="A104">
        <v>103</v>
      </c>
      <c r="B104" t="s">
        <v>147</v>
      </c>
      <c r="C104" t="s">
        <v>21</v>
      </c>
      <c r="D104" t="s">
        <v>23</v>
      </c>
      <c r="E104">
        <v>720</v>
      </c>
    </row>
    <row r="105" spans="1:5">
      <c r="A105">
        <v>104</v>
      </c>
      <c r="B105" t="s">
        <v>17</v>
      </c>
      <c r="C105" t="s">
        <v>23</v>
      </c>
      <c r="D105" t="s">
        <v>23</v>
      </c>
      <c r="E105">
        <v>239</v>
      </c>
    </row>
    <row r="106" spans="1:5">
      <c r="A106">
        <v>105</v>
      </c>
      <c r="B106" t="s">
        <v>45</v>
      </c>
      <c r="C106" t="s">
        <v>23</v>
      </c>
      <c r="D106" t="s">
        <v>23</v>
      </c>
      <c r="E106">
        <v>135</v>
      </c>
    </row>
    <row r="107" spans="1:5">
      <c r="A107">
        <v>106</v>
      </c>
      <c r="B107" t="s">
        <v>171</v>
      </c>
      <c r="C107" t="s">
        <v>50</v>
      </c>
      <c r="D107" t="s">
        <v>21</v>
      </c>
      <c r="E107">
        <v>1080</v>
      </c>
    </row>
    <row r="108" spans="1:5">
      <c r="A108">
        <v>107</v>
      </c>
      <c r="B108" t="s">
        <v>45</v>
      </c>
      <c r="C108" t="s">
        <v>21</v>
      </c>
      <c r="D108" t="s">
        <v>23</v>
      </c>
      <c r="E108">
        <v>135</v>
      </c>
    </row>
    <row r="109" spans="1:5">
      <c r="A109">
        <v>108</v>
      </c>
      <c r="B109" t="s">
        <v>17</v>
      </c>
      <c r="C109" t="s">
        <v>23</v>
      </c>
      <c r="D109" t="s">
        <v>23</v>
      </c>
      <c r="E109">
        <v>162</v>
      </c>
    </row>
    <row r="110" spans="1:5">
      <c r="A110">
        <v>109</v>
      </c>
      <c r="B110" t="s">
        <v>45</v>
      </c>
      <c r="C110" t="s">
        <v>152</v>
      </c>
      <c r="D110" t="s">
        <v>23</v>
      </c>
      <c r="E110">
        <v>374</v>
      </c>
    </row>
    <row r="111" spans="1:5">
      <c r="A111">
        <v>110</v>
      </c>
      <c r="B111" t="s">
        <v>260</v>
      </c>
      <c r="C111" t="s">
        <v>23</v>
      </c>
      <c r="D111" t="s">
        <v>23</v>
      </c>
      <c r="E111">
        <v>90</v>
      </c>
    </row>
    <row r="112" spans="1:5">
      <c r="A112">
        <v>111</v>
      </c>
      <c r="B112" t="s">
        <v>45</v>
      </c>
      <c r="C112" t="s">
        <v>23</v>
      </c>
      <c r="D112" t="s">
        <v>23</v>
      </c>
      <c r="E112">
        <v>243</v>
      </c>
    </row>
    <row r="113" spans="1:5">
      <c r="A113">
        <v>112</v>
      </c>
      <c r="B113" t="s">
        <v>45</v>
      </c>
      <c r="C113" t="s">
        <v>23</v>
      </c>
      <c r="D113" t="s">
        <v>23</v>
      </c>
      <c r="E113">
        <v>90</v>
      </c>
    </row>
    <row r="114" spans="1:5">
      <c r="A114">
        <v>113</v>
      </c>
      <c r="B114" t="s">
        <v>17</v>
      </c>
      <c r="C114" t="s">
        <v>50</v>
      </c>
      <c r="D114" t="s">
        <v>23</v>
      </c>
      <c r="E114">
        <v>239</v>
      </c>
    </row>
    <row r="115" spans="1:5">
      <c r="A115">
        <v>114</v>
      </c>
      <c r="B115" t="s">
        <v>49</v>
      </c>
      <c r="C115" t="s">
        <v>23</v>
      </c>
      <c r="D115" t="s">
        <v>23</v>
      </c>
      <c r="E115">
        <v>90</v>
      </c>
    </row>
    <row r="116" spans="1:5">
      <c r="A116">
        <v>115</v>
      </c>
      <c r="B116" t="s">
        <v>260</v>
      </c>
      <c r="C116" t="s">
        <v>23</v>
      </c>
      <c r="D116" t="s">
        <v>23</v>
      </c>
      <c r="E116">
        <v>90</v>
      </c>
    </row>
    <row r="117" spans="1:5">
      <c r="A117">
        <v>116</v>
      </c>
      <c r="B117" t="s">
        <v>45</v>
      </c>
      <c r="C117" t="s">
        <v>23</v>
      </c>
      <c r="D117" t="s">
        <v>23</v>
      </c>
      <c r="E117">
        <v>135</v>
      </c>
    </row>
    <row r="118" spans="1:5">
      <c r="A118">
        <v>117</v>
      </c>
      <c r="B118" t="s">
        <v>45</v>
      </c>
      <c r="C118" t="s">
        <v>50</v>
      </c>
      <c r="D118" t="s">
        <v>23</v>
      </c>
      <c r="E118">
        <v>779</v>
      </c>
    </row>
    <row r="119" spans="1:5">
      <c r="A119">
        <v>118</v>
      </c>
      <c r="B119" t="s">
        <v>17</v>
      </c>
      <c r="C119" t="s">
        <v>277</v>
      </c>
      <c r="D119" t="s">
        <v>23</v>
      </c>
      <c r="E119">
        <v>140</v>
      </c>
    </row>
    <row r="120" spans="1:5">
      <c r="A120">
        <v>119</v>
      </c>
      <c r="B120" t="s">
        <v>17</v>
      </c>
      <c r="C120" t="s">
        <v>23</v>
      </c>
      <c r="D120" t="s">
        <v>23</v>
      </c>
      <c r="E120">
        <v>162</v>
      </c>
    </row>
    <row r="121" spans="1:5">
      <c r="A121">
        <v>120</v>
      </c>
      <c r="B121" t="s">
        <v>280</v>
      </c>
      <c r="C121" t="s">
        <v>23</v>
      </c>
      <c r="D121" t="s">
        <v>23</v>
      </c>
      <c r="E121">
        <v>216</v>
      </c>
    </row>
    <row r="122" spans="1:5">
      <c r="A122">
        <v>121</v>
      </c>
      <c r="B122" t="s">
        <v>260</v>
      </c>
      <c r="C122" t="s">
        <v>23</v>
      </c>
      <c r="D122" t="s">
        <v>23</v>
      </c>
      <c r="E122">
        <v>90</v>
      </c>
    </row>
    <row r="123" spans="1:5">
      <c r="A123">
        <v>122</v>
      </c>
      <c r="B123" t="s">
        <v>49</v>
      </c>
      <c r="C123" t="s">
        <v>23</v>
      </c>
      <c r="D123" t="s">
        <v>23</v>
      </c>
      <c r="E123">
        <v>194</v>
      </c>
    </row>
    <row r="124" spans="1:5">
      <c r="A124">
        <v>123</v>
      </c>
      <c r="B124" t="s">
        <v>17</v>
      </c>
      <c r="C124" t="s">
        <v>50</v>
      </c>
      <c r="D124" t="s">
        <v>23</v>
      </c>
      <c r="E124">
        <v>1229</v>
      </c>
    </row>
    <row r="125" spans="1:5">
      <c r="A125">
        <v>124</v>
      </c>
      <c r="B125" t="s">
        <v>171</v>
      </c>
      <c r="C125" t="s">
        <v>23</v>
      </c>
      <c r="D125" t="s">
        <v>23</v>
      </c>
      <c r="E125">
        <v>194</v>
      </c>
    </row>
    <row r="126" spans="1:5">
      <c r="A126">
        <v>125</v>
      </c>
      <c r="B126" t="s">
        <v>49</v>
      </c>
      <c r="C126" t="s">
        <v>21</v>
      </c>
      <c r="D126" t="s">
        <v>23</v>
      </c>
      <c r="E126">
        <v>90</v>
      </c>
    </row>
    <row r="127" spans="1:5">
      <c r="A127">
        <v>126</v>
      </c>
      <c r="B127" t="s">
        <v>45</v>
      </c>
      <c r="C127" t="s">
        <v>23</v>
      </c>
      <c r="D127" t="s">
        <v>23</v>
      </c>
      <c r="E127">
        <v>96</v>
      </c>
    </row>
    <row r="128" spans="1:5">
      <c r="A128">
        <v>127</v>
      </c>
      <c r="B128" t="s">
        <v>45</v>
      </c>
      <c r="C128" t="s">
        <v>21</v>
      </c>
      <c r="D128" t="s">
        <v>23</v>
      </c>
      <c r="E128">
        <v>234</v>
      </c>
    </row>
    <row r="129" spans="1:5">
      <c r="A129">
        <v>128</v>
      </c>
      <c r="B129" t="s">
        <v>45</v>
      </c>
      <c r="C129" t="s">
        <v>23</v>
      </c>
      <c r="D129" t="s">
        <v>23</v>
      </c>
      <c r="E129">
        <v>630</v>
      </c>
    </row>
    <row r="130" spans="1:5">
      <c r="A130">
        <v>129</v>
      </c>
      <c r="B130" t="s">
        <v>45</v>
      </c>
      <c r="C130" t="s">
        <v>23</v>
      </c>
      <c r="D130" t="s">
        <v>23</v>
      </c>
      <c r="E130">
        <v>135</v>
      </c>
    </row>
    <row r="131" spans="1:5">
      <c r="A131">
        <v>130</v>
      </c>
      <c r="B131" t="s">
        <v>17</v>
      </c>
      <c r="C131" t="s">
        <v>23</v>
      </c>
      <c r="D131" t="s">
        <v>23</v>
      </c>
      <c r="E131">
        <v>194</v>
      </c>
    </row>
    <row r="132" spans="1:5">
      <c r="A132">
        <v>131</v>
      </c>
      <c r="B132" t="s">
        <v>45</v>
      </c>
      <c r="C132" t="s">
        <v>306</v>
      </c>
      <c r="D132" t="s">
        <v>307</v>
      </c>
      <c r="E132">
        <v>207</v>
      </c>
    </row>
    <row r="133" spans="1:5">
      <c r="A133">
        <v>132</v>
      </c>
      <c r="B133" t="s">
        <v>309</v>
      </c>
      <c r="C133" t="s">
        <v>23</v>
      </c>
      <c r="D133" t="s">
        <v>23</v>
      </c>
      <c r="E133">
        <v>90</v>
      </c>
    </row>
    <row r="134" spans="1:5">
      <c r="A134">
        <v>133</v>
      </c>
      <c r="B134" t="s">
        <v>45</v>
      </c>
      <c r="C134" t="s">
        <v>23</v>
      </c>
      <c r="D134" t="s">
        <v>23</v>
      </c>
      <c r="E134">
        <v>90</v>
      </c>
    </row>
    <row r="135" spans="1:5">
      <c r="A135">
        <v>134</v>
      </c>
      <c r="B135" t="s">
        <v>67</v>
      </c>
      <c r="C135" t="s">
        <v>21</v>
      </c>
      <c r="D135" t="s">
        <v>23</v>
      </c>
      <c r="E135">
        <v>284</v>
      </c>
    </row>
    <row r="136" spans="1:5">
      <c r="A136">
        <v>135</v>
      </c>
      <c r="B136" t="s">
        <v>45</v>
      </c>
      <c r="C136" t="s">
        <v>21</v>
      </c>
      <c r="D136" t="s">
        <v>21</v>
      </c>
      <c r="E136">
        <v>194</v>
      </c>
    </row>
    <row r="137" spans="1:5">
      <c r="A137">
        <v>136</v>
      </c>
      <c r="B137" t="s">
        <v>49</v>
      </c>
      <c r="C137" t="s">
        <v>23</v>
      </c>
      <c r="D137" t="s">
        <v>23</v>
      </c>
      <c r="E137">
        <v>60</v>
      </c>
    </row>
    <row r="138" spans="1:5">
      <c r="A138">
        <v>137</v>
      </c>
      <c r="B138" t="s">
        <v>45</v>
      </c>
      <c r="C138" t="s">
        <v>23</v>
      </c>
      <c r="D138" t="s">
        <v>23</v>
      </c>
      <c r="E138">
        <v>96</v>
      </c>
    </row>
    <row r="139" spans="1:5">
      <c r="A139">
        <v>138</v>
      </c>
      <c r="B139" t="s">
        <v>232</v>
      </c>
      <c r="C139" t="s">
        <v>21</v>
      </c>
      <c r="D139" t="s">
        <v>23</v>
      </c>
      <c r="E139">
        <v>249</v>
      </c>
    </row>
    <row r="140" spans="1:5">
      <c r="A140">
        <v>139</v>
      </c>
      <c r="B140" t="s">
        <v>45</v>
      </c>
      <c r="C140" t="s">
        <v>23</v>
      </c>
      <c r="D140" t="s">
        <v>23</v>
      </c>
      <c r="E140">
        <v>335</v>
      </c>
    </row>
    <row r="141" spans="1:5">
      <c r="A141">
        <v>140</v>
      </c>
      <c r="B141" t="s">
        <v>49</v>
      </c>
      <c r="C141" t="s">
        <v>23</v>
      </c>
      <c r="D141" t="s">
        <v>23</v>
      </c>
      <c r="E141">
        <v>120</v>
      </c>
    </row>
    <row r="142" spans="1:5">
      <c r="A142">
        <v>141</v>
      </c>
      <c r="B142" t="s">
        <v>45</v>
      </c>
      <c r="C142" t="s">
        <v>21</v>
      </c>
      <c r="D142" t="s">
        <v>23</v>
      </c>
      <c r="E142">
        <v>239</v>
      </c>
    </row>
    <row r="143" spans="1:5">
      <c r="A143">
        <v>142</v>
      </c>
      <c r="B143" t="s">
        <v>309</v>
      </c>
      <c r="C143" t="s">
        <v>23</v>
      </c>
      <c r="D143" t="s">
        <v>23</v>
      </c>
      <c r="E143">
        <v>135</v>
      </c>
    </row>
    <row r="144" spans="1:5">
      <c r="A144">
        <v>143</v>
      </c>
      <c r="B144" t="s">
        <v>45</v>
      </c>
      <c r="C144" t="s">
        <v>23</v>
      </c>
      <c r="D144" t="s">
        <v>23</v>
      </c>
      <c r="E144">
        <v>135</v>
      </c>
    </row>
    <row r="145" spans="1:5">
      <c r="A145">
        <v>144</v>
      </c>
      <c r="B145" t="s">
        <v>45</v>
      </c>
      <c r="C145" t="s">
        <v>23</v>
      </c>
      <c r="D145" t="s">
        <v>23</v>
      </c>
      <c r="E145">
        <v>252</v>
      </c>
    </row>
    <row r="146" spans="1:5">
      <c r="A146">
        <v>145</v>
      </c>
      <c r="B146" t="s">
        <v>45</v>
      </c>
      <c r="C146" t="s">
        <v>23</v>
      </c>
      <c r="D146" t="s">
        <v>23</v>
      </c>
      <c r="E146">
        <v>60</v>
      </c>
    </row>
    <row r="147" spans="1:5">
      <c r="A147">
        <v>146</v>
      </c>
      <c r="B147" t="s">
        <v>260</v>
      </c>
      <c r="C147" t="s">
        <v>23</v>
      </c>
      <c r="D147" t="s">
        <v>23</v>
      </c>
      <c r="E147">
        <v>90</v>
      </c>
    </row>
    <row r="148" spans="1:5">
      <c r="A148">
        <v>147</v>
      </c>
      <c r="B148" t="s">
        <v>17</v>
      </c>
      <c r="C148" t="s">
        <v>23</v>
      </c>
      <c r="D148" t="s">
        <v>23</v>
      </c>
      <c r="E148">
        <v>135</v>
      </c>
    </row>
    <row r="149" spans="1:5">
      <c r="A149">
        <v>148</v>
      </c>
      <c r="B149" t="s">
        <v>232</v>
      </c>
      <c r="C149" t="s">
        <v>21</v>
      </c>
      <c r="D149" t="s">
        <v>21</v>
      </c>
      <c r="E149">
        <v>659</v>
      </c>
    </row>
    <row r="150" spans="1:5">
      <c r="A150">
        <v>149</v>
      </c>
      <c r="B150" t="s">
        <v>45</v>
      </c>
      <c r="C150" t="s">
        <v>23</v>
      </c>
      <c r="D150" t="s">
        <v>23</v>
      </c>
      <c r="E150">
        <v>132</v>
      </c>
    </row>
    <row r="151" spans="1:5">
      <c r="A151">
        <v>150</v>
      </c>
      <c r="B151" t="s">
        <v>232</v>
      </c>
      <c r="C151" t="s">
        <v>152</v>
      </c>
      <c r="D151" t="s">
        <v>23</v>
      </c>
      <c r="E151">
        <v>180</v>
      </c>
    </row>
    <row r="152" spans="1:5">
      <c r="A152">
        <v>151</v>
      </c>
      <c r="B152" t="s">
        <v>49</v>
      </c>
      <c r="C152" t="s">
        <v>23</v>
      </c>
      <c r="D152" t="s">
        <v>23</v>
      </c>
      <c r="E152">
        <v>54</v>
      </c>
    </row>
    <row r="153" spans="1:5">
      <c r="A153">
        <v>152</v>
      </c>
      <c r="B153" t="s">
        <v>17</v>
      </c>
      <c r="C153" t="s">
        <v>21</v>
      </c>
      <c r="D153" t="s">
        <v>23</v>
      </c>
      <c r="E153">
        <v>189</v>
      </c>
    </row>
    <row r="154" spans="1:5">
      <c r="A154">
        <v>153</v>
      </c>
      <c r="B154" t="s">
        <v>45</v>
      </c>
      <c r="C154" t="s">
        <v>50</v>
      </c>
      <c r="D154" t="s">
        <v>23</v>
      </c>
      <c r="E154">
        <v>90</v>
      </c>
    </row>
    <row r="155" spans="1:5">
      <c r="A155">
        <v>154</v>
      </c>
      <c r="B155" t="s">
        <v>171</v>
      </c>
      <c r="C155" t="s">
        <v>23</v>
      </c>
      <c r="D155" t="s">
        <v>23</v>
      </c>
      <c r="E155">
        <v>336.5</v>
      </c>
    </row>
    <row r="156" spans="1:5">
      <c r="A156">
        <v>155</v>
      </c>
      <c r="B156" t="s">
        <v>17</v>
      </c>
      <c r="C156" t="s">
        <v>23</v>
      </c>
      <c r="D156" t="s">
        <v>23</v>
      </c>
      <c r="E156">
        <v>135</v>
      </c>
    </row>
    <row r="157" spans="1:5">
      <c r="A157">
        <v>156</v>
      </c>
      <c r="B157" t="s">
        <v>17</v>
      </c>
      <c r="C157" t="s">
        <v>50</v>
      </c>
      <c r="D157" t="s">
        <v>23</v>
      </c>
      <c r="E157">
        <v>135</v>
      </c>
    </row>
    <row r="158" spans="1:5">
      <c r="A158">
        <v>157</v>
      </c>
      <c r="B158" t="s">
        <v>45</v>
      </c>
      <c r="C158" t="s">
        <v>23</v>
      </c>
      <c r="D158" t="s">
        <v>23</v>
      </c>
      <c r="E158">
        <v>252</v>
      </c>
    </row>
    <row r="159" spans="1:5">
      <c r="A159">
        <v>158</v>
      </c>
      <c r="B159" t="s">
        <v>67</v>
      </c>
      <c r="C159" t="s">
        <v>23</v>
      </c>
      <c r="D159" t="s">
        <v>23</v>
      </c>
      <c r="E159">
        <v>90</v>
      </c>
    </row>
    <row r="160" spans="1:5">
      <c r="A160">
        <v>159</v>
      </c>
      <c r="B160" t="s">
        <v>45</v>
      </c>
      <c r="C160" t="s">
        <v>21</v>
      </c>
      <c r="D160" t="s">
        <v>23</v>
      </c>
      <c r="E160">
        <v>1062.45</v>
      </c>
    </row>
    <row r="161" spans="1:5">
      <c r="A161">
        <v>160</v>
      </c>
      <c r="B161" t="s">
        <v>49</v>
      </c>
      <c r="C161" t="s">
        <v>23</v>
      </c>
      <c r="D161" t="s">
        <v>145</v>
      </c>
      <c r="E161">
        <v>165</v>
      </c>
    </row>
    <row r="162" spans="1:5">
      <c r="A162">
        <v>161</v>
      </c>
      <c r="B162" t="s">
        <v>17</v>
      </c>
      <c r="C162" t="s">
        <v>23</v>
      </c>
      <c r="D162" t="s">
        <v>23</v>
      </c>
      <c r="E162">
        <v>90</v>
      </c>
    </row>
    <row r="163" spans="1:5">
      <c r="A163">
        <v>162</v>
      </c>
      <c r="B163" t="s">
        <v>45</v>
      </c>
      <c r="C163" t="s">
        <v>23</v>
      </c>
      <c r="D163" t="s">
        <v>23</v>
      </c>
      <c r="E163">
        <v>90</v>
      </c>
    </row>
    <row r="164" spans="1:5">
      <c r="A164">
        <v>163</v>
      </c>
      <c r="B164" t="s">
        <v>232</v>
      </c>
      <c r="C164" t="s">
        <v>21</v>
      </c>
      <c r="D164" t="s">
        <v>21</v>
      </c>
      <c r="E164">
        <v>180</v>
      </c>
    </row>
    <row r="165" spans="1:5">
      <c r="A165">
        <v>164</v>
      </c>
      <c r="B165" t="s">
        <v>45</v>
      </c>
      <c r="C165" t="s">
        <v>21</v>
      </c>
      <c r="D165" t="s">
        <v>23</v>
      </c>
      <c r="E165">
        <v>402.4</v>
      </c>
    </row>
    <row r="166" spans="1:5">
      <c r="A166">
        <v>165</v>
      </c>
      <c r="B166" t="s">
        <v>17</v>
      </c>
      <c r="C166" t="s">
        <v>23</v>
      </c>
      <c r="D166" t="s">
        <v>23</v>
      </c>
      <c r="E166">
        <v>180</v>
      </c>
    </row>
    <row r="167" spans="1:5">
      <c r="A167">
        <v>166</v>
      </c>
      <c r="B167" t="s">
        <v>260</v>
      </c>
      <c r="C167" t="s">
        <v>23</v>
      </c>
      <c r="D167" t="s">
        <v>23</v>
      </c>
      <c r="E167">
        <v>90</v>
      </c>
    </row>
    <row r="168" spans="1:5">
      <c r="A168">
        <v>167</v>
      </c>
      <c r="B168" t="s">
        <v>260</v>
      </c>
      <c r="C168" t="s">
        <v>23</v>
      </c>
      <c r="D168" t="s">
        <v>23</v>
      </c>
      <c r="E168">
        <v>102</v>
      </c>
    </row>
    <row r="169" spans="1:5">
      <c r="A169">
        <v>168</v>
      </c>
      <c r="B169" t="s">
        <v>49</v>
      </c>
      <c r="C169" t="s">
        <v>23</v>
      </c>
      <c r="D169" t="s">
        <v>23</v>
      </c>
      <c r="E169">
        <v>100</v>
      </c>
    </row>
    <row r="170" spans="1:5">
      <c r="A170">
        <v>169</v>
      </c>
      <c r="B170" t="s">
        <v>45</v>
      </c>
      <c r="C170" t="s">
        <v>23</v>
      </c>
      <c r="D170" t="s">
        <v>23</v>
      </c>
      <c r="E170">
        <v>216</v>
      </c>
    </row>
    <row r="171" spans="1:5">
      <c r="A171">
        <v>170</v>
      </c>
      <c r="B171" t="s">
        <v>17</v>
      </c>
      <c r="C171" t="s">
        <v>50</v>
      </c>
      <c r="D171" t="s">
        <v>23</v>
      </c>
      <c r="E171">
        <v>293</v>
      </c>
    </row>
    <row r="172" spans="1:5">
      <c r="A172">
        <v>171</v>
      </c>
      <c r="B172" t="s">
        <v>45</v>
      </c>
      <c r="C172" t="s">
        <v>23</v>
      </c>
      <c r="D172" t="s">
        <v>23</v>
      </c>
      <c r="E172">
        <v>90</v>
      </c>
    </row>
    <row r="173" spans="1:5">
      <c r="A173">
        <v>172</v>
      </c>
      <c r="B173" t="s">
        <v>67</v>
      </c>
      <c r="C173" t="s">
        <v>50</v>
      </c>
      <c r="D173" t="s">
        <v>145</v>
      </c>
      <c r="E173">
        <v>239</v>
      </c>
    </row>
    <row r="174" spans="1:5">
      <c r="A174">
        <v>173</v>
      </c>
      <c r="B174" t="s">
        <v>232</v>
      </c>
      <c r="C174" t="s">
        <v>21</v>
      </c>
      <c r="D174" t="s">
        <v>23</v>
      </c>
      <c r="E174">
        <v>135</v>
      </c>
    </row>
    <row r="175" spans="1:5">
      <c r="A175">
        <v>174</v>
      </c>
      <c r="B175" t="s">
        <v>260</v>
      </c>
      <c r="C175" t="s">
        <v>21</v>
      </c>
      <c r="D175" t="s">
        <v>23</v>
      </c>
      <c r="E175">
        <v>600</v>
      </c>
    </row>
    <row r="176" spans="1:5">
      <c r="A176">
        <v>175</v>
      </c>
      <c r="B176" t="s">
        <v>17</v>
      </c>
      <c r="C176" t="s">
        <v>23</v>
      </c>
      <c r="D176" t="s">
        <v>23</v>
      </c>
      <c r="E176">
        <v>108</v>
      </c>
    </row>
    <row r="177" spans="1:5">
      <c r="A177">
        <v>176</v>
      </c>
      <c r="B177" t="s">
        <v>232</v>
      </c>
      <c r="C177" t="s">
        <v>21</v>
      </c>
      <c r="D177" t="s">
        <v>21</v>
      </c>
      <c r="E177">
        <v>93</v>
      </c>
    </row>
    <row r="178" spans="1:5">
      <c r="A178">
        <v>177</v>
      </c>
      <c r="B178" t="s">
        <v>17</v>
      </c>
      <c r="C178" t="s">
        <v>23</v>
      </c>
      <c r="D178" t="s">
        <v>23</v>
      </c>
      <c r="E178">
        <v>90</v>
      </c>
    </row>
    <row r="179" spans="1:5">
      <c r="A179">
        <v>178</v>
      </c>
      <c r="B179" t="s">
        <v>171</v>
      </c>
      <c r="C179" t="s">
        <v>23</v>
      </c>
      <c r="D179" t="s">
        <v>23</v>
      </c>
      <c r="E179">
        <v>369</v>
      </c>
    </row>
    <row r="180" spans="1:5">
      <c r="A180">
        <v>179</v>
      </c>
      <c r="B180" t="s">
        <v>309</v>
      </c>
      <c r="C180" t="s">
        <v>23</v>
      </c>
      <c r="D180" t="s">
        <v>23</v>
      </c>
      <c r="E180">
        <v>149</v>
      </c>
    </row>
    <row r="181" spans="1:5">
      <c r="A181">
        <v>180</v>
      </c>
      <c r="B181" t="s">
        <v>260</v>
      </c>
      <c r="C181" t="s">
        <v>23</v>
      </c>
      <c r="D181" t="s">
        <v>23</v>
      </c>
      <c r="E181">
        <v>90</v>
      </c>
    </row>
    <row r="182" spans="1:5">
      <c r="A182">
        <v>181</v>
      </c>
      <c r="B182" t="s">
        <v>45</v>
      </c>
      <c r="C182" t="s">
        <v>21</v>
      </c>
      <c r="D182" t="s">
        <v>23</v>
      </c>
      <c r="E182">
        <v>313.2</v>
      </c>
    </row>
    <row r="183" spans="1:5">
      <c r="A183">
        <v>182</v>
      </c>
      <c r="B183" t="s">
        <v>232</v>
      </c>
      <c r="C183" t="s">
        <v>21</v>
      </c>
      <c r="D183" t="s">
        <v>21</v>
      </c>
      <c r="E183">
        <v>2459</v>
      </c>
    </row>
    <row r="184" spans="1:5">
      <c r="A184">
        <v>183</v>
      </c>
      <c r="B184" t="s">
        <v>45</v>
      </c>
      <c r="C184" t="s">
        <v>23</v>
      </c>
      <c r="D184" t="s">
        <v>23</v>
      </c>
      <c r="E184">
        <v>360</v>
      </c>
    </row>
    <row r="185" spans="1:5">
      <c r="A185">
        <v>184</v>
      </c>
      <c r="B185" t="s">
        <v>45</v>
      </c>
      <c r="C185" t="s">
        <v>23</v>
      </c>
      <c r="D185" t="s">
        <v>23</v>
      </c>
      <c r="E185">
        <v>97.65</v>
      </c>
    </row>
    <row r="186" spans="1:5">
      <c r="A186">
        <v>185</v>
      </c>
      <c r="B186" t="s">
        <v>45</v>
      </c>
      <c r="C186" t="s">
        <v>23</v>
      </c>
      <c r="D186" t="s">
        <v>23</v>
      </c>
      <c r="E186">
        <v>90</v>
      </c>
    </row>
    <row r="187" spans="1:5">
      <c r="A187">
        <v>186</v>
      </c>
      <c r="B187" t="s">
        <v>17</v>
      </c>
      <c r="C187" t="s">
        <v>50</v>
      </c>
      <c r="D187" t="s">
        <v>23</v>
      </c>
      <c r="E187">
        <v>156</v>
      </c>
    </row>
    <row r="188" spans="1:5">
      <c r="A188">
        <v>187</v>
      </c>
      <c r="B188" t="s">
        <v>17</v>
      </c>
      <c r="C188" t="s">
        <v>50</v>
      </c>
      <c r="D188" t="s">
        <v>23</v>
      </c>
      <c r="E188">
        <v>599</v>
      </c>
    </row>
    <row r="189" spans="1:5">
      <c r="A189">
        <v>188</v>
      </c>
      <c r="B189" t="s">
        <v>171</v>
      </c>
      <c r="C189" t="s">
        <v>21</v>
      </c>
      <c r="D189" t="s">
        <v>23</v>
      </c>
      <c r="E189">
        <v>852</v>
      </c>
    </row>
    <row r="190" spans="1:5">
      <c r="A190">
        <v>189</v>
      </c>
      <c r="B190" t="s">
        <v>17</v>
      </c>
      <c r="C190" t="s">
        <v>50</v>
      </c>
      <c r="D190" t="s">
        <v>145</v>
      </c>
      <c r="E190">
        <v>683</v>
      </c>
    </row>
    <row r="191" spans="1:5">
      <c r="A191">
        <v>190</v>
      </c>
      <c r="B191" t="s">
        <v>45</v>
      </c>
      <c r="C191" t="s">
        <v>23</v>
      </c>
      <c r="D191" t="s">
        <v>23</v>
      </c>
      <c r="E191">
        <v>342</v>
      </c>
    </row>
    <row r="192" spans="1:5">
      <c r="A192">
        <v>191</v>
      </c>
      <c r="B192" t="s">
        <v>232</v>
      </c>
      <c r="C192" t="s">
        <v>23</v>
      </c>
      <c r="D192" t="s">
        <v>23</v>
      </c>
      <c r="E192">
        <v>547.20000000000005</v>
      </c>
    </row>
    <row r="193" spans="1:5">
      <c r="A193">
        <v>192</v>
      </c>
      <c r="B193" t="s">
        <v>45</v>
      </c>
      <c r="C193" t="s">
        <v>23</v>
      </c>
      <c r="D193" t="s">
        <v>23</v>
      </c>
      <c r="E193">
        <v>315</v>
      </c>
    </row>
    <row r="194" spans="1:5">
      <c r="A194">
        <v>193</v>
      </c>
      <c r="B194" t="s">
        <v>309</v>
      </c>
      <c r="C194" t="s">
        <v>50</v>
      </c>
      <c r="D194" t="s">
        <v>23</v>
      </c>
      <c r="E194">
        <v>850</v>
      </c>
    </row>
    <row r="195" spans="1:5">
      <c r="A195">
        <v>194</v>
      </c>
      <c r="B195" t="s">
        <v>38</v>
      </c>
      <c r="C195" t="s">
        <v>23</v>
      </c>
      <c r="D195" t="s">
        <v>23</v>
      </c>
      <c r="E195">
        <v>90</v>
      </c>
    </row>
    <row r="196" spans="1:5">
      <c r="A196">
        <v>195</v>
      </c>
      <c r="B196" t="s">
        <v>45</v>
      </c>
      <c r="C196" t="s">
        <v>23</v>
      </c>
      <c r="D196" t="s">
        <v>23</v>
      </c>
      <c r="E196">
        <v>90</v>
      </c>
    </row>
    <row r="197" spans="1:5">
      <c r="A197">
        <v>196</v>
      </c>
      <c r="B197" t="s">
        <v>260</v>
      </c>
      <c r="C197" t="s">
        <v>23</v>
      </c>
      <c r="D197" t="s">
        <v>23</v>
      </c>
      <c r="E197">
        <v>90</v>
      </c>
    </row>
    <row r="198" spans="1:5">
      <c r="A198">
        <v>197</v>
      </c>
      <c r="B198" t="s">
        <v>17</v>
      </c>
      <c r="C198" t="s">
        <v>23</v>
      </c>
      <c r="D198" t="s">
        <v>23</v>
      </c>
      <c r="E198">
        <v>135</v>
      </c>
    </row>
    <row r="199" spans="1:5">
      <c r="A199">
        <v>198</v>
      </c>
      <c r="B199" t="s">
        <v>232</v>
      </c>
      <c r="C199" t="s">
        <v>21</v>
      </c>
      <c r="D199" t="s">
        <v>23</v>
      </c>
      <c r="E199">
        <v>659</v>
      </c>
    </row>
    <row r="200" spans="1:5">
      <c r="A200">
        <v>199</v>
      </c>
      <c r="B200" t="s">
        <v>45</v>
      </c>
      <c r="C200" t="s">
        <v>50</v>
      </c>
      <c r="D200" t="s">
        <v>23</v>
      </c>
      <c r="E200">
        <v>216</v>
      </c>
    </row>
    <row r="201" spans="1:5">
      <c r="A201">
        <v>200</v>
      </c>
      <c r="B201" t="s">
        <v>45</v>
      </c>
      <c r="C201" t="s">
        <v>21</v>
      </c>
      <c r="D201" t="s">
        <v>23</v>
      </c>
      <c r="E201">
        <v>156</v>
      </c>
    </row>
    <row r="202" spans="1:5">
      <c r="A202">
        <v>201</v>
      </c>
      <c r="B202" t="s">
        <v>49</v>
      </c>
      <c r="C202" t="s">
        <v>277</v>
      </c>
      <c r="D202" t="s">
        <v>23</v>
      </c>
      <c r="E202">
        <v>423</v>
      </c>
    </row>
    <row r="203" spans="1:5">
      <c r="A203">
        <v>202</v>
      </c>
      <c r="B203" t="s">
        <v>45</v>
      </c>
      <c r="C203" t="s">
        <v>21</v>
      </c>
      <c r="D203" t="s">
        <v>23</v>
      </c>
      <c r="E203">
        <v>518</v>
      </c>
    </row>
    <row r="204" spans="1:5">
      <c r="A204">
        <v>203</v>
      </c>
      <c r="B204" t="s">
        <v>17</v>
      </c>
      <c r="C204" t="s">
        <v>23</v>
      </c>
      <c r="D204" t="s">
        <v>23</v>
      </c>
      <c r="E204">
        <v>513</v>
      </c>
    </row>
    <row r="205" spans="1:5">
      <c r="A205">
        <v>204</v>
      </c>
      <c r="B205" t="s">
        <v>17</v>
      </c>
      <c r="C205" t="s">
        <v>50</v>
      </c>
      <c r="D205" t="s">
        <v>145</v>
      </c>
      <c r="E205">
        <v>153</v>
      </c>
    </row>
    <row r="206" spans="1:5">
      <c r="A206">
        <v>205</v>
      </c>
      <c r="B206" t="s">
        <v>38</v>
      </c>
      <c r="C206" t="s">
        <v>23</v>
      </c>
      <c r="D206" t="s">
        <v>23</v>
      </c>
      <c r="E206">
        <v>846</v>
      </c>
    </row>
    <row r="207" spans="1:5">
      <c r="A207">
        <v>206</v>
      </c>
      <c r="B207" t="s">
        <v>260</v>
      </c>
      <c r="C207" t="s">
        <v>23</v>
      </c>
      <c r="D207" t="s">
        <v>23</v>
      </c>
      <c r="E207">
        <v>90</v>
      </c>
    </row>
    <row r="208" spans="1:5">
      <c r="A208">
        <v>207</v>
      </c>
      <c r="B208" t="s">
        <v>17</v>
      </c>
      <c r="C208" t="s">
        <v>23</v>
      </c>
      <c r="D208" t="s">
        <v>23</v>
      </c>
      <c r="E208">
        <v>90</v>
      </c>
    </row>
    <row r="209" spans="1:5">
      <c r="A209">
        <v>208</v>
      </c>
      <c r="B209" t="s">
        <v>45</v>
      </c>
      <c r="C209" t="s">
        <v>50</v>
      </c>
      <c r="D209" t="s">
        <v>23</v>
      </c>
      <c r="E209">
        <v>102.6</v>
      </c>
    </row>
    <row r="210" spans="1:5">
      <c r="A210">
        <v>209</v>
      </c>
      <c r="B210" t="s">
        <v>49</v>
      </c>
      <c r="C210" t="s">
        <v>21</v>
      </c>
      <c r="D210" t="s">
        <v>23</v>
      </c>
      <c r="E210">
        <v>810</v>
      </c>
    </row>
    <row r="211" spans="1:5">
      <c r="A211">
        <v>210</v>
      </c>
      <c r="B211" t="s">
        <v>45</v>
      </c>
      <c r="C211" t="s">
        <v>50</v>
      </c>
      <c r="D211" t="s">
        <v>23</v>
      </c>
      <c r="E211">
        <v>419</v>
      </c>
    </row>
    <row r="212" spans="1:5">
      <c r="A212">
        <v>211</v>
      </c>
      <c r="B212" t="s">
        <v>260</v>
      </c>
      <c r="C212" t="s">
        <v>23</v>
      </c>
      <c r="D212" t="s">
        <v>23</v>
      </c>
      <c r="E212">
        <v>90</v>
      </c>
    </row>
    <row r="213" spans="1:5">
      <c r="A213">
        <v>212</v>
      </c>
      <c r="B213" t="s">
        <v>232</v>
      </c>
      <c r="C213" t="s">
        <v>23</v>
      </c>
      <c r="D213" t="s">
        <v>23</v>
      </c>
      <c r="E213">
        <v>144</v>
      </c>
    </row>
    <row r="214" spans="1:5">
      <c r="A214">
        <v>213</v>
      </c>
      <c r="B214" t="s">
        <v>45</v>
      </c>
      <c r="C214" t="s">
        <v>46</v>
      </c>
      <c r="D214" t="s">
        <v>23</v>
      </c>
      <c r="E214">
        <v>2250</v>
      </c>
    </row>
    <row r="215" spans="1:5">
      <c r="A215">
        <v>214</v>
      </c>
      <c r="B215" t="s">
        <v>17</v>
      </c>
      <c r="C215" t="s">
        <v>277</v>
      </c>
      <c r="D215" t="s">
        <v>23</v>
      </c>
      <c r="E215">
        <v>96</v>
      </c>
    </row>
    <row r="216" spans="1:5">
      <c r="A216">
        <v>215</v>
      </c>
      <c r="B216" t="s">
        <v>45</v>
      </c>
      <c r="C216" t="s">
        <v>50</v>
      </c>
      <c r="D216" t="s">
        <v>23</v>
      </c>
      <c r="E216">
        <v>194</v>
      </c>
    </row>
    <row r="217" spans="1:5">
      <c r="A217">
        <v>216</v>
      </c>
      <c r="B217" t="s">
        <v>232</v>
      </c>
      <c r="C217" t="s">
        <v>50</v>
      </c>
      <c r="D217" t="s">
        <v>23</v>
      </c>
      <c r="E217">
        <v>324</v>
      </c>
    </row>
    <row r="218" spans="1:5">
      <c r="A218">
        <v>217</v>
      </c>
      <c r="B218" t="s">
        <v>260</v>
      </c>
      <c r="C218" t="s">
        <v>23</v>
      </c>
      <c r="D218" t="s">
        <v>23</v>
      </c>
      <c r="E218">
        <v>90</v>
      </c>
    </row>
    <row r="219" spans="1:5">
      <c r="A219">
        <v>218</v>
      </c>
      <c r="B219" t="s">
        <v>38</v>
      </c>
      <c r="C219" t="s">
        <v>23</v>
      </c>
      <c r="D219" t="s">
        <v>23</v>
      </c>
      <c r="E219">
        <v>90</v>
      </c>
    </row>
    <row r="220" spans="1:5">
      <c r="A220">
        <v>219</v>
      </c>
      <c r="B220" t="s">
        <v>17</v>
      </c>
      <c r="C220" t="s">
        <v>23</v>
      </c>
      <c r="D220" t="s">
        <v>23</v>
      </c>
      <c r="E220">
        <v>135</v>
      </c>
    </row>
    <row r="221" spans="1:5">
      <c r="A221">
        <v>220</v>
      </c>
      <c r="B221" t="s">
        <v>17</v>
      </c>
      <c r="C221" t="s">
        <v>50</v>
      </c>
      <c r="D221" t="s">
        <v>23</v>
      </c>
      <c r="E221">
        <v>1080</v>
      </c>
    </row>
    <row r="222" spans="1:5">
      <c r="A222">
        <v>221</v>
      </c>
      <c r="B222" t="s">
        <v>45</v>
      </c>
      <c r="C222" t="s">
        <v>23</v>
      </c>
      <c r="D222" t="s">
        <v>23</v>
      </c>
      <c r="E222">
        <v>360</v>
      </c>
    </row>
    <row r="223" spans="1:5">
      <c r="A223">
        <v>222</v>
      </c>
      <c r="B223" t="s">
        <v>38</v>
      </c>
      <c r="C223" t="s">
        <v>23</v>
      </c>
      <c r="D223" t="s">
        <v>23</v>
      </c>
      <c r="E223">
        <v>90</v>
      </c>
    </row>
    <row r="224" spans="1:5">
      <c r="A224">
        <v>223</v>
      </c>
      <c r="B224" t="s">
        <v>67</v>
      </c>
      <c r="C224" t="s">
        <v>21</v>
      </c>
      <c r="D224" t="s">
        <v>21</v>
      </c>
      <c r="E224">
        <v>112.5</v>
      </c>
    </row>
    <row r="225" spans="1:5">
      <c r="A225">
        <v>224</v>
      </c>
      <c r="B225" t="s">
        <v>67</v>
      </c>
      <c r="C225" t="s">
        <v>21</v>
      </c>
      <c r="D225" t="s">
        <v>23</v>
      </c>
      <c r="E225">
        <v>221</v>
      </c>
    </row>
    <row r="226" spans="1:5">
      <c r="A226">
        <v>225</v>
      </c>
      <c r="B226" t="s">
        <v>17</v>
      </c>
      <c r="C226" t="s">
        <v>21</v>
      </c>
      <c r="D226" t="s">
        <v>23</v>
      </c>
      <c r="E226">
        <v>180</v>
      </c>
    </row>
    <row r="227" spans="1:5">
      <c r="A227">
        <v>226</v>
      </c>
      <c r="B227" t="s">
        <v>232</v>
      </c>
      <c r="C227" t="s">
        <v>46</v>
      </c>
      <c r="D227" t="s">
        <v>23</v>
      </c>
      <c r="E227">
        <v>180</v>
      </c>
    </row>
    <row r="228" spans="1:5">
      <c r="A228">
        <v>227</v>
      </c>
      <c r="B228" t="s">
        <v>17</v>
      </c>
      <c r="C228" t="s">
        <v>23</v>
      </c>
      <c r="D228" t="s">
        <v>23</v>
      </c>
      <c r="E228">
        <v>216</v>
      </c>
    </row>
    <row r="229" spans="1:5">
      <c r="A229">
        <v>228</v>
      </c>
      <c r="B229" t="s">
        <v>45</v>
      </c>
      <c r="C229" t="s">
        <v>307</v>
      </c>
      <c r="D229" t="s">
        <v>307</v>
      </c>
      <c r="E229">
        <v>90</v>
      </c>
    </row>
    <row r="230" spans="1:5">
      <c r="A230">
        <v>229</v>
      </c>
      <c r="B230" t="s">
        <v>38</v>
      </c>
      <c r="C230" t="s">
        <v>23</v>
      </c>
      <c r="D230" t="s">
        <v>23</v>
      </c>
      <c r="E230">
        <v>90</v>
      </c>
    </row>
    <row r="231" spans="1:5">
      <c r="A231">
        <v>230</v>
      </c>
      <c r="B231" t="s">
        <v>17</v>
      </c>
      <c r="C231" t="s">
        <v>152</v>
      </c>
      <c r="D231" t="s">
        <v>23</v>
      </c>
      <c r="E231">
        <v>209</v>
      </c>
    </row>
    <row r="232" spans="1:5">
      <c r="A232">
        <v>231</v>
      </c>
      <c r="B232" t="s">
        <v>49</v>
      </c>
      <c r="C232" t="s">
        <v>50</v>
      </c>
      <c r="D232" t="s">
        <v>23</v>
      </c>
      <c r="E232">
        <v>135</v>
      </c>
    </row>
    <row r="233" spans="1:5">
      <c r="A233">
        <v>232</v>
      </c>
      <c r="B233" t="s">
        <v>17</v>
      </c>
      <c r="C233" t="s">
        <v>50</v>
      </c>
      <c r="D233" t="s">
        <v>23</v>
      </c>
      <c r="E233">
        <v>72</v>
      </c>
    </row>
    <row r="234" spans="1:5">
      <c r="A234">
        <v>233</v>
      </c>
      <c r="B234" t="s">
        <v>17</v>
      </c>
      <c r="C234" t="s">
        <v>21</v>
      </c>
      <c r="D234" t="s">
        <v>23</v>
      </c>
      <c r="E234">
        <v>1068</v>
      </c>
    </row>
    <row r="235" spans="1:5">
      <c r="A235">
        <v>234</v>
      </c>
      <c r="B235" t="s">
        <v>309</v>
      </c>
      <c r="C235" t="s">
        <v>50</v>
      </c>
      <c r="D235" t="s">
        <v>23</v>
      </c>
      <c r="E235">
        <v>462.8</v>
      </c>
    </row>
    <row r="236" spans="1:5">
      <c r="A236">
        <v>235</v>
      </c>
      <c r="B236" t="s">
        <v>38</v>
      </c>
      <c r="C236" t="s">
        <v>23</v>
      </c>
      <c r="D236" t="s">
        <v>23</v>
      </c>
      <c r="E236">
        <v>90</v>
      </c>
    </row>
    <row r="237" spans="1:5">
      <c r="A237">
        <v>236</v>
      </c>
      <c r="B237" t="s">
        <v>17</v>
      </c>
      <c r="C237" t="s">
        <v>21</v>
      </c>
      <c r="D237" t="s">
        <v>23</v>
      </c>
      <c r="E237">
        <v>516</v>
      </c>
    </row>
    <row r="238" spans="1:5">
      <c r="A238">
        <v>237</v>
      </c>
      <c r="B238" t="s">
        <v>45</v>
      </c>
      <c r="C238" t="s">
        <v>23</v>
      </c>
      <c r="D238" t="s">
        <v>23</v>
      </c>
      <c r="E238">
        <v>70.05</v>
      </c>
    </row>
    <row r="239" spans="1:5">
      <c r="A239">
        <v>238</v>
      </c>
      <c r="B239" t="s">
        <v>45</v>
      </c>
      <c r="C239" t="s">
        <v>50</v>
      </c>
      <c r="D239" t="s">
        <v>23</v>
      </c>
      <c r="E239">
        <v>180</v>
      </c>
    </row>
    <row r="240" spans="1:5">
      <c r="A240">
        <v>239</v>
      </c>
      <c r="B240" t="s">
        <v>260</v>
      </c>
      <c r="C240" t="s">
        <v>50</v>
      </c>
      <c r="D240" t="s">
        <v>23</v>
      </c>
      <c r="E240">
        <v>540</v>
      </c>
    </row>
    <row r="241" spans="1:5">
      <c r="A241">
        <v>240</v>
      </c>
      <c r="B241" t="s">
        <v>260</v>
      </c>
      <c r="C241" t="s">
        <v>23</v>
      </c>
      <c r="D241" t="s">
        <v>23</v>
      </c>
      <c r="E241">
        <v>360</v>
      </c>
    </row>
    <row r="242" spans="1:5">
      <c r="A242">
        <v>241</v>
      </c>
      <c r="B242" t="s">
        <v>309</v>
      </c>
      <c r="C242" t="s">
        <v>23</v>
      </c>
      <c r="D242" t="s">
        <v>23</v>
      </c>
      <c r="E242">
        <v>312</v>
      </c>
    </row>
    <row r="243" spans="1:5">
      <c r="A243">
        <v>242</v>
      </c>
      <c r="B243" t="s">
        <v>309</v>
      </c>
      <c r="C243" t="s">
        <v>21</v>
      </c>
      <c r="D243" t="s">
        <v>21</v>
      </c>
      <c r="E243">
        <v>135</v>
      </c>
    </row>
    <row r="244" spans="1:5">
      <c r="A244">
        <v>243</v>
      </c>
      <c r="B244" t="s">
        <v>17</v>
      </c>
      <c r="C244" t="s">
        <v>23</v>
      </c>
      <c r="D244" t="s">
        <v>23</v>
      </c>
      <c r="E244">
        <v>90</v>
      </c>
    </row>
    <row r="245" spans="1:5">
      <c r="A245">
        <v>244</v>
      </c>
      <c r="B245" t="s">
        <v>67</v>
      </c>
      <c r="C245" t="s">
        <v>23</v>
      </c>
      <c r="D245" t="s">
        <v>23</v>
      </c>
      <c r="E245">
        <v>135</v>
      </c>
    </row>
    <row r="246" spans="1:5">
      <c r="A246">
        <v>245</v>
      </c>
      <c r="B246" t="s">
        <v>49</v>
      </c>
      <c r="C246" t="s">
        <v>21</v>
      </c>
      <c r="D246" t="s">
        <v>21</v>
      </c>
      <c r="E246">
        <v>459</v>
      </c>
    </row>
    <row r="247" spans="1:5">
      <c r="A247">
        <v>246</v>
      </c>
      <c r="B247" t="s">
        <v>17</v>
      </c>
      <c r="C247" t="s">
        <v>23</v>
      </c>
      <c r="D247" t="s">
        <v>23</v>
      </c>
      <c r="E247">
        <v>123</v>
      </c>
    </row>
    <row r="248" spans="1:5">
      <c r="A248">
        <v>247</v>
      </c>
      <c r="B248" t="s">
        <v>45</v>
      </c>
      <c r="C248" t="s">
        <v>50</v>
      </c>
      <c r="D248" t="s">
        <v>23</v>
      </c>
      <c r="E248">
        <v>209</v>
      </c>
    </row>
    <row r="249" spans="1:5">
      <c r="A249">
        <v>248</v>
      </c>
      <c r="B249" t="s">
        <v>17</v>
      </c>
      <c r="C249" t="s">
        <v>23</v>
      </c>
      <c r="D249" t="s">
        <v>23</v>
      </c>
      <c r="E249">
        <v>105</v>
      </c>
    </row>
    <row r="250" spans="1:5">
      <c r="A250">
        <v>249</v>
      </c>
      <c r="B250" t="s">
        <v>45</v>
      </c>
      <c r="C250" t="s">
        <v>23</v>
      </c>
      <c r="D250" t="s">
        <v>23</v>
      </c>
      <c r="E250">
        <v>198</v>
      </c>
    </row>
    <row r="251" spans="1:5">
      <c r="A251">
        <v>250</v>
      </c>
      <c r="B251" t="s">
        <v>17</v>
      </c>
      <c r="C251" t="s">
        <v>23</v>
      </c>
      <c r="D251" t="s">
        <v>23</v>
      </c>
      <c r="E251">
        <v>99</v>
      </c>
    </row>
    <row r="252" spans="1:5">
      <c r="A252">
        <v>251</v>
      </c>
      <c r="B252" t="s">
        <v>67</v>
      </c>
      <c r="C252" t="s">
        <v>21</v>
      </c>
      <c r="D252" t="s">
        <v>23</v>
      </c>
      <c r="E252">
        <v>360</v>
      </c>
    </row>
    <row r="253" spans="1:5">
      <c r="A253">
        <v>252</v>
      </c>
      <c r="B253" t="s">
        <v>569</v>
      </c>
      <c r="C253" t="s">
        <v>23</v>
      </c>
      <c r="D253" t="s">
        <v>23</v>
      </c>
      <c r="E253">
        <v>791</v>
      </c>
    </row>
    <row r="254" spans="1:5">
      <c r="A254">
        <v>253</v>
      </c>
      <c r="B254" t="s">
        <v>67</v>
      </c>
      <c r="C254" t="s">
        <v>23</v>
      </c>
      <c r="D254" t="s">
        <v>23</v>
      </c>
      <c r="E254">
        <v>480</v>
      </c>
    </row>
    <row r="255" spans="1:5">
      <c r="A255">
        <v>254</v>
      </c>
      <c r="B255" t="s">
        <v>67</v>
      </c>
      <c r="C255" t="s">
        <v>23</v>
      </c>
      <c r="D255" t="s">
        <v>21</v>
      </c>
      <c r="E255">
        <v>419</v>
      </c>
    </row>
    <row r="256" spans="1:5">
      <c r="A256">
        <v>255</v>
      </c>
      <c r="B256" t="s">
        <v>45</v>
      </c>
      <c r="C256" t="s">
        <v>23</v>
      </c>
      <c r="D256" t="s">
        <v>23</v>
      </c>
      <c r="E256">
        <v>135</v>
      </c>
    </row>
    <row r="257" spans="1:5">
      <c r="A257">
        <v>256</v>
      </c>
      <c r="B257" t="s">
        <v>17</v>
      </c>
      <c r="C257" t="s">
        <v>21</v>
      </c>
      <c r="D257" t="s">
        <v>23</v>
      </c>
      <c r="E257">
        <v>149</v>
      </c>
    </row>
    <row r="258" spans="1:5">
      <c r="A258">
        <v>257</v>
      </c>
      <c r="B258" t="s">
        <v>67</v>
      </c>
      <c r="C258" t="s">
        <v>21</v>
      </c>
      <c r="D258" t="s">
        <v>23</v>
      </c>
      <c r="E258">
        <v>225</v>
      </c>
    </row>
    <row r="259" spans="1:5">
      <c r="A259">
        <v>258</v>
      </c>
      <c r="B259" t="s">
        <v>232</v>
      </c>
      <c r="C259" t="s">
        <v>21</v>
      </c>
      <c r="D259" t="s">
        <v>21</v>
      </c>
      <c r="E259">
        <v>149</v>
      </c>
    </row>
    <row r="260" spans="1:5">
      <c r="A260">
        <v>259</v>
      </c>
      <c r="B260" t="s">
        <v>45</v>
      </c>
      <c r="C260" t="s">
        <v>50</v>
      </c>
      <c r="D260" t="s">
        <v>145</v>
      </c>
      <c r="E260">
        <v>1200</v>
      </c>
    </row>
    <row r="261" spans="1:5">
      <c r="A261">
        <v>260</v>
      </c>
      <c r="B261" t="s">
        <v>591</v>
      </c>
      <c r="C261" t="s">
        <v>23</v>
      </c>
      <c r="D261" t="s">
        <v>23</v>
      </c>
      <c r="E261">
        <v>144</v>
      </c>
    </row>
    <row r="262" spans="1:5">
      <c r="A262">
        <v>261</v>
      </c>
      <c r="B262" t="s">
        <v>232</v>
      </c>
      <c r="C262" t="s">
        <v>21</v>
      </c>
      <c r="D262" t="s">
        <v>23</v>
      </c>
      <c r="E262">
        <v>269</v>
      </c>
    </row>
    <row r="263" spans="1:5">
      <c r="A263">
        <v>262</v>
      </c>
      <c r="B263" t="s">
        <v>232</v>
      </c>
      <c r="C263" t="s">
        <v>21</v>
      </c>
      <c r="D263" t="s">
        <v>21</v>
      </c>
      <c r="E263">
        <v>495</v>
      </c>
    </row>
  </sheetData>
  <pageMargins left="0.7" right="0.7" top="0.75" bottom="0.75" header="0.3" footer="0.3"/>
  <drawing r:id="rId3"/>
  <tableParts count="3">
    <tablePart r:id="rId4"/>
    <tablePart r:id="rId5"/>
    <tablePart r:id="rId6"/>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3D277-50B8-4714-8BF8-1941578D4A50}">
  <dimension ref="A3:C17"/>
  <sheetViews>
    <sheetView workbookViewId="0">
      <selection activeCell="G11" sqref="G11"/>
    </sheetView>
  </sheetViews>
  <sheetFormatPr defaultRowHeight="15"/>
  <cols>
    <col min="1" max="1" width="13.140625" bestFit="1" customWidth="1"/>
    <col min="2" max="2" width="39" bestFit="1" customWidth="1"/>
    <col min="3" max="3" width="36.85546875" bestFit="1" customWidth="1"/>
  </cols>
  <sheetData>
    <row r="3" spans="1:3">
      <c r="A3" s="5" t="s">
        <v>612</v>
      </c>
      <c r="B3" t="s">
        <v>654</v>
      </c>
      <c r="C3" t="s">
        <v>655</v>
      </c>
    </row>
    <row r="4" spans="1:3">
      <c r="A4" s="6" t="s">
        <v>628</v>
      </c>
    </row>
    <row r="5" spans="1:3">
      <c r="A5" s="6" t="s">
        <v>629</v>
      </c>
      <c r="B5">
        <v>27.285714285714285</v>
      </c>
      <c r="C5">
        <v>14</v>
      </c>
    </row>
    <row r="6" spans="1:3">
      <c r="A6" s="6" t="s">
        <v>630</v>
      </c>
      <c r="B6">
        <v>25.307692307692307</v>
      </c>
      <c r="C6">
        <v>13</v>
      </c>
    </row>
    <row r="7" spans="1:3">
      <c r="A7" s="6" t="s">
        <v>631</v>
      </c>
      <c r="B7">
        <v>35.444444444444443</v>
      </c>
      <c r="C7">
        <v>18</v>
      </c>
    </row>
    <row r="8" spans="1:3">
      <c r="A8" s="6" t="s">
        <v>632</v>
      </c>
      <c r="B8">
        <v>28</v>
      </c>
      <c r="C8">
        <v>15</v>
      </c>
    </row>
    <row r="9" spans="1:3">
      <c r="A9" s="6" t="s">
        <v>633</v>
      </c>
      <c r="B9">
        <v>28.09090909090909</v>
      </c>
      <c r="C9">
        <v>22</v>
      </c>
    </row>
    <row r="10" spans="1:3">
      <c r="A10" s="6" t="s">
        <v>634</v>
      </c>
      <c r="B10">
        <v>42.25</v>
      </c>
      <c r="C10">
        <v>8</v>
      </c>
    </row>
    <row r="11" spans="1:3">
      <c r="A11" s="6" t="s">
        <v>635</v>
      </c>
      <c r="B11">
        <v>46.583333333333336</v>
      </c>
      <c r="C11">
        <v>24</v>
      </c>
    </row>
    <row r="12" spans="1:3">
      <c r="A12" s="6" t="s">
        <v>636</v>
      </c>
      <c r="B12">
        <v>22.416666666666668</v>
      </c>
      <c r="C12">
        <v>24</v>
      </c>
    </row>
    <row r="13" spans="1:3">
      <c r="A13" s="6" t="s">
        <v>637</v>
      </c>
      <c r="B13">
        <v>27.111111111111111</v>
      </c>
      <c r="C13">
        <v>18</v>
      </c>
    </row>
    <row r="14" spans="1:3">
      <c r="A14" s="6" t="s">
        <v>638</v>
      </c>
      <c r="B14">
        <v>26.857142857142858</v>
      </c>
      <c r="C14">
        <v>28</v>
      </c>
    </row>
    <row r="15" spans="1:3">
      <c r="A15" s="6" t="s">
        <v>639</v>
      </c>
      <c r="B15">
        <v>29.125</v>
      </c>
      <c r="C15">
        <v>32</v>
      </c>
    </row>
    <row r="16" spans="1:3">
      <c r="A16" s="6" t="s">
        <v>640</v>
      </c>
      <c r="B16">
        <v>28.652173913043477</v>
      </c>
      <c r="C16">
        <v>46</v>
      </c>
    </row>
    <row r="17" spans="1:3">
      <c r="A17" s="6" t="s">
        <v>613</v>
      </c>
      <c r="B17">
        <v>30.041984732824428</v>
      </c>
      <c r="C17">
        <v>262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AA658-A797-4DF9-A517-1CC4B0A8443B}">
  <dimension ref="A1:W107"/>
  <sheetViews>
    <sheetView topLeftCell="K76" zoomScale="70" zoomScaleNormal="70" workbookViewId="0">
      <selection activeCell="H24" sqref="H24"/>
    </sheetView>
  </sheetViews>
  <sheetFormatPr defaultRowHeight="15"/>
  <cols>
    <col min="1" max="2" width="23.5703125" bestFit="1" customWidth="1"/>
    <col min="3" max="3" width="10.28515625" bestFit="1" customWidth="1"/>
    <col min="4" max="4" width="18.5703125" bestFit="1" customWidth="1"/>
    <col min="5" max="5" width="11" bestFit="1" customWidth="1"/>
    <col min="6" max="6" width="15.140625" bestFit="1" customWidth="1"/>
    <col min="7" max="7" width="14.7109375" bestFit="1" customWidth="1"/>
    <col min="8" max="8" width="31" bestFit="1" customWidth="1"/>
    <col min="9" max="9" width="19.140625" bestFit="1" customWidth="1"/>
    <col min="10" max="10" width="8.7109375" bestFit="1" customWidth="1"/>
    <col min="11" max="11" width="15.42578125" bestFit="1" customWidth="1"/>
    <col min="12" max="12" width="16.28515625" bestFit="1" customWidth="1"/>
    <col min="13" max="13" width="14.7109375" bestFit="1" customWidth="1"/>
    <col min="14" max="14" width="31" bestFit="1" customWidth="1"/>
    <col min="15" max="15" width="19.140625" bestFit="1" customWidth="1"/>
    <col min="16" max="16" width="47.7109375" bestFit="1" customWidth="1"/>
    <col min="17" max="17" width="8.7109375" bestFit="1" customWidth="1"/>
    <col min="18" max="18" width="15.42578125" bestFit="1" customWidth="1"/>
    <col min="19" max="19" width="9.28515625" bestFit="1" customWidth="1"/>
    <col min="20" max="20" width="12.28515625" bestFit="1" customWidth="1"/>
    <col min="21" max="21" width="20.140625" bestFit="1" customWidth="1"/>
    <col min="22" max="22" width="16.28515625" bestFit="1" customWidth="1"/>
    <col min="23" max="23" width="15" bestFit="1" customWidth="1"/>
    <col min="24" max="24" width="20.140625" bestFit="1" customWidth="1"/>
    <col min="25" max="25" width="15.42578125" bestFit="1" customWidth="1"/>
    <col min="26" max="26" width="17.42578125" bestFit="1" customWidth="1"/>
    <col min="27" max="27" width="24.7109375" bestFit="1" customWidth="1"/>
    <col min="28" max="32" width="15.42578125" bestFit="1" customWidth="1"/>
    <col min="33" max="33" width="27.85546875" bestFit="1" customWidth="1"/>
    <col min="34" max="34" width="18.7109375" bestFit="1" customWidth="1"/>
    <col min="35" max="36" width="15.42578125" bestFit="1" customWidth="1"/>
    <col min="37" max="37" width="22" bestFit="1" customWidth="1"/>
    <col min="38" max="46" width="15.42578125" bestFit="1" customWidth="1"/>
    <col min="47" max="47" width="11.85546875" bestFit="1" customWidth="1"/>
    <col min="48" max="48" width="15.85546875" bestFit="1" customWidth="1"/>
    <col min="49" max="54" width="15.42578125" bestFit="1" customWidth="1"/>
    <col min="55" max="55" width="19" bestFit="1" customWidth="1"/>
    <col min="56" max="63" width="15.42578125" bestFit="1" customWidth="1"/>
    <col min="64" max="64" width="12.7109375" bestFit="1" customWidth="1"/>
    <col min="65" max="86" width="15.42578125" bestFit="1" customWidth="1"/>
    <col min="87" max="87" width="16" bestFit="1" customWidth="1"/>
    <col min="88" max="93" width="15.42578125" bestFit="1" customWidth="1"/>
    <col min="94" max="94" width="15.5703125" bestFit="1" customWidth="1"/>
    <col min="95" max="137" width="15.42578125" bestFit="1" customWidth="1"/>
    <col min="138" max="138" width="15.28515625" bestFit="1" customWidth="1"/>
    <col min="139" max="139" width="24.5703125" bestFit="1" customWidth="1"/>
    <col min="140" max="180" width="15.42578125" bestFit="1" customWidth="1"/>
    <col min="181" max="181" width="27.7109375" bestFit="1" customWidth="1"/>
    <col min="182" max="189" width="15.42578125" bestFit="1" customWidth="1"/>
    <col min="190" max="190" width="18.28515625" bestFit="1" customWidth="1"/>
    <col min="191" max="191" width="37.140625" bestFit="1" customWidth="1"/>
    <col min="192" max="192" width="40.28515625" bestFit="1" customWidth="1"/>
    <col min="193" max="258" width="15.42578125" bestFit="1" customWidth="1"/>
    <col min="259" max="259" width="11" bestFit="1" customWidth="1"/>
    <col min="260" max="272" width="15.42578125" bestFit="1" customWidth="1"/>
    <col min="273" max="273" width="15.85546875" bestFit="1" customWidth="1"/>
    <col min="274" max="275" width="15.42578125" bestFit="1" customWidth="1"/>
    <col min="276" max="276" width="11" bestFit="1" customWidth="1"/>
    <col min="277" max="277" width="15.42578125" bestFit="1" customWidth="1"/>
    <col min="278" max="278" width="13.5703125" bestFit="1" customWidth="1"/>
    <col min="279" max="279" width="16" bestFit="1" customWidth="1"/>
    <col min="280" max="282" width="15.42578125" bestFit="1" customWidth="1"/>
    <col min="283" max="283" width="19.140625" bestFit="1" customWidth="1"/>
    <col min="285" max="285" width="12.140625" bestFit="1" customWidth="1"/>
    <col min="286" max="286" width="11.28515625" bestFit="1" customWidth="1"/>
  </cols>
  <sheetData>
    <row r="1" spans="1:6">
      <c r="A1" s="5" t="s">
        <v>612</v>
      </c>
      <c r="B1" t="s">
        <v>644</v>
      </c>
      <c r="C1" t="s">
        <v>625</v>
      </c>
    </row>
    <row r="2" spans="1:6">
      <c r="A2" s="6" t="s">
        <v>628</v>
      </c>
    </row>
    <row r="3" spans="1:6">
      <c r="A3" s="11" t="s">
        <v>629</v>
      </c>
      <c r="B3" s="12">
        <v>14</v>
      </c>
      <c r="C3" s="12">
        <v>3828</v>
      </c>
      <c r="D3" s="223" t="s">
        <v>645</v>
      </c>
    </row>
    <row r="4" spans="1:6">
      <c r="A4" s="11" t="s">
        <v>630</v>
      </c>
      <c r="B4" s="12">
        <v>13</v>
      </c>
      <c r="C4" s="12">
        <v>2868.8500000000004</v>
      </c>
      <c r="D4" s="223"/>
      <c r="F4">
        <v>45</v>
      </c>
    </row>
    <row r="5" spans="1:6">
      <c r="A5" s="13" t="s">
        <v>631</v>
      </c>
      <c r="B5" s="14">
        <v>18</v>
      </c>
      <c r="C5" s="14">
        <v>5461.6</v>
      </c>
      <c r="D5" s="223"/>
    </row>
    <row r="6" spans="1:6">
      <c r="A6" s="11" t="s">
        <v>632</v>
      </c>
      <c r="B6" s="12">
        <v>15</v>
      </c>
      <c r="C6" s="12">
        <v>3481</v>
      </c>
      <c r="D6" s="204" t="s">
        <v>646</v>
      </c>
    </row>
    <row r="7" spans="1:6">
      <c r="A7" s="11" t="s">
        <v>633</v>
      </c>
      <c r="B7" s="12">
        <v>22</v>
      </c>
      <c r="C7" s="12">
        <v>4799.3500000000004</v>
      </c>
      <c r="D7" s="204"/>
      <c r="F7">
        <v>45</v>
      </c>
    </row>
    <row r="8" spans="1:6">
      <c r="A8" s="13" t="s">
        <v>634</v>
      </c>
      <c r="B8" s="14">
        <v>8</v>
      </c>
      <c r="C8" s="14">
        <v>2682.85</v>
      </c>
      <c r="D8" s="204"/>
    </row>
    <row r="9" spans="1:6">
      <c r="A9" s="15" t="s">
        <v>635</v>
      </c>
      <c r="B9" s="16">
        <v>24</v>
      </c>
      <c r="C9" s="16">
        <v>10878.5</v>
      </c>
      <c r="D9" s="223" t="s">
        <v>647</v>
      </c>
    </row>
    <row r="10" spans="1:6">
      <c r="A10" s="15" t="s">
        <v>636</v>
      </c>
      <c r="B10" s="16">
        <v>24</v>
      </c>
      <c r="C10" s="16">
        <v>5327</v>
      </c>
      <c r="D10" s="223"/>
      <c r="F10">
        <v>66</v>
      </c>
    </row>
    <row r="11" spans="1:6">
      <c r="A11" s="17" t="s">
        <v>637</v>
      </c>
      <c r="B11" s="18">
        <v>18</v>
      </c>
      <c r="C11" s="18">
        <v>5039</v>
      </c>
      <c r="D11" s="223"/>
    </row>
    <row r="12" spans="1:6">
      <c r="A12" s="15" t="s">
        <v>638</v>
      </c>
      <c r="B12" s="16">
        <v>28</v>
      </c>
      <c r="C12" s="16">
        <v>7266.2</v>
      </c>
      <c r="D12" s="204" t="s">
        <v>648</v>
      </c>
    </row>
    <row r="13" spans="1:6">
      <c r="A13" s="15" t="s">
        <v>639</v>
      </c>
      <c r="B13" s="16">
        <v>32</v>
      </c>
      <c r="C13" s="16">
        <v>10135.67</v>
      </c>
      <c r="D13" s="204"/>
      <c r="F13">
        <v>106</v>
      </c>
    </row>
    <row r="14" spans="1:6">
      <c r="A14" s="15" t="s">
        <v>640</v>
      </c>
      <c r="B14" s="16">
        <v>46</v>
      </c>
      <c r="C14" s="16">
        <v>12675.130000000001</v>
      </c>
      <c r="D14" s="204"/>
    </row>
    <row r="15" spans="1:6">
      <c r="A15" s="6" t="s">
        <v>613</v>
      </c>
      <c r="B15">
        <v>262</v>
      </c>
      <c r="C15">
        <v>74443.150000000009</v>
      </c>
    </row>
    <row r="19" spans="1:7">
      <c r="A19" s="5" t="s">
        <v>621</v>
      </c>
      <c r="B19" s="5" t="s">
        <v>620</v>
      </c>
    </row>
    <row r="20" spans="1:7">
      <c r="A20" s="5" t="s">
        <v>612</v>
      </c>
      <c r="B20" t="s">
        <v>16</v>
      </c>
      <c r="C20" t="s">
        <v>77</v>
      </c>
      <c r="D20" t="s">
        <v>36</v>
      </c>
      <c r="E20" t="s">
        <v>132</v>
      </c>
      <c r="F20" t="s">
        <v>619</v>
      </c>
      <c r="G20" t="s">
        <v>613</v>
      </c>
    </row>
    <row r="21" spans="1:7">
      <c r="A21" s="6" t="s">
        <v>628</v>
      </c>
    </row>
    <row r="22" spans="1:7">
      <c r="A22" s="6" t="s">
        <v>629</v>
      </c>
      <c r="B22">
        <v>13</v>
      </c>
      <c r="C22">
        <v>1</v>
      </c>
      <c r="G22">
        <v>14</v>
      </c>
    </row>
    <row r="23" spans="1:7">
      <c r="A23" s="6" t="s">
        <v>630</v>
      </c>
      <c r="B23">
        <v>10</v>
      </c>
      <c r="C23">
        <v>2</v>
      </c>
      <c r="D23">
        <v>1</v>
      </c>
      <c r="G23">
        <v>13</v>
      </c>
    </row>
    <row r="24" spans="1:7">
      <c r="A24" s="6" t="s">
        <v>631</v>
      </c>
      <c r="B24">
        <v>11</v>
      </c>
      <c r="C24">
        <v>2</v>
      </c>
      <c r="D24">
        <v>2</v>
      </c>
      <c r="E24">
        <v>3</v>
      </c>
      <c r="G24">
        <v>18</v>
      </c>
    </row>
    <row r="25" spans="1:7">
      <c r="A25" s="6" t="s">
        <v>632</v>
      </c>
      <c r="B25">
        <v>6</v>
      </c>
      <c r="C25">
        <v>2</v>
      </c>
      <c r="D25">
        <v>5</v>
      </c>
      <c r="E25">
        <v>2</v>
      </c>
      <c r="G25">
        <v>15</v>
      </c>
    </row>
    <row r="26" spans="1:7">
      <c r="A26" s="6" t="s">
        <v>633</v>
      </c>
      <c r="B26">
        <v>6</v>
      </c>
      <c r="C26">
        <v>5</v>
      </c>
      <c r="D26">
        <v>9</v>
      </c>
      <c r="E26">
        <v>2</v>
      </c>
      <c r="G26">
        <v>22</v>
      </c>
    </row>
    <row r="27" spans="1:7">
      <c r="A27" s="6" t="s">
        <v>634</v>
      </c>
      <c r="B27">
        <v>3</v>
      </c>
      <c r="D27">
        <v>4</v>
      </c>
      <c r="E27">
        <v>1</v>
      </c>
      <c r="G27">
        <v>8</v>
      </c>
    </row>
    <row r="28" spans="1:7">
      <c r="A28" s="6" t="s">
        <v>635</v>
      </c>
      <c r="B28">
        <v>11</v>
      </c>
      <c r="C28">
        <v>3</v>
      </c>
      <c r="D28">
        <v>8</v>
      </c>
      <c r="E28">
        <v>2</v>
      </c>
      <c r="G28">
        <v>24</v>
      </c>
    </row>
    <row r="29" spans="1:7">
      <c r="A29" s="6" t="s">
        <v>636</v>
      </c>
      <c r="B29">
        <v>11</v>
      </c>
      <c r="C29">
        <v>2</v>
      </c>
      <c r="D29">
        <v>9</v>
      </c>
      <c r="E29">
        <v>2</v>
      </c>
      <c r="G29">
        <v>24</v>
      </c>
    </row>
    <row r="30" spans="1:7">
      <c r="A30" s="6" t="s">
        <v>637</v>
      </c>
      <c r="B30">
        <v>9</v>
      </c>
      <c r="C30">
        <v>2</v>
      </c>
      <c r="D30">
        <v>7</v>
      </c>
      <c r="G30">
        <v>18</v>
      </c>
    </row>
    <row r="31" spans="1:7">
      <c r="A31" s="6" t="s">
        <v>638</v>
      </c>
      <c r="B31">
        <v>7</v>
      </c>
      <c r="C31">
        <v>6</v>
      </c>
      <c r="D31">
        <v>12</v>
      </c>
      <c r="E31">
        <v>3</v>
      </c>
      <c r="G31">
        <v>28</v>
      </c>
    </row>
    <row r="32" spans="1:7">
      <c r="A32" s="6" t="s">
        <v>639</v>
      </c>
      <c r="B32">
        <v>11</v>
      </c>
      <c r="C32">
        <v>7</v>
      </c>
      <c r="D32">
        <v>13</v>
      </c>
      <c r="E32">
        <v>1</v>
      </c>
      <c r="G32">
        <v>32</v>
      </c>
    </row>
    <row r="33" spans="1:23">
      <c r="A33" s="6" t="s">
        <v>640</v>
      </c>
      <c r="B33">
        <v>19</v>
      </c>
      <c r="C33">
        <v>4</v>
      </c>
      <c r="D33">
        <v>23</v>
      </c>
      <c r="G33">
        <v>46</v>
      </c>
    </row>
    <row r="34" spans="1:23">
      <c r="A34" s="6" t="s">
        <v>613</v>
      </c>
      <c r="B34">
        <v>117</v>
      </c>
      <c r="C34">
        <v>36</v>
      </c>
      <c r="D34">
        <v>93</v>
      </c>
      <c r="E34">
        <v>16</v>
      </c>
      <c r="G34">
        <v>262</v>
      </c>
    </row>
    <row r="47" spans="1:23">
      <c r="A47" s="5" t="s">
        <v>649</v>
      </c>
      <c r="B47" s="5" t="s">
        <v>620</v>
      </c>
    </row>
    <row r="48" spans="1:23">
      <c r="A48" s="5" t="s">
        <v>612</v>
      </c>
      <c r="B48" t="s">
        <v>188</v>
      </c>
      <c r="C48" t="s">
        <v>56</v>
      </c>
      <c r="D48" t="s">
        <v>53</v>
      </c>
      <c r="E48" t="s">
        <v>344</v>
      </c>
      <c r="F48" t="s">
        <v>31</v>
      </c>
      <c r="G48" t="s">
        <v>47</v>
      </c>
      <c r="H48" t="s">
        <v>92</v>
      </c>
      <c r="I48" t="s">
        <v>158</v>
      </c>
      <c r="J48" t="s">
        <v>112</v>
      </c>
      <c r="K48" t="s">
        <v>43</v>
      </c>
      <c r="L48" t="s">
        <v>97</v>
      </c>
      <c r="M48" t="s">
        <v>86</v>
      </c>
      <c r="N48" t="s">
        <v>63</v>
      </c>
      <c r="O48" t="s">
        <v>129</v>
      </c>
      <c r="P48" t="s">
        <v>402</v>
      </c>
      <c r="Q48" t="s">
        <v>24</v>
      </c>
      <c r="R48" t="s">
        <v>51</v>
      </c>
      <c r="S48" t="s">
        <v>474</v>
      </c>
      <c r="T48" t="s">
        <v>27</v>
      </c>
      <c r="U48" t="s">
        <v>65</v>
      </c>
      <c r="V48" t="s">
        <v>619</v>
      </c>
      <c r="W48" t="s">
        <v>613</v>
      </c>
    </row>
    <row r="49" spans="1:23">
      <c r="A49" s="6" t="s">
        <v>628</v>
      </c>
    </row>
    <row r="50" spans="1:23">
      <c r="A50" s="6" t="s">
        <v>629</v>
      </c>
      <c r="F50">
        <v>1</v>
      </c>
      <c r="J50">
        <v>1</v>
      </c>
      <c r="K50">
        <v>5</v>
      </c>
      <c r="L50">
        <v>1</v>
      </c>
      <c r="M50">
        <v>2</v>
      </c>
      <c r="N50">
        <v>3</v>
      </c>
      <c r="R50">
        <v>1</v>
      </c>
      <c r="W50">
        <v>14</v>
      </c>
    </row>
    <row r="51" spans="1:23">
      <c r="A51" s="6" t="s">
        <v>630</v>
      </c>
      <c r="J51">
        <v>1</v>
      </c>
      <c r="K51">
        <v>2</v>
      </c>
      <c r="M51">
        <v>1</v>
      </c>
      <c r="N51">
        <v>4</v>
      </c>
      <c r="Q51">
        <v>4</v>
      </c>
      <c r="R51">
        <v>1</v>
      </c>
      <c r="W51">
        <v>13</v>
      </c>
    </row>
    <row r="52" spans="1:23">
      <c r="A52" s="6" t="s">
        <v>631</v>
      </c>
      <c r="C52">
        <v>1</v>
      </c>
      <c r="E52">
        <v>2</v>
      </c>
      <c r="N52">
        <v>2</v>
      </c>
      <c r="Q52">
        <v>11</v>
      </c>
      <c r="S52">
        <v>2</v>
      </c>
      <c r="W52">
        <v>18</v>
      </c>
    </row>
    <row r="53" spans="1:23">
      <c r="A53" s="6" t="s">
        <v>632</v>
      </c>
      <c r="J53">
        <v>1</v>
      </c>
      <c r="L53">
        <v>1</v>
      </c>
      <c r="M53">
        <v>4</v>
      </c>
      <c r="N53">
        <v>2</v>
      </c>
      <c r="O53">
        <v>1</v>
      </c>
      <c r="Q53">
        <v>3</v>
      </c>
      <c r="R53">
        <v>3</v>
      </c>
      <c r="W53">
        <v>15</v>
      </c>
    </row>
    <row r="54" spans="1:23">
      <c r="A54" s="6" t="s">
        <v>633</v>
      </c>
      <c r="C54">
        <v>2</v>
      </c>
      <c r="E54">
        <v>1</v>
      </c>
      <c r="I54">
        <v>1</v>
      </c>
      <c r="L54">
        <v>1</v>
      </c>
      <c r="M54">
        <v>5</v>
      </c>
      <c r="O54">
        <v>2</v>
      </c>
      <c r="P54">
        <v>1</v>
      </c>
      <c r="Q54">
        <v>7</v>
      </c>
      <c r="R54">
        <v>2</v>
      </c>
      <c r="W54">
        <v>22</v>
      </c>
    </row>
    <row r="55" spans="1:23">
      <c r="A55" s="6" t="s">
        <v>634</v>
      </c>
      <c r="C55">
        <v>1</v>
      </c>
      <c r="E55">
        <v>2</v>
      </c>
      <c r="N55">
        <v>2</v>
      </c>
      <c r="Q55">
        <v>2</v>
      </c>
      <c r="R55">
        <v>1</v>
      </c>
      <c r="W55">
        <v>8</v>
      </c>
    </row>
    <row r="56" spans="1:23">
      <c r="A56" s="6" t="s">
        <v>635</v>
      </c>
      <c r="C56">
        <v>3</v>
      </c>
      <c r="E56">
        <v>1</v>
      </c>
      <c r="H56">
        <v>1</v>
      </c>
      <c r="J56">
        <v>1</v>
      </c>
      <c r="M56">
        <v>5</v>
      </c>
      <c r="N56">
        <v>6</v>
      </c>
      <c r="O56">
        <v>1</v>
      </c>
      <c r="Q56">
        <v>4</v>
      </c>
      <c r="R56">
        <v>2</v>
      </c>
      <c r="W56">
        <v>24</v>
      </c>
    </row>
    <row r="57" spans="1:23">
      <c r="A57" s="6" t="s">
        <v>636</v>
      </c>
      <c r="H57">
        <v>1</v>
      </c>
      <c r="I57">
        <v>2</v>
      </c>
      <c r="J57">
        <v>2</v>
      </c>
      <c r="K57">
        <v>1</v>
      </c>
      <c r="M57">
        <v>7</v>
      </c>
      <c r="N57">
        <v>6</v>
      </c>
      <c r="O57">
        <v>1</v>
      </c>
      <c r="Q57">
        <v>4</v>
      </c>
      <c r="W57">
        <v>24</v>
      </c>
    </row>
    <row r="58" spans="1:23">
      <c r="A58" s="6" t="s">
        <v>637</v>
      </c>
      <c r="I58">
        <v>1</v>
      </c>
      <c r="K58">
        <v>4</v>
      </c>
      <c r="L58">
        <v>2</v>
      </c>
      <c r="M58">
        <v>2</v>
      </c>
      <c r="N58">
        <v>4</v>
      </c>
      <c r="O58">
        <v>1</v>
      </c>
      <c r="Q58">
        <v>2</v>
      </c>
      <c r="U58">
        <v>2</v>
      </c>
      <c r="W58">
        <v>18</v>
      </c>
    </row>
    <row r="59" spans="1:23">
      <c r="A59" s="6" t="s">
        <v>638</v>
      </c>
      <c r="B59">
        <v>2</v>
      </c>
      <c r="C59">
        <v>5</v>
      </c>
      <c r="F59">
        <v>1</v>
      </c>
      <c r="H59">
        <v>3</v>
      </c>
      <c r="I59">
        <v>2</v>
      </c>
      <c r="J59">
        <v>1</v>
      </c>
      <c r="K59">
        <v>2</v>
      </c>
      <c r="M59">
        <v>4</v>
      </c>
      <c r="N59">
        <v>4</v>
      </c>
      <c r="Q59">
        <v>2</v>
      </c>
      <c r="R59">
        <v>1</v>
      </c>
      <c r="U59">
        <v>1</v>
      </c>
      <c r="W59">
        <v>28</v>
      </c>
    </row>
    <row r="60" spans="1:23">
      <c r="A60" s="6" t="s">
        <v>639</v>
      </c>
      <c r="C60">
        <v>2</v>
      </c>
      <c r="I60">
        <v>1</v>
      </c>
      <c r="J60">
        <v>1</v>
      </c>
      <c r="K60">
        <v>4</v>
      </c>
      <c r="M60">
        <v>9</v>
      </c>
      <c r="N60">
        <v>4</v>
      </c>
      <c r="O60">
        <v>2</v>
      </c>
      <c r="Q60">
        <v>8</v>
      </c>
      <c r="R60">
        <v>1</v>
      </c>
      <c r="W60">
        <v>32</v>
      </c>
    </row>
    <row r="61" spans="1:23">
      <c r="A61" s="6" t="s">
        <v>640</v>
      </c>
      <c r="C61">
        <v>5</v>
      </c>
      <c r="D61">
        <v>1</v>
      </c>
      <c r="F61">
        <v>1</v>
      </c>
      <c r="G61">
        <v>1</v>
      </c>
      <c r="H61">
        <v>2</v>
      </c>
      <c r="K61">
        <v>4</v>
      </c>
      <c r="L61">
        <v>1</v>
      </c>
      <c r="M61">
        <v>4</v>
      </c>
      <c r="N61">
        <v>5</v>
      </c>
      <c r="Q61">
        <v>19</v>
      </c>
      <c r="R61">
        <v>1</v>
      </c>
      <c r="T61">
        <v>1</v>
      </c>
      <c r="U61">
        <v>1</v>
      </c>
      <c r="W61">
        <v>46</v>
      </c>
    </row>
    <row r="62" spans="1:23">
      <c r="A62" s="6" t="s">
        <v>613</v>
      </c>
      <c r="B62">
        <v>2</v>
      </c>
      <c r="C62">
        <v>19</v>
      </c>
      <c r="D62">
        <v>1</v>
      </c>
      <c r="E62">
        <v>6</v>
      </c>
      <c r="F62">
        <v>3</v>
      </c>
      <c r="G62">
        <v>1</v>
      </c>
      <c r="H62">
        <v>7</v>
      </c>
      <c r="I62">
        <v>7</v>
      </c>
      <c r="J62">
        <v>8</v>
      </c>
      <c r="K62">
        <v>22</v>
      </c>
      <c r="L62">
        <v>6</v>
      </c>
      <c r="M62">
        <v>43</v>
      </c>
      <c r="N62">
        <v>42</v>
      </c>
      <c r="O62">
        <v>8</v>
      </c>
      <c r="P62">
        <v>1</v>
      </c>
      <c r="Q62">
        <v>66</v>
      </c>
      <c r="R62">
        <v>13</v>
      </c>
      <c r="S62">
        <v>2</v>
      </c>
      <c r="T62">
        <v>1</v>
      </c>
      <c r="U62">
        <v>4</v>
      </c>
      <c r="W62">
        <v>262</v>
      </c>
    </row>
    <row r="92" spans="1:12">
      <c r="A92" s="5" t="s">
        <v>649</v>
      </c>
      <c r="B92" s="5" t="s">
        <v>620</v>
      </c>
    </row>
    <row r="93" spans="1:12">
      <c r="A93" s="5" t="s">
        <v>612</v>
      </c>
      <c r="B93" t="s">
        <v>56</v>
      </c>
      <c r="C93" t="s">
        <v>92</v>
      </c>
      <c r="D93" t="s">
        <v>158</v>
      </c>
      <c r="E93" t="s">
        <v>112</v>
      </c>
      <c r="F93" t="s">
        <v>43</v>
      </c>
      <c r="G93" t="s">
        <v>86</v>
      </c>
      <c r="H93" t="s">
        <v>63</v>
      </c>
      <c r="I93" t="s">
        <v>129</v>
      </c>
      <c r="J93" t="s">
        <v>24</v>
      </c>
      <c r="K93" t="s">
        <v>51</v>
      </c>
      <c r="L93" t="s">
        <v>613</v>
      </c>
    </row>
    <row r="94" spans="1:12">
      <c r="A94" s="6" t="s">
        <v>628</v>
      </c>
    </row>
    <row r="95" spans="1:12">
      <c r="A95" s="6" t="s">
        <v>629</v>
      </c>
      <c r="E95">
        <v>1</v>
      </c>
      <c r="F95">
        <v>5</v>
      </c>
      <c r="G95">
        <v>2</v>
      </c>
      <c r="H95">
        <v>3</v>
      </c>
      <c r="K95">
        <v>1</v>
      </c>
      <c r="L95">
        <v>12</v>
      </c>
    </row>
    <row r="96" spans="1:12">
      <c r="A96" s="6" t="s">
        <v>630</v>
      </c>
      <c r="E96">
        <v>1</v>
      </c>
      <c r="F96">
        <v>2</v>
      </c>
      <c r="G96">
        <v>1</v>
      </c>
      <c r="H96">
        <v>4</v>
      </c>
      <c r="J96">
        <v>4</v>
      </c>
      <c r="K96">
        <v>1</v>
      </c>
      <c r="L96">
        <v>13</v>
      </c>
    </row>
    <row r="97" spans="1:12">
      <c r="A97" s="6" t="s">
        <v>631</v>
      </c>
      <c r="B97">
        <v>1</v>
      </c>
      <c r="H97">
        <v>2</v>
      </c>
      <c r="J97">
        <v>11</v>
      </c>
      <c r="L97">
        <v>14</v>
      </c>
    </row>
    <row r="98" spans="1:12">
      <c r="A98" s="6" t="s">
        <v>632</v>
      </c>
      <c r="E98">
        <v>1</v>
      </c>
      <c r="G98">
        <v>4</v>
      </c>
      <c r="H98">
        <v>2</v>
      </c>
      <c r="I98">
        <v>1</v>
      </c>
      <c r="J98">
        <v>3</v>
      </c>
      <c r="K98">
        <v>3</v>
      </c>
      <c r="L98">
        <v>14</v>
      </c>
    </row>
    <row r="99" spans="1:12">
      <c r="A99" s="6" t="s">
        <v>633</v>
      </c>
      <c r="B99">
        <v>2</v>
      </c>
      <c r="D99">
        <v>1</v>
      </c>
      <c r="G99">
        <v>5</v>
      </c>
      <c r="I99">
        <v>2</v>
      </c>
      <c r="J99">
        <v>7</v>
      </c>
      <c r="K99">
        <v>2</v>
      </c>
      <c r="L99">
        <v>19</v>
      </c>
    </row>
    <row r="100" spans="1:12">
      <c r="A100" s="6" t="s">
        <v>634</v>
      </c>
      <c r="B100">
        <v>1</v>
      </c>
      <c r="H100">
        <v>2</v>
      </c>
      <c r="J100">
        <v>2</v>
      </c>
      <c r="K100">
        <v>1</v>
      </c>
      <c r="L100">
        <v>6</v>
      </c>
    </row>
    <row r="101" spans="1:12">
      <c r="A101" s="6" t="s">
        <v>635</v>
      </c>
      <c r="B101">
        <v>3</v>
      </c>
      <c r="C101">
        <v>1</v>
      </c>
      <c r="E101">
        <v>1</v>
      </c>
      <c r="G101">
        <v>5</v>
      </c>
      <c r="H101">
        <v>6</v>
      </c>
      <c r="I101">
        <v>1</v>
      </c>
      <c r="J101">
        <v>4</v>
      </c>
      <c r="K101">
        <v>2</v>
      </c>
      <c r="L101">
        <v>23</v>
      </c>
    </row>
    <row r="102" spans="1:12">
      <c r="A102" s="6" t="s">
        <v>636</v>
      </c>
      <c r="C102">
        <v>1</v>
      </c>
      <c r="D102">
        <v>2</v>
      </c>
      <c r="E102">
        <v>2</v>
      </c>
      <c r="F102">
        <v>1</v>
      </c>
      <c r="G102">
        <v>7</v>
      </c>
      <c r="H102">
        <v>6</v>
      </c>
      <c r="I102">
        <v>1</v>
      </c>
      <c r="J102">
        <v>4</v>
      </c>
      <c r="L102">
        <v>24</v>
      </c>
    </row>
    <row r="103" spans="1:12">
      <c r="A103" s="6" t="s">
        <v>637</v>
      </c>
      <c r="D103">
        <v>1</v>
      </c>
      <c r="F103">
        <v>4</v>
      </c>
      <c r="G103">
        <v>2</v>
      </c>
      <c r="H103">
        <v>4</v>
      </c>
      <c r="I103">
        <v>1</v>
      </c>
      <c r="J103">
        <v>2</v>
      </c>
      <c r="L103">
        <v>14</v>
      </c>
    </row>
    <row r="104" spans="1:12">
      <c r="A104" s="6" t="s">
        <v>638</v>
      </c>
      <c r="B104">
        <v>5</v>
      </c>
      <c r="C104">
        <v>3</v>
      </c>
      <c r="D104">
        <v>2</v>
      </c>
      <c r="E104">
        <v>1</v>
      </c>
      <c r="F104">
        <v>2</v>
      </c>
      <c r="G104">
        <v>4</v>
      </c>
      <c r="H104">
        <v>4</v>
      </c>
      <c r="J104">
        <v>2</v>
      </c>
      <c r="K104">
        <v>1</v>
      </c>
      <c r="L104">
        <v>24</v>
      </c>
    </row>
    <row r="105" spans="1:12">
      <c r="A105" s="6" t="s">
        <v>639</v>
      </c>
      <c r="B105">
        <v>2</v>
      </c>
      <c r="D105">
        <v>1</v>
      </c>
      <c r="E105">
        <v>1</v>
      </c>
      <c r="F105">
        <v>4</v>
      </c>
      <c r="G105">
        <v>9</v>
      </c>
      <c r="H105">
        <v>4</v>
      </c>
      <c r="I105">
        <v>2</v>
      </c>
      <c r="J105">
        <v>8</v>
      </c>
      <c r="K105">
        <v>1</v>
      </c>
      <c r="L105">
        <v>32</v>
      </c>
    </row>
    <row r="106" spans="1:12">
      <c r="A106" s="6" t="s">
        <v>640</v>
      </c>
      <c r="B106">
        <v>5</v>
      </c>
      <c r="C106">
        <v>2</v>
      </c>
      <c r="F106">
        <v>4</v>
      </c>
      <c r="G106">
        <v>4</v>
      </c>
      <c r="H106">
        <v>5</v>
      </c>
      <c r="J106">
        <v>19</v>
      </c>
      <c r="K106">
        <v>1</v>
      </c>
      <c r="L106">
        <v>40</v>
      </c>
    </row>
    <row r="107" spans="1:12">
      <c r="A107" s="6" t="s">
        <v>613</v>
      </c>
      <c r="B107">
        <v>19</v>
      </c>
      <c r="C107">
        <v>7</v>
      </c>
      <c r="D107">
        <v>7</v>
      </c>
      <c r="E107">
        <v>8</v>
      </c>
      <c r="F107">
        <v>22</v>
      </c>
      <c r="G107">
        <v>43</v>
      </c>
      <c r="H107">
        <v>42</v>
      </c>
      <c r="I107">
        <v>8</v>
      </c>
      <c r="J107">
        <v>66</v>
      </c>
      <c r="K107">
        <v>13</v>
      </c>
      <c r="L107">
        <v>235</v>
      </c>
    </row>
  </sheetData>
  <mergeCells count="4">
    <mergeCell ref="D3:D5"/>
    <mergeCell ref="D6:D8"/>
    <mergeCell ref="D9:D11"/>
    <mergeCell ref="D12:D14"/>
  </mergeCells>
  <pageMargins left="0.7" right="0.7" top="0.75" bottom="0.75" header="0.3" footer="0.3"/>
  <drawing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EBE06-6CD4-4211-82C9-5DDA92D1921E}">
  <dimension ref="A1:G24"/>
  <sheetViews>
    <sheetView topLeftCell="E1" zoomScale="85" zoomScaleNormal="85" workbookViewId="0">
      <selection activeCell="Q10" sqref="Q10"/>
    </sheetView>
  </sheetViews>
  <sheetFormatPr defaultRowHeight="15"/>
  <cols>
    <col min="1" max="1" width="36.28515625" bestFit="1" customWidth="1"/>
    <col min="2" max="2" width="16.28515625" bestFit="1" customWidth="1"/>
    <col min="3" max="3" width="10" bestFit="1" customWidth="1"/>
    <col min="4" max="4" width="9.28515625" bestFit="1" customWidth="1"/>
    <col min="5" max="5" width="8.42578125" bestFit="1" customWidth="1"/>
    <col min="6" max="6" width="7.28515625" bestFit="1" customWidth="1"/>
    <col min="7" max="7" width="11.28515625" bestFit="1" customWidth="1"/>
    <col min="8" max="8" width="8" bestFit="1" customWidth="1"/>
    <col min="9" max="9" width="14" bestFit="1" customWidth="1"/>
    <col min="10" max="10" width="7.85546875" bestFit="1" customWidth="1"/>
    <col min="11" max="11" width="11" bestFit="1" customWidth="1"/>
    <col min="12" max="12" width="10.5703125" bestFit="1" customWidth="1"/>
    <col min="13" max="13" width="10.28515625" bestFit="1" customWidth="1"/>
    <col min="14" max="14" width="22.7109375" bestFit="1" customWidth="1"/>
    <col min="15" max="15" width="13.28515625" bestFit="1" customWidth="1"/>
    <col min="16" max="16" width="35.28515625" bestFit="1" customWidth="1"/>
    <col min="17" max="17" width="9" bestFit="1" customWidth="1"/>
    <col min="18" max="18" width="10.85546875" bestFit="1" customWidth="1"/>
    <col min="19" max="19" width="6.140625" bestFit="1" customWidth="1"/>
    <col min="20" max="20" width="8.5703125" bestFit="1" customWidth="1"/>
    <col min="21" max="21" width="14.140625" bestFit="1" customWidth="1"/>
    <col min="22" max="22" width="7.28515625" bestFit="1" customWidth="1"/>
    <col min="23" max="23" width="11.28515625" bestFit="1" customWidth="1"/>
    <col min="24" max="24" width="24.28515625" bestFit="1" customWidth="1"/>
    <col min="25" max="25" width="21.7109375" bestFit="1" customWidth="1"/>
    <col min="26" max="26" width="24.28515625" bestFit="1" customWidth="1"/>
    <col min="27" max="27" width="21.7109375" bestFit="1" customWidth="1"/>
    <col min="28" max="28" width="24.28515625" bestFit="1" customWidth="1"/>
    <col min="29" max="29" width="21.7109375" bestFit="1" customWidth="1"/>
    <col min="30" max="30" width="35.28515625" bestFit="1" customWidth="1"/>
    <col min="31" max="31" width="21.7109375" bestFit="1" customWidth="1"/>
    <col min="32" max="32" width="24.28515625" bestFit="1" customWidth="1"/>
    <col min="33" max="33" width="21.7109375" bestFit="1" customWidth="1"/>
    <col min="34" max="34" width="24.28515625" bestFit="1" customWidth="1"/>
    <col min="35" max="35" width="21.7109375" bestFit="1" customWidth="1"/>
    <col min="36" max="36" width="24.28515625" bestFit="1" customWidth="1"/>
    <col min="37" max="37" width="21.7109375" bestFit="1" customWidth="1"/>
    <col min="38" max="38" width="24.28515625" bestFit="1" customWidth="1"/>
    <col min="39" max="39" width="21.7109375" bestFit="1" customWidth="1"/>
    <col min="40" max="40" width="24.28515625" bestFit="1" customWidth="1"/>
    <col min="41" max="41" width="21.7109375" bestFit="1" customWidth="1"/>
    <col min="42" max="42" width="24.28515625" bestFit="1" customWidth="1"/>
    <col min="43" max="43" width="21.7109375" bestFit="1" customWidth="1"/>
    <col min="44" max="44" width="29.28515625" bestFit="1" customWidth="1"/>
    <col min="45" max="45" width="26.7109375" bestFit="1" customWidth="1"/>
  </cols>
  <sheetData>
    <row r="1" spans="1:7">
      <c r="A1" s="5" t="s">
        <v>625</v>
      </c>
      <c r="B1" s="5" t="s">
        <v>620</v>
      </c>
    </row>
    <row r="2" spans="1:7">
      <c r="A2" s="5" t="s">
        <v>612</v>
      </c>
      <c r="B2" t="s">
        <v>16</v>
      </c>
      <c r="C2" t="s">
        <v>77</v>
      </c>
      <c r="D2" t="s">
        <v>36</v>
      </c>
      <c r="E2" t="s">
        <v>132</v>
      </c>
      <c r="F2" t="s">
        <v>619</v>
      </c>
      <c r="G2" t="s">
        <v>613</v>
      </c>
    </row>
    <row r="3" spans="1:7">
      <c r="A3" s="6" t="s">
        <v>188</v>
      </c>
      <c r="C3">
        <v>540</v>
      </c>
      <c r="D3">
        <v>135</v>
      </c>
      <c r="G3">
        <v>675</v>
      </c>
    </row>
    <row r="4" spans="1:7">
      <c r="A4" s="6" t="s">
        <v>56</v>
      </c>
      <c r="B4">
        <v>4924.12</v>
      </c>
      <c r="C4">
        <v>1010.2</v>
      </c>
      <c r="D4">
        <v>1009.4</v>
      </c>
      <c r="G4">
        <v>6943.7199999999993</v>
      </c>
    </row>
    <row r="5" spans="1:7">
      <c r="A5" s="6" t="s">
        <v>53</v>
      </c>
      <c r="D5">
        <v>108</v>
      </c>
      <c r="G5">
        <v>108</v>
      </c>
    </row>
    <row r="6" spans="1:7">
      <c r="A6" s="6" t="s">
        <v>344</v>
      </c>
      <c r="B6">
        <v>447</v>
      </c>
      <c r="D6">
        <v>1617.45</v>
      </c>
      <c r="G6">
        <v>2064.4499999999998</v>
      </c>
    </row>
    <row r="7" spans="1:7">
      <c r="A7" s="6" t="s">
        <v>31</v>
      </c>
      <c r="B7">
        <v>270</v>
      </c>
      <c r="D7">
        <v>225</v>
      </c>
      <c r="G7">
        <v>495</v>
      </c>
    </row>
    <row r="8" spans="1:7">
      <c r="A8" s="6" t="s">
        <v>47</v>
      </c>
      <c r="B8">
        <v>90</v>
      </c>
      <c r="G8">
        <v>90</v>
      </c>
    </row>
    <row r="9" spans="1:7">
      <c r="A9" s="6" t="s">
        <v>92</v>
      </c>
      <c r="B9">
        <v>1666.75</v>
      </c>
      <c r="C9">
        <v>249</v>
      </c>
      <c r="D9">
        <v>374</v>
      </c>
      <c r="E9">
        <v>236.25</v>
      </c>
      <c r="G9">
        <v>2526</v>
      </c>
    </row>
    <row r="10" spans="1:7">
      <c r="A10" s="6" t="s">
        <v>158</v>
      </c>
      <c r="B10">
        <v>374</v>
      </c>
      <c r="C10">
        <v>1449</v>
      </c>
      <c r="D10">
        <v>1080</v>
      </c>
      <c r="G10">
        <v>2903</v>
      </c>
    </row>
    <row r="11" spans="1:7">
      <c r="A11" s="6" t="s">
        <v>112</v>
      </c>
      <c r="B11">
        <v>1798</v>
      </c>
      <c r="D11">
        <v>366</v>
      </c>
      <c r="G11">
        <v>2164</v>
      </c>
    </row>
    <row r="12" spans="1:7">
      <c r="A12" s="6" t="s">
        <v>43</v>
      </c>
      <c r="B12">
        <v>3973</v>
      </c>
      <c r="C12">
        <v>509</v>
      </c>
      <c r="D12">
        <v>729</v>
      </c>
      <c r="E12">
        <v>135</v>
      </c>
      <c r="G12">
        <v>5346</v>
      </c>
    </row>
    <row r="13" spans="1:7">
      <c r="A13" s="6" t="s">
        <v>97</v>
      </c>
      <c r="B13">
        <v>908</v>
      </c>
      <c r="C13">
        <v>180</v>
      </c>
      <c r="D13">
        <v>193.65</v>
      </c>
      <c r="G13">
        <v>1281.6500000000001</v>
      </c>
    </row>
    <row r="14" spans="1:7">
      <c r="A14" s="6" t="s">
        <v>86</v>
      </c>
      <c r="B14">
        <v>3789</v>
      </c>
      <c r="C14">
        <v>5931</v>
      </c>
      <c r="D14">
        <v>7644</v>
      </c>
      <c r="G14">
        <v>17364</v>
      </c>
    </row>
    <row r="15" spans="1:7">
      <c r="A15" s="6" t="s">
        <v>63</v>
      </c>
      <c r="B15">
        <v>4122</v>
      </c>
      <c r="C15">
        <v>2103</v>
      </c>
      <c r="D15">
        <v>4231</v>
      </c>
      <c r="G15">
        <v>10456</v>
      </c>
    </row>
    <row r="16" spans="1:7">
      <c r="A16" s="6" t="s">
        <v>129</v>
      </c>
      <c r="B16">
        <v>1628</v>
      </c>
      <c r="D16">
        <v>285</v>
      </c>
      <c r="G16">
        <v>1913</v>
      </c>
    </row>
    <row r="17" spans="1:7">
      <c r="A17" s="6" t="s">
        <v>402</v>
      </c>
      <c r="C17">
        <v>93</v>
      </c>
      <c r="G17">
        <v>93</v>
      </c>
    </row>
    <row r="18" spans="1:7">
      <c r="A18" s="6" t="s">
        <v>24</v>
      </c>
      <c r="B18">
        <v>6494.5</v>
      </c>
      <c r="C18">
        <v>2766</v>
      </c>
      <c r="D18">
        <v>4914.43</v>
      </c>
      <c r="E18">
        <v>1249.5</v>
      </c>
      <c r="G18">
        <v>15424.43</v>
      </c>
    </row>
    <row r="19" spans="1:7">
      <c r="A19" s="6" t="s">
        <v>51</v>
      </c>
      <c r="B19">
        <v>1101</v>
      </c>
      <c r="C19">
        <v>912.8</v>
      </c>
      <c r="D19">
        <v>1178</v>
      </c>
      <c r="G19">
        <v>3191.8</v>
      </c>
    </row>
    <row r="20" spans="1:7">
      <c r="A20" s="6" t="s">
        <v>474</v>
      </c>
      <c r="B20">
        <v>296.60000000000002</v>
      </c>
      <c r="G20">
        <v>296.60000000000002</v>
      </c>
    </row>
    <row r="21" spans="1:7">
      <c r="A21" s="6" t="s">
        <v>27</v>
      </c>
      <c r="B21">
        <v>412.5</v>
      </c>
      <c r="G21">
        <v>412.5</v>
      </c>
    </row>
    <row r="22" spans="1:7">
      <c r="A22" s="6" t="s">
        <v>65</v>
      </c>
      <c r="C22">
        <v>194</v>
      </c>
      <c r="D22">
        <v>501</v>
      </c>
      <c r="G22">
        <v>695</v>
      </c>
    </row>
    <row r="23" spans="1:7">
      <c r="A23" s="6" t="s">
        <v>619</v>
      </c>
    </row>
    <row r="24" spans="1:7">
      <c r="A24" s="6" t="s">
        <v>613</v>
      </c>
      <c r="B24">
        <v>32294.469999999998</v>
      </c>
      <c r="C24">
        <v>15937</v>
      </c>
      <c r="D24">
        <v>24590.93</v>
      </c>
      <c r="E24">
        <v>1620.75</v>
      </c>
      <c r="G24">
        <v>74443.150000000009</v>
      </c>
    </row>
  </sheetData>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5C2CF-2823-4A9D-92E2-4618A13EF182}">
  <dimension ref="A3:B59"/>
  <sheetViews>
    <sheetView workbookViewId="0">
      <selection activeCell="E45" sqref="E45"/>
    </sheetView>
  </sheetViews>
  <sheetFormatPr defaultRowHeight="15"/>
  <cols>
    <col min="1" max="1" width="78.5703125" bestFit="1" customWidth="1"/>
    <col min="2" max="2" width="34.7109375" bestFit="1" customWidth="1"/>
  </cols>
  <sheetData>
    <row r="3" spans="1:2">
      <c r="A3" s="5" t="s">
        <v>612</v>
      </c>
      <c r="B3" t="s">
        <v>627</v>
      </c>
    </row>
    <row r="4" spans="1:2">
      <c r="A4" s="6" t="s">
        <v>68</v>
      </c>
      <c r="B4">
        <v>8</v>
      </c>
    </row>
    <row r="5" spans="1:2">
      <c r="A5" s="6" t="s">
        <v>488</v>
      </c>
      <c r="B5">
        <v>2</v>
      </c>
    </row>
    <row r="6" spans="1:2">
      <c r="A6" s="6" t="s">
        <v>39</v>
      </c>
      <c r="B6">
        <v>3</v>
      </c>
    </row>
    <row r="7" spans="1:2">
      <c r="A7" s="6" t="s">
        <v>374</v>
      </c>
      <c r="B7">
        <v>2</v>
      </c>
    </row>
    <row r="8" spans="1:2">
      <c r="A8" s="6" t="s">
        <v>400</v>
      </c>
      <c r="B8">
        <v>3</v>
      </c>
    </row>
    <row r="9" spans="1:2">
      <c r="A9" s="6" t="s">
        <v>336</v>
      </c>
      <c r="B9">
        <v>2</v>
      </c>
    </row>
    <row r="10" spans="1:2">
      <c r="A10" s="6" t="s">
        <v>251</v>
      </c>
      <c r="B10">
        <v>2</v>
      </c>
    </row>
    <row r="11" spans="1:2">
      <c r="A11" s="6" t="s">
        <v>33</v>
      </c>
      <c r="B11">
        <v>9</v>
      </c>
    </row>
    <row r="12" spans="1:2">
      <c r="A12" s="6" t="s">
        <v>341</v>
      </c>
      <c r="B12">
        <v>2</v>
      </c>
    </row>
    <row r="13" spans="1:2">
      <c r="A13" s="6" t="s">
        <v>281</v>
      </c>
      <c r="B13">
        <v>2</v>
      </c>
    </row>
    <row r="14" spans="1:2">
      <c r="A14" s="6" t="s">
        <v>26</v>
      </c>
      <c r="B14">
        <v>3</v>
      </c>
    </row>
    <row r="15" spans="1:2">
      <c r="A15" s="6" t="s">
        <v>89</v>
      </c>
      <c r="B15">
        <v>4</v>
      </c>
    </row>
    <row r="16" spans="1:2">
      <c r="A16" s="6" t="s">
        <v>162</v>
      </c>
      <c r="B16">
        <v>5</v>
      </c>
    </row>
    <row r="17" spans="1:2">
      <c r="A17" s="6" t="s">
        <v>184</v>
      </c>
      <c r="B17">
        <v>7</v>
      </c>
    </row>
    <row r="18" spans="1:2">
      <c r="A18" s="6" t="s">
        <v>380</v>
      </c>
      <c r="B18">
        <v>7</v>
      </c>
    </row>
    <row r="19" spans="1:2">
      <c r="A19" s="6" t="s">
        <v>18</v>
      </c>
      <c r="B19">
        <v>81</v>
      </c>
    </row>
    <row r="20" spans="1:2">
      <c r="A20" s="6" t="s">
        <v>521</v>
      </c>
      <c r="B20">
        <v>2</v>
      </c>
    </row>
    <row r="21" spans="1:2">
      <c r="A21" s="6" t="s">
        <v>58</v>
      </c>
      <c r="B21">
        <v>32</v>
      </c>
    </row>
    <row r="22" spans="1:2">
      <c r="A22" s="6" t="s">
        <v>514</v>
      </c>
      <c r="B22">
        <v>2</v>
      </c>
    </row>
    <row r="23" spans="1:2">
      <c r="A23" s="6" t="s">
        <v>301</v>
      </c>
      <c r="B23">
        <v>2</v>
      </c>
    </row>
    <row r="24" spans="1:2">
      <c r="A24" s="6" t="s">
        <v>613</v>
      </c>
      <c r="B24">
        <v>180</v>
      </c>
    </row>
    <row r="34" spans="1:2">
      <c r="A34" s="5" t="s">
        <v>612</v>
      </c>
      <c r="B34" t="s">
        <v>626</v>
      </c>
    </row>
    <row r="35" spans="1:2">
      <c r="A35" s="6" t="s">
        <v>490</v>
      </c>
      <c r="B35">
        <v>2</v>
      </c>
    </row>
    <row r="36" spans="1:2">
      <c r="A36" s="6" t="s">
        <v>160</v>
      </c>
      <c r="B36">
        <v>3</v>
      </c>
    </row>
    <row r="37" spans="1:2">
      <c r="A37" s="6" t="s">
        <v>20</v>
      </c>
      <c r="B37">
        <v>6</v>
      </c>
    </row>
    <row r="38" spans="1:2">
      <c r="A38" s="6" t="s">
        <v>356</v>
      </c>
      <c r="B38">
        <v>2</v>
      </c>
    </row>
    <row r="39" spans="1:2">
      <c r="A39" s="6" t="s">
        <v>404</v>
      </c>
      <c r="B39">
        <v>2</v>
      </c>
    </row>
    <row r="40" spans="1:2">
      <c r="A40" s="6" t="s">
        <v>119</v>
      </c>
      <c r="B40">
        <v>2</v>
      </c>
    </row>
    <row r="41" spans="1:2">
      <c r="A41" s="6" t="s">
        <v>40</v>
      </c>
      <c r="B41">
        <v>21</v>
      </c>
    </row>
    <row r="42" spans="1:2">
      <c r="A42" s="6" t="s">
        <v>69</v>
      </c>
      <c r="B42">
        <v>6</v>
      </c>
    </row>
    <row r="43" spans="1:2">
      <c r="A43" s="6" t="s">
        <v>230</v>
      </c>
      <c r="B43">
        <v>4</v>
      </c>
    </row>
    <row r="44" spans="1:2">
      <c r="A44" s="6" t="s">
        <v>274</v>
      </c>
      <c r="B44">
        <v>2</v>
      </c>
    </row>
    <row r="45" spans="1:2">
      <c r="A45" s="6" t="s">
        <v>202</v>
      </c>
      <c r="B45">
        <v>2</v>
      </c>
    </row>
    <row r="46" spans="1:2">
      <c r="A46" s="6" t="s">
        <v>71</v>
      </c>
      <c r="B46">
        <v>18</v>
      </c>
    </row>
    <row r="47" spans="1:2">
      <c r="A47" s="6" t="s">
        <v>466</v>
      </c>
      <c r="B47">
        <v>2</v>
      </c>
    </row>
    <row r="48" spans="1:2">
      <c r="A48" s="6" t="s">
        <v>181</v>
      </c>
      <c r="B48">
        <v>2</v>
      </c>
    </row>
    <row r="49" spans="1:2">
      <c r="A49" s="6" t="s">
        <v>75</v>
      </c>
      <c r="B49">
        <v>2</v>
      </c>
    </row>
    <row r="50" spans="1:2">
      <c r="A50" s="6" t="s">
        <v>411</v>
      </c>
      <c r="B50">
        <v>7</v>
      </c>
    </row>
    <row r="51" spans="1:2">
      <c r="A51" s="6" t="s">
        <v>127</v>
      </c>
      <c r="B51">
        <v>6</v>
      </c>
    </row>
    <row r="52" spans="1:2">
      <c r="A52" s="6" t="s">
        <v>105</v>
      </c>
      <c r="B52">
        <v>2</v>
      </c>
    </row>
    <row r="53" spans="1:2">
      <c r="A53" s="6" t="s">
        <v>164</v>
      </c>
      <c r="B53">
        <v>2</v>
      </c>
    </row>
    <row r="54" spans="1:2">
      <c r="A54" s="6" t="s">
        <v>34</v>
      </c>
      <c r="B54">
        <v>19</v>
      </c>
    </row>
    <row r="55" spans="1:2">
      <c r="A55" s="6" t="s">
        <v>125</v>
      </c>
      <c r="B55">
        <v>3</v>
      </c>
    </row>
    <row r="56" spans="1:2">
      <c r="A56" s="6" t="s">
        <v>82</v>
      </c>
      <c r="B56">
        <v>9</v>
      </c>
    </row>
    <row r="57" spans="1:2">
      <c r="A57" s="6" t="s">
        <v>30</v>
      </c>
      <c r="B57">
        <v>6</v>
      </c>
    </row>
    <row r="58" spans="1:2">
      <c r="A58" s="6" t="s">
        <v>110</v>
      </c>
      <c r="B58">
        <v>6</v>
      </c>
    </row>
    <row r="59" spans="1:2">
      <c r="A59" s="6" t="s">
        <v>613</v>
      </c>
      <c r="B59">
        <v>136</v>
      </c>
    </row>
  </sheetData>
  <pageMargins left="0.7" right="0.7" top="0.75" bottom="0.75" header="0.3" footer="0.3"/>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3A867-7699-45EE-AED2-41720EA1531F}">
  <dimension ref="A2:B23"/>
  <sheetViews>
    <sheetView workbookViewId="0">
      <selection activeCell="B1" sqref="B1"/>
    </sheetView>
  </sheetViews>
  <sheetFormatPr defaultRowHeight="15"/>
  <cols>
    <col min="1" max="1" width="35.140625" bestFit="1" customWidth="1"/>
    <col min="2" max="2" width="35.42578125" bestFit="1" customWidth="1"/>
  </cols>
  <sheetData>
    <row r="2" spans="1:2">
      <c r="A2" s="5" t="s">
        <v>13</v>
      </c>
      <c r="B2" t="s">
        <v>766</v>
      </c>
    </row>
    <row r="3" spans="1:2">
      <c r="A3" t="s">
        <v>24</v>
      </c>
      <c r="B3">
        <v>1952</v>
      </c>
    </row>
    <row r="4" spans="1:2">
      <c r="A4" t="s">
        <v>86</v>
      </c>
      <c r="B4">
        <v>1676</v>
      </c>
    </row>
    <row r="5" spans="1:2">
      <c r="A5" t="s">
        <v>63</v>
      </c>
      <c r="B5">
        <v>1001</v>
      </c>
    </row>
    <row r="6" spans="1:2">
      <c r="A6" t="s">
        <v>56</v>
      </c>
      <c r="B6">
        <v>721</v>
      </c>
    </row>
    <row r="7" spans="1:2">
      <c r="A7" t="s">
        <v>43</v>
      </c>
      <c r="B7">
        <v>485</v>
      </c>
    </row>
    <row r="8" spans="1:2">
      <c r="A8" t="s">
        <v>51</v>
      </c>
      <c r="B8">
        <v>353</v>
      </c>
    </row>
    <row r="9" spans="1:2">
      <c r="A9" t="s">
        <v>344</v>
      </c>
      <c r="B9">
        <v>293</v>
      </c>
    </row>
    <row r="10" spans="1:2">
      <c r="A10" t="s">
        <v>158</v>
      </c>
      <c r="B10">
        <v>279</v>
      </c>
    </row>
    <row r="11" spans="1:2">
      <c r="A11" t="s">
        <v>92</v>
      </c>
      <c r="B11">
        <v>230</v>
      </c>
    </row>
    <row r="12" spans="1:2">
      <c r="A12" t="s">
        <v>112</v>
      </c>
      <c r="B12">
        <v>216</v>
      </c>
    </row>
    <row r="13" spans="1:2">
      <c r="A13" t="s">
        <v>129</v>
      </c>
      <c r="B13">
        <v>188</v>
      </c>
    </row>
    <row r="14" spans="1:2">
      <c r="A14" t="s">
        <v>97</v>
      </c>
      <c r="B14">
        <v>136</v>
      </c>
    </row>
    <row r="15" spans="1:2">
      <c r="A15" t="s">
        <v>65</v>
      </c>
      <c r="B15">
        <v>73</v>
      </c>
    </row>
    <row r="16" spans="1:2">
      <c r="A16" t="s">
        <v>31</v>
      </c>
      <c r="B16">
        <v>65</v>
      </c>
    </row>
    <row r="17" spans="1:2">
      <c r="A17" t="s">
        <v>188</v>
      </c>
      <c r="B17">
        <v>60</v>
      </c>
    </row>
    <row r="18" spans="1:2">
      <c r="A18" t="s">
        <v>27</v>
      </c>
      <c r="B18">
        <v>55</v>
      </c>
    </row>
    <row r="19" spans="1:2">
      <c r="A19" t="s">
        <v>402</v>
      </c>
      <c r="B19">
        <v>31</v>
      </c>
    </row>
    <row r="20" spans="1:2">
      <c r="A20" t="s">
        <v>474</v>
      </c>
      <c r="B20">
        <v>24</v>
      </c>
    </row>
    <row r="21" spans="1:2">
      <c r="A21" t="s">
        <v>53</v>
      </c>
      <c r="B21">
        <v>18</v>
      </c>
    </row>
    <row r="22" spans="1:2">
      <c r="A22" t="s">
        <v>47</v>
      </c>
      <c r="B22">
        <v>15</v>
      </c>
    </row>
    <row r="23" spans="1:2">
      <c r="A23" t="s">
        <v>613</v>
      </c>
      <c r="B23">
        <v>7871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All deals</vt:lpstr>
      <vt:lpstr>ToDO</vt:lpstr>
      <vt:lpstr>PowerPoint</vt:lpstr>
      <vt:lpstr>Presentation</vt:lpstr>
      <vt:lpstr>Text Sumary</vt:lpstr>
      <vt:lpstr>Graphs Sumary</vt:lpstr>
      <vt:lpstr>Suggestion2</vt:lpstr>
      <vt:lpstr>All deals (4)</vt:lpstr>
      <vt:lpstr>All deals (3)</vt:lpstr>
      <vt:lpstr>Personio</vt:lpstr>
      <vt:lpstr>Days to close</vt:lpstr>
      <vt:lpstr>Sheet5</vt:lpstr>
      <vt:lpstr>Sheet8</vt:lpstr>
      <vt:lpstr>Resolution&amp;time</vt:lpstr>
      <vt:lpstr>CompanySize&amp;Sum</vt:lpstr>
      <vt:lpstr>Money_Inds</vt:lpstr>
      <vt:lpstr>All deals (2)</vt:lpstr>
      <vt:lpstr>ChamVsDeci</vt:lpstr>
      <vt:lpstr>Year&amp;Client</vt:lpstr>
      <vt:lpstr>Deal&amp;ChamMaker</vt:lpstr>
      <vt:lpstr>Dates&amp;Company_size</vt:lpstr>
      <vt:lpstr>Dates-$-deal_indus</vt:lpstr>
      <vt:lpstr>Deal&amp;Sum</vt:lpstr>
      <vt:lpstr>Biggest_needs</vt:lpstr>
      <vt:lpstr>Suggestion1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luis lorman</cp:lastModifiedBy>
  <dcterms:created xsi:type="dcterms:W3CDTF">2023-02-15T16:02:45Z</dcterms:created>
  <dcterms:modified xsi:type="dcterms:W3CDTF">2023-11-29T20:53:06Z</dcterms:modified>
</cp:coreProperties>
</file>