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score" sheetId="1" r:id="rId4"/>
    <sheet state="visible" name="IQR" sheetId="2" r:id="rId5"/>
    <sheet state="visible" name="LOF" sheetId="3" r:id="rId6"/>
  </sheets>
  <definedNames/>
  <calcPr/>
  <extLst>
    <ext uri="GoogleSheetsCustomDataVersion2">
      <go:sheetsCustomData xmlns:go="http://customooxmlschemas.google.com/" r:id="rId7" roundtripDataChecksum="pbK9P+eS0GvCz0g4F6UweqaNmYw9Ke80w4KGxRRqA88="/>
    </ext>
  </extLst>
</workbook>
</file>

<file path=xl/sharedStrings.xml><?xml version="1.0" encoding="utf-8"?>
<sst xmlns="http://schemas.openxmlformats.org/spreadsheetml/2006/main" count="108" uniqueCount="81">
  <si>
    <t>Técnicamente, la puntuación z no depende de ningún supuesto distributivo, como la normalidad. Es solo una forma de describir qué tan lejos están las observaciones de la media, sin importar cuál sea la distribución. Por lo tanto, no hay daño en la puntuación z de las variables no normales.
La principal advertencia es que las puntuaciones z tienden a ser más informativas para distribuciones que son al menos aproximadamente simétricas con respecto a la media (que incluye distribuciones normales, pero también muchas otras) y menos informativas para distribuciones muy asimétricas. La razón es porque en distribuciones sesgadas, dos observaciones que se encuentran en el lado opuesto de la media pueden tener el mismo puntaje z absoluto a pesar de que una sea mucho más / menos probable que la otra.</t>
  </si>
  <si>
    <t>z score</t>
  </si>
  <si>
    <t>percen</t>
  </si>
  <si>
    <t>IQR</t>
  </si>
  <si>
    <t>Student Name</t>
  </si>
  <si>
    <t>Marks</t>
  </si>
  <si>
    <t>Z Score</t>
  </si>
  <si>
    <t>var3</t>
  </si>
  <si>
    <t>Promedio</t>
  </si>
  <si>
    <t>JOSE</t>
  </si>
  <si>
    <t>STD</t>
  </si>
  <si>
    <t>JUAN</t>
  </si>
  <si>
    <t>LUIS</t>
  </si>
  <si>
    <t>MANUEL</t>
  </si>
  <si>
    <t>ANTONIO</t>
  </si>
  <si>
    <t>JESUS</t>
  </si>
  <si>
    <t>CARLOS</t>
  </si>
  <si>
    <t>FRANCISCO</t>
  </si>
  <si>
    <t>ALBERTO</t>
  </si>
  <si>
    <t>JORGE</t>
  </si>
  <si>
    <t>MIGUEL</t>
  </si>
  <si>
    <t>ANGEL</t>
  </si>
  <si>
    <t>JAVIER</t>
  </si>
  <si>
    <t>ALEJANDRO</t>
  </si>
  <si>
    <t>ENRIQUE</t>
  </si>
  <si>
    <t>VICTOR</t>
  </si>
  <si>
    <t>ARTURO</t>
  </si>
  <si>
    <t>CESAR</t>
  </si>
  <si>
    <t>FERNANDO</t>
  </si>
  <si>
    <t>PEDRO</t>
  </si>
  <si>
    <t>esperadas</t>
  </si>
  <si>
    <t>df</t>
  </si>
  <si>
    <t>X_train</t>
  </si>
  <si>
    <t>X_test</t>
  </si>
  <si>
    <t>a</t>
  </si>
  <si>
    <t>b</t>
  </si>
  <si>
    <t>c</t>
  </si>
  <si>
    <t>muestras estratificadas</t>
  </si>
  <si>
    <t>X_train,X_test=train_test_split(df_wo,test_size=.2,random_state=413,stratify=df["a"])</t>
  </si>
  <si>
    <t>var</t>
  </si>
  <si>
    <t>n.a</t>
  </si>
  <si>
    <t>Método IQR de detección de valores atípicos</t>
  </si>
  <si>
    <t>- Diagrama de caja: Ayuda para conocer la distribución de los datos, cuánto se difunden realmente los datos(rango,sesgo)
* Mínimo : Valor mínimo
*Máximo : Máximo valor
*Mediana: (punto central) Segundo cuartil
*Q1: Primer cuartil, el 25% de los datos se encuentran entre el mínimo y el Q1
*Q3: Tercer cuartil, el 75% de los datos se encuentra entre el mínimo y el Q3
*IQR: Diferencia entre Q1 y Q3 
*Límite inferior: (Q1 - 1.5 * IQR)
*Límite superior: (Q3 + 1.5 * IQR)
¿De dónde sale el 1.5?</t>
  </si>
  <si>
    <t>*Aproximadamente el 68.26% se encuentra dentro de una desviacion estándar de la media [zona rosa]
*Aproximadamente el 95.44% se encuentra dentro de 2 desviaciones estándar de la media [zona rosa + zona azul]
*Aproximadamente el 99.72% se encuentra dentro de 3 desviaciones estándar de la media [zona rosa + zona azul + zona verde]
*Aproximadamente el 0.28% restante se encuentra fuera de 3 desviaciones estándar de la media [zona roja] **valores atipicos**
*Q1 y Q3 se encuentran en -0.675 desviaciones estándar y 0.675 desviaciones estándar de la media</t>
  </si>
  <si>
    <r>
      <rPr>
        <rFont val="muli"/>
        <b/>
        <color rgb="FFFF0000"/>
      </rPr>
      <t>Escala=1</t>
    </r>
    <r>
      <rPr>
        <rFont val="muli"/>
        <b/>
        <color theme="1"/>
      </rPr>
      <t xml:space="preserve">
LI=Q1 - 1*IQR
LI=Q1 - 1 (Q3-Q1)
LI= -0.675(de) - 1* (0.675 - (-0.675))(de)
LI= -0.675(de) -1 * (1.35)(de)
LI= -2.025 (de)
LS=Q1 + 1*IQR
LS=Q1 + 1 (Q3-Q1)
LS= -0.675(de) + 1* (0.675 - (-0.675))(de)
LS= -0.675(de) + 1 * (1.35)(de)
LS= 2.025 (de)
</t>
    </r>
    <r>
      <rPr>
        <rFont val="muli"/>
        <b/>
        <color rgb="FFFF0000"/>
      </rPr>
      <t xml:space="preserve">Rango poco inclusivo
</t>
    </r>
  </si>
  <si>
    <r>
      <rPr>
        <rFont val="Muli"/>
        <b/>
        <color rgb="FFFF0000"/>
      </rPr>
      <t xml:space="preserve">Escala=2
</t>
    </r>
    <r>
      <rPr>
        <rFont val="Muli"/>
        <b/>
        <color theme="1"/>
      </rPr>
      <t xml:space="preserve">
LI=Q1 - 2*IQR
LI=Q1 - 2 (Q3-Q1)
LI= -0.675(de) - 2* (0.675 - (-0.675))(de)
LI= -0.675(de) -2 * (1.35)(de)
LI= -3.375 (de)
LS=Q1 + 2*IQR
LS=Q1 + 2 (Q3-Q1)
LS= -0.675(de) + 2* (0.675 - (-0.675))(de)
LS= -0.675(de) + 2 * (1.35)(de)
LS= 3.375 (de)
</t>
    </r>
    <r>
      <rPr>
        <rFont val="Muli"/>
        <b/>
        <color rgb="FFFF0000"/>
      </rPr>
      <t>Rango muy inclusivo</t>
    </r>
    <r>
      <rPr>
        <rFont val="Muli"/>
        <b/>
        <color theme="1"/>
      </rPr>
      <t xml:space="preserve">
</t>
    </r>
  </si>
  <si>
    <r>
      <rPr>
        <rFont val="Muli"/>
        <b/>
        <color theme="1"/>
      </rPr>
      <t xml:space="preserve">Escala=1.5
LI=Q1 - 1.5*IQR
LI=Q1 - 1.5 (Q3-Q1)
LI= -0.675(de) - 1.5* (0.675 - (-0.675))(de)
LI= -0.675(de) -1.5 * (1.35)(de)
LI= -2.7 (de)
LS=Q1 + 1.5*IQR
LS=Q1 + 1.5 (Q3-Q1)
LS= -0.675(de) + 1.5* (0.675 - (-0.675))(de)
LS= -0.675(de) + 1.5 * (1.35)(de)
LS= 2.7(de)
</t>
    </r>
    <r>
      <rPr>
        <rFont val="Muli"/>
        <b/>
        <color rgb="FFFF0000"/>
      </rPr>
      <t xml:space="preserve">Este rango de decisión es el más cercano a lo que nos dice la Distribución Gaussiana, es decir, 3σ
</t>
    </r>
    <r>
      <rPr>
        <rFont val="Muli"/>
        <b/>
        <color theme="1"/>
      </rPr>
      <t xml:space="preserve">
</t>
    </r>
  </si>
  <si>
    <t xml:space="preserve">** 1.5 * IQR. Esta escala depende de la distribución seguida por los datos. Digamos que si mis datos parecen seguir una distribución exponencial, esta escala cambiaría.
</t>
  </si>
  <si>
    <t>euclideana</t>
  </si>
  <si>
    <t>Manhattan</t>
  </si>
  <si>
    <t>k=2</t>
  </si>
  <si>
    <t>dis(A,B)</t>
  </si>
  <si>
    <t>Vecindad K(A)</t>
  </si>
  <si>
    <t>B,C</t>
  </si>
  <si>
    <t>dis(A,C)</t>
  </si>
  <si>
    <t>Vecindad K(B)</t>
  </si>
  <si>
    <t>C,A</t>
  </si>
  <si>
    <t>dis(B,C)</t>
  </si>
  <si>
    <t>Vecindad K(C)</t>
  </si>
  <si>
    <t>B,A</t>
  </si>
  <si>
    <t>dis(A,D)</t>
  </si>
  <si>
    <t>Vecindad K(D)</t>
  </si>
  <si>
    <t>dis(D,C)</t>
  </si>
  <si>
    <t>dis(D,B)</t>
  </si>
  <si>
    <t>LRD(A)</t>
  </si>
  <si>
    <t>LOF(A)</t>
  </si>
  <si>
    <t>[ LRD(B)+LRD(C)  /  Vecindad(A)  ] * 1/LRD(A)</t>
  </si>
  <si>
    <t>LRD(B)</t>
  </si>
  <si>
    <t>LOF(B)</t>
  </si>
  <si>
    <t>LRD(C)</t>
  </si>
  <si>
    <t>LOF(C)</t>
  </si>
  <si>
    <t>LRD(D)</t>
  </si>
  <si>
    <t>LOF(D)</t>
  </si>
  <si>
    <t>DENSIDAD DE ALCANCE LOCAL (LRD)
Intuitivamente de acuerdo con la fórmula LRD, cuanto más la distancia de alcance promedio (es decir, los vecinos están lejos del punto), menos densidad de puntos están presentes alrededor de un punto en particular. Esto indica qué tan lejos está un punto del grupo de puntos más cercano. Los valores bajos de LRD implican que el grupo más cercano está lejos del punto.</t>
  </si>
  <si>
    <t xml:space="preserve">FACTOR DE VALOR LOCAL (LOF)
Intuitivamente, si el punto no es un valor atípico (inlier), la relación del LRD promedio de los vecinos es aproximadamente igual al LRD de un punto (porque la densidad de un punto y sus vecinos son aproximadamente iguales). En ese caso, LOF es casi igual a 1. Por otro lado, si el punto es un valor atípico, el LRD de un punto es menor que el LRD promedio de los vecinos. Entonces el valor de LOF será alto.
</t>
  </si>
  <si>
    <t>CONTAMINACION</t>
  </si>
  <si>
    <t>INDICE</t>
  </si>
  <si>
    <t>edad</t>
  </si>
  <si>
    <t>IMC</t>
  </si>
  <si>
    <t>LOC(2 VECINOS)</t>
  </si>
  <si>
    <t>LOC(2 VECINOS) FINAL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</si>
</sst>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0.000"/>
    <numFmt numFmtId="166" formatCode="d.m"/>
  </numFmts>
  <fonts count="10">
    <font>
      <sz val="10.0"/>
      <color rgb="FF000000"/>
      <name val="Arial"/>
      <scheme val="minor"/>
    </font>
    <font>
      <color theme="1"/>
      <name val="Arial"/>
    </font>
    <font>
      <b/>
      <sz val="8.0"/>
      <color rgb="FFFFFFFF"/>
      <name val="Calibri"/>
    </font>
    <font>
      <sz val="8.0"/>
      <color rgb="FF000000"/>
      <name val="Calibri"/>
    </font>
    <font>
      <b/>
      <sz val="14.0"/>
      <color theme="1"/>
      <name val="Arial"/>
    </font>
    <font>
      <sz val="12.0"/>
      <color theme="1"/>
      <name val="Muli"/>
    </font>
    <font>
      <b/>
      <color theme="1"/>
      <name val="Muli"/>
    </font>
    <font>
      <b/>
      <sz val="12.0"/>
      <color rgb="FF292929"/>
      <name val="Charter"/>
    </font>
    <font>
      <b/>
      <color theme="1"/>
      <name val="Arial"/>
    </font>
    <font>
      <color theme="1"/>
      <name val="Arial"/>
      <scheme val="minor"/>
    </font>
  </fonts>
  <fills count="15">
    <fill>
      <patternFill patternType="none"/>
    </fill>
    <fill>
      <patternFill patternType="lightGray"/>
    </fill>
    <fill>
      <patternFill patternType="solid">
        <fgColor rgb="FFFFF2CC"/>
        <bgColor rgb="FFFFF2CC"/>
      </patternFill>
    </fill>
    <fill>
      <patternFill patternType="solid">
        <fgColor rgb="FF808080"/>
        <bgColor rgb="FF808080"/>
      </patternFill>
    </fill>
    <fill>
      <patternFill patternType="solid">
        <fgColor rgb="FFF4CCCC"/>
        <bgColor rgb="FFF4CCCC"/>
      </patternFill>
    </fill>
    <fill>
      <patternFill patternType="solid">
        <fgColor rgb="FF93C47D"/>
        <bgColor rgb="FF93C47D"/>
      </patternFill>
    </fill>
    <fill>
      <patternFill patternType="solid">
        <fgColor rgb="FFCC0000"/>
        <bgColor rgb="FFCC0000"/>
      </patternFill>
    </fill>
    <fill>
      <patternFill patternType="solid">
        <fgColor rgb="FFB6D7A8"/>
        <bgColor rgb="FFB6D7A8"/>
      </patternFill>
    </fill>
    <fill>
      <patternFill patternType="solid">
        <fgColor rgb="FFFCE5CD"/>
        <bgColor rgb="FFFCE5CD"/>
      </patternFill>
    </fill>
    <fill>
      <patternFill patternType="solid">
        <fgColor rgb="FFFFFFFF"/>
        <bgColor rgb="FFFFFFFF"/>
      </patternFill>
    </fill>
    <fill>
      <patternFill patternType="solid">
        <fgColor rgb="FFFFE599"/>
        <bgColor rgb="FFFFE599"/>
      </patternFill>
    </fill>
    <fill>
      <patternFill patternType="solid">
        <fgColor rgb="FFEFEFEF"/>
        <bgColor rgb="FFEFEFEF"/>
      </patternFill>
    </fill>
    <fill>
      <patternFill patternType="solid">
        <fgColor rgb="FF9FC5E8"/>
        <bgColor rgb="FF9FC5E8"/>
      </patternFill>
    </fill>
    <fill>
      <patternFill patternType="solid">
        <fgColor rgb="FFD9EAD3"/>
        <bgColor rgb="FFD9EAD3"/>
      </patternFill>
    </fill>
    <fill>
      <patternFill patternType="solid">
        <fgColor rgb="FFEA9999"/>
        <bgColor rgb="FFEA9999"/>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2" fontId="1" numFmtId="0" xfId="0" applyFill="1" applyFont="1"/>
    <xf borderId="1" fillId="3" fontId="2" numFmtId="0" xfId="0" applyAlignment="1" applyBorder="1" applyFill="1" applyFont="1">
      <alignment horizontal="center" vertical="bottom"/>
    </xf>
    <xf borderId="0" fillId="0" fontId="1" numFmtId="0" xfId="0" applyFont="1"/>
    <xf borderId="1" fillId="4" fontId="3" numFmtId="0" xfId="0" applyAlignment="1" applyBorder="1" applyFill="1" applyFont="1">
      <alignment horizontal="center" vertical="bottom"/>
    </xf>
    <xf borderId="1" fillId="5" fontId="3" numFmtId="0" xfId="0" applyAlignment="1" applyBorder="1" applyFill="1" applyFont="1">
      <alignment horizontal="center" vertical="bottom"/>
    </xf>
    <xf borderId="1" fillId="0" fontId="3" numFmtId="164" xfId="0" applyAlignment="1" applyBorder="1" applyFont="1" applyNumberFormat="1">
      <alignment horizontal="center" vertical="bottom"/>
    </xf>
    <xf borderId="1" fillId="0" fontId="3" numFmtId="0" xfId="0" applyAlignment="1" applyBorder="1" applyFont="1">
      <alignment horizontal="center" vertical="bottom"/>
    </xf>
    <xf borderId="1" fillId="6" fontId="3" numFmtId="0" xfId="0" applyAlignment="1" applyBorder="1" applyFill="1" applyFont="1">
      <alignment horizontal="center" vertical="bottom"/>
    </xf>
    <xf borderId="0" fillId="6" fontId="1" numFmtId="0" xfId="0" applyFont="1"/>
    <xf borderId="1" fillId="7" fontId="3" numFmtId="0" xfId="0" applyAlignment="1" applyBorder="1" applyFill="1" applyFont="1">
      <alignment horizontal="center" vertical="bottom"/>
    </xf>
    <xf borderId="1" fillId="7" fontId="3" numFmtId="164" xfId="0" applyAlignment="1" applyBorder="1" applyFont="1" applyNumberFormat="1">
      <alignment horizontal="center" vertical="bottom"/>
    </xf>
    <xf borderId="0" fillId="7" fontId="1" numFmtId="0" xfId="0"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0" fontId="1" numFmtId="0" xfId="0" applyBorder="1" applyFont="1"/>
    <xf borderId="0" fillId="8" fontId="1" numFmtId="0" xfId="0" applyFill="1" applyFont="1"/>
    <xf borderId="7" fillId="0" fontId="1" numFmtId="0" xfId="0" applyBorder="1" applyFont="1"/>
    <xf borderId="8" fillId="0" fontId="1" numFmtId="0" xfId="0" applyBorder="1" applyFont="1"/>
    <xf borderId="9" fillId="0" fontId="1" numFmtId="0" xfId="0" applyBorder="1" applyFont="1"/>
    <xf borderId="0" fillId="0" fontId="4" numFmtId="0" xfId="0" applyAlignment="1" applyFont="1">
      <alignment shrinkToFit="0" vertical="center" wrapText="1"/>
    </xf>
    <xf borderId="0" fillId="0" fontId="5" numFmtId="0" xfId="0" applyAlignment="1" applyFont="1">
      <alignment shrinkToFit="0" vertical="center" wrapText="1"/>
    </xf>
    <xf borderId="0" fillId="0" fontId="6" numFmtId="0" xfId="0" applyAlignment="1" applyFont="1">
      <alignment shrinkToFit="0" vertical="center" wrapText="1"/>
    </xf>
    <xf borderId="0" fillId="9" fontId="7" numFmtId="0" xfId="0" applyFill="1" applyFont="1"/>
    <xf borderId="0" fillId="0" fontId="8" numFmtId="0" xfId="0" applyAlignment="1" applyFont="1">
      <alignment readingOrder="0"/>
    </xf>
    <xf borderId="0" fillId="10" fontId="8" numFmtId="0" xfId="0" applyFill="1" applyFont="1"/>
    <xf borderId="0" fillId="0" fontId="8" numFmtId="0" xfId="0" applyFont="1"/>
    <xf borderId="0" fillId="11" fontId="1" numFmtId="0" xfId="0" applyFill="1" applyFont="1"/>
    <xf borderId="0" fillId="12" fontId="1" numFmtId="0" xfId="0" applyFill="1" applyFont="1"/>
    <xf borderId="0" fillId="13" fontId="1" numFmtId="0" xfId="0" applyFill="1" applyFont="1"/>
    <xf borderId="0" fillId="0" fontId="1" numFmtId="165" xfId="0" applyFont="1" applyNumberFormat="1"/>
    <xf borderId="0" fillId="14" fontId="1" numFmtId="0" xfId="0" applyFill="1" applyFont="1"/>
    <xf borderId="0" fillId="0" fontId="9" numFmtId="9" xfId="0" applyAlignment="1" applyFont="1" applyNumberFormat="1">
      <alignment readingOrder="0"/>
    </xf>
    <xf borderId="0" fillId="0" fontId="9" numFmtId="0" xfId="0" applyAlignment="1" applyFont="1">
      <alignment readingOrder="0"/>
    </xf>
    <xf borderId="0" fillId="0" fontId="1" numFmtId="9" xfId="0" applyFont="1" applyNumberFormat="1"/>
    <xf borderId="0" fillId="0" fontId="1" numFmtId="0" xfId="0" applyAlignment="1" applyFont="1">
      <alignment shrinkToFit="0" vertical="center" wrapText="1"/>
    </xf>
    <xf borderId="0" fillId="0" fontId="8" numFmtId="0" xfId="0" applyAlignment="1" applyFont="1">
      <alignment horizontal="center"/>
    </xf>
    <xf borderId="0" fillId="0" fontId="1" numFmtId="166" xfId="0" applyFont="1" applyNumberFormat="1"/>
    <xf borderId="0" fillId="14" fontId="1" numFmtId="166" xfId="0" applyFont="1" applyNumberFormat="1"/>
  </cellXfs>
  <cellStyles count="1">
    <cellStyle xfId="0" name="Normal" builtinId="0"/>
  </cellStyles>
  <dxfs count="1">
    <dxf>
      <font/>
      <fill>
        <patternFill patternType="solid">
          <fgColor rgb="FFCC4125"/>
          <bgColor rgb="FFCC412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257175</xdr:colOff>
      <xdr:row>1</xdr:row>
      <xdr:rowOff>95250</xdr:rowOff>
    </xdr:from>
    <xdr:ext cx="4448175" cy="15811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809625</xdr:colOff>
      <xdr:row>21</xdr:row>
      <xdr:rowOff>104775</xdr:rowOff>
    </xdr:from>
    <xdr:ext cx="4781550" cy="239077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00700" cy="384810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285750</xdr:colOff>
      <xdr:row>29</xdr:row>
      <xdr:rowOff>66675</xdr:rowOff>
    </xdr:from>
    <xdr:ext cx="4010025" cy="8286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942975</xdr:colOff>
      <xdr:row>28</xdr:row>
      <xdr:rowOff>190500</xdr:rowOff>
    </xdr:from>
    <xdr:ext cx="2886075" cy="7715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1" t="s">
        <v>0</v>
      </c>
    </row>
    <row r="2" ht="15.75" customHeight="1"/>
    <row r="3" ht="15.75" customHeight="1"/>
    <row r="4" ht="15.75" customHeight="1"/>
    <row r="5" ht="15.75" customHeight="1"/>
    <row r="6" ht="15.75" customHeight="1"/>
    <row r="7" ht="15.75" customHeight="1"/>
    <row r="8" ht="15.75" customHeight="1"/>
    <row r="9" ht="15.75" customHeight="1">
      <c r="I9" s="2" t="s">
        <v>1</v>
      </c>
      <c r="J9" s="2" t="s">
        <v>2</v>
      </c>
      <c r="K9" s="2" t="s">
        <v>3</v>
      </c>
    </row>
    <row r="10" ht="15.75" customHeight="1">
      <c r="A10" s="3" t="s">
        <v>4</v>
      </c>
      <c r="B10" s="3" t="s">
        <v>5</v>
      </c>
      <c r="C10" s="3" t="s">
        <v>6</v>
      </c>
      <c r="D10" s="4" t="s">
        <v>7</v>
      </c>
      <c r="E10" s="5" t="s">
        <v>8</v>
      </c>
      <c r="F10" s="4">
        <f>AVERAGE(B11:B30)</f>
        <v>497.3</v>
      </c>
      <c r="H10" s="3" t="s">
        <v>4</v>
      </c>
      <c r="I10" s="3" t="s">
        <v>5</v>
      </c>
      <c r="J10" s="3" t="s">
        <v>5</v>
      </c>
      <c r="K10" s="3" t="s">
        <v>5</v>
      </c>
    </row>
    <row r="11" ht="15.75" customHeight="1">
      <c r="A11" s="6" t="s">
        <v>9</v>
      </c>
      <c r="B11" s="6">
        <v>465.0</v>
      </c>
      <c r="C11" s="7">
        <f t="shared" ref="C11:C30" si="1">(B11-$F$10)/$F$11</f>
        <v>-0.2597121811</v>
      </c>
      <c r="E11" s="5" t="s">
        <v>10</v>
      </c>
      <c r="F11" s="4">
        <f>STDEVPA(B11:B30)</f>
        <v>124.3684446</v>
      </c>
      <c r="H11" s="8" t="s">
        <v>9</v>
      </c>
      <c r="I11" s="8">
        <v>1.0</v>
      </c>
      <c r="J11" s="4">
        <v>0.0</v>
      </c>
      <c r="K11" s="4">
        <v>0.0</v>
      </c>
      <c r="L11" s="4">
        <v>0.0</v>
      </c>
    </row>
    <row r="12" ht="15.75" customHeight="1">
      <c r="A12" s="8" t="s">
        <v>11</v>
      </c>
      <c r="B12" s="8">
        <v>477.0</v>
      </c>
      <c r="C12" s="7">
        <f t="shared" si="1"/>
        <v>-0.1632246835</v>
      </c>
      <c r="H12" s="9" t="s">
        <v>11</v>
      </c>
      <c r="I12" s="9">
        <v>0.0</v>
      </c>
      <c r="J12" s="10">
        <v>1.0</v>
      </c>
      <c r="K12" s="10">
        <v>1.0</v>
      </c>
      <c r="L12" s="10">
        <v>1.0</v>
      </c>
    </row>
    <row r="13" ht="15.75" customHeight="1">
      <c r="A13" s="11" t="s">
        <v>12</v>
      </c>
      <c r="B13" s="8">
        <v>566.0</v>
      </c>
      <c r="C13" s="12">
        <f t="shared" si="1"/>
        <v>0.552390924</v>
      </c>
      <c r="H13" s="8" t="s">
        <v>12</v>
      </c>
      <c r="I13" s="8">
        <v>0.0</v>
      </c>
      <c r="J13" s="4">
        <v>0.0</v>
      </c>
      <c r="K13" s="4">
        <v>1.0</v>
      </c>
      <c r="L13" s="4">
        <v>0.0</v>
      </c>
    </row>
    <row r="14" ht="15.75" customHeight="1">
      <c r="A14" s="8" t="s">
        <v>13</v>
      </c>
      <c r="B14" s="8">
        <v>95.0</v>
      </c>
      <c r="C14" s="7">
        <f t="shared" si="1"/>
        <v>-3.234743358</v>
      </c>
      <c r="H14" s="8" t="s">
        <v>13</v>
      </c>
      <c r="I14" s="8">
        <v>0.0</v>
      </c>
      <c r="J14" s="4">
        <v>0.0</v>
      </c>
      <c r="K14" s="4">
        <v>0.0</v>
      </c>
      <c r="L14" s="4">
        <v>0.0</v>
      </c>
    </row>
    <row r="15" ht="15.75" customHeight="1">
      <c r="A15" s="8" t="s">
        <v>14</v>
      </c>
      <c r="B15" s="8">
        <v>596.0</v>
      </c>
      <c r="C15" s="7">
        <f t="shared" si="1"/>
        <v>0.7936096681</v>
      </c>
      <c r="H15" s="8" t="s">
        <v>14</v>
      </c>
      <c r="I15" s="8">
        <v>0.0</v>
      </c>
      <c r="J15" s="4">
        <v>0.0</v>
      </c>
      <c r="K15" s="4">
        <v>0.0</v>
      </c>
      <c r="L15" s="4">
        <v>0.0</v>
      </c>
    </row>
    <row r="16" ht="15.75" customHeight="1">
      <c r="A16" s="11" t="s">
        <v>15</v>
      </c>
      <c r="B16" s="8">
        <v>459.0</v>
      </c>
      <c r="C16" s="7">
        <f t="shared" si="1"/>
        <v>-0.30795593</v>
      </c>
      <c r="D16" s="13"/>
      <c r="H16" s="11" t="s">
        <v>15</v>
      </c>
      <c r="I16" s="8">
        <v>0.0</v>
      </c>
      <c r="J16" s="4">
        <v>0.0</v>
      </c>
      <c r="K16" s="4">
        <v>0.0</v>
      </c>
      <c r="L16" s="4">
        <v>0.0</v>
      </c>
    </row>
    <row r="17" ht="15.75" customHeight="1">
      <c r="A17" s="8" t="s">
        <v>16</v>
      </c>
      <c r="B17" s="8">
        <v>524.0</v>
      </c>
      <c r="C17" s="7">
        <f t="shared" si="1"/>
        <v>0.2146846822</v>
      </c>
    </row>
    <row r="18" ht="15.75" customHeight="1">
      <c r="A18" s="8" t="s">
        <v>17</v>
      </c>
      <c r="B18" s="8">
        <v>460.0</v>
      </c>
      <c r="C18" s="7">
        <f t="shared" si="1"/>
        <v>-0.2999153052</v>
      </c>
    </row>
    <row r="19" ht="15.75" customHeight="1">
      <c r="A19" s="8" t="s">
        <v>18</v>
      </c>
      <c r="B19" s="8">
        <v>454.0</v>
      </c>
      <c r="C19" s="7">
        <f t="shared" si="1"/>
        <v>-0.348159054</v>
      </c>
    </row>
    <row r="20" ht="15.75" customHeight="1">
      <c r="A20" s="8" t="s">
        <v>19</v>
      </c>
      <c r="B20" s="8">
        <v>490.0</v>
      </c>
      <c r="C20" s="7">
        <f t="shared" si="1"/>
        <v>-0.05869656106</v>
      </c>
    </row>
    <row r="21" ht="15.75" customHeight="1">
      <c r="A21" s="8" t="s">
        <v>20</v>
      </c>
      <c r="B21" s="8">
        <v>465.0</v>
      </c>
      <c r="C21" s="7">
        <f t="shared" si="1"/>
        <v>-0.2597121811</v>
      </c>
    </row>
    <row r="22" ht="15.75" customHeight="1">
      <c r="A22" s="8" t="s">
        <v>21</v>
      </c>
      <c r="B22" s="8">
        <v>477.0</v>
      </c>
      <c r="C22" s="7">
        <f t="shared" si="1"/>
        <v>-0.1632246835</v>
      </c>
    </row>
    <row r="23" ht="15.75" customHeight="1">
      <c r="A23" s="8" t="s">
        <v>22</v>
      </c>
      <c r="B23" s="8">
        <v>566.0</v>
      </c>
      <c r="C23" s="7">
        <f t="shared" si="1"/>
        <v>0.552390924</v>
      </c>
    </row>
    <row r="24" ht="15.75" customHeight="1">
      <c r="A24" s="8" t="s">
        <v>23</v>
      </c>
      <c r="B24" s="8">
        <v>505.0</v>
      </c>
      <c r="C24" s="7">
        <f t="shared" si="1"/>
        <v>0.06191281099</v>
      </c>
    </row>
    <row r="25" ht="15.75" customHeight="1">
      <c r="A25" s="8" t="s">
        <v>24</v>
      </c>
      <c r="B25" s="8">
        <v>596.0</v>
      </c>
      <c r="C25" s="7">
        <f t="shared" si="1"/>
        <v>0.7936096681</v>
      </c>
    </row>
    <row r="26" ht="15.75" customHeight="1">
      <c r="A26" s="8" t="s">
        <v>25</v>
      </c>
      <c r="B26" s="8">
        <v>823.0</v>
      </c>
      <c r="C26" s="7">
        <f t="shared" si="1"/>
        <v>2.618831498</v>
      </c>
    </row>
    <row r="27" ht="15.75" customHeight="1">
      <c r="A27" s="8" t="s">
        <v>26</v>
      </c>
      <c r="B27" s="8">
        <v>524.0</v>
      </c>
      <c r="C27" s="7">
        <f t="shared" si="1"/>
        <v>0.2146846822</v>
      </c>
    </row>
    <row r="28" ht="15.75" customHeight="1">
      <c r="A28" s="8" t="s">
        <v>27</v>
      </c>
      <c r="B28" s="8">
        <v>460.0</v>
      </c>
      <c r="C28" s="7">
        <f t="shared" si="1"/>
        <v>-0.2999153052</v>
      </c>
    </row>
    <row r="29" ht="15.75" customHeight="1">
      <c r="A29" s="8" t="s">
        <v>28</v>
      </c>
      <c r="B29" s="8">
        <v>454.0</v>
      </c>
      <c r="C29" s="7">
        <f t="shared" si="1"/>
        <v>-0.348159054</v>
      </c>
    </row>
    <row r="30" ht="15.75" customHeight="1">
      <c r="A30" s="8" t="s">
        <v>29</v>
      </c>
      <c r="B30" s="8">
        <v>490.0</v>
      </c>
      <c r="C30" s="7">
        <f t="shared" si="1"/>
        <v>-0.05869656106</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c r="A44" s="4" t="s">
        <v>30</v>
      </c>
    </row>
    <row r="45" ht="15.75" customHeight="1">
      <c r="D45" s="14"/>
      <c r="E45" s="15"/>
      <c r="F45" s="15"/>
      <c r="G45" s="15"/>
      <c r="H45" s="15"/>
      <c r="I45" s="16"/>
    </row>
    <row r="46" ht="15.75" customHeight="1">
      <c r="A46" s="4" t="s">
        <v>31</v>
      </c>
      <c r="D46" s="17" t="s">
        <v>32</v>
      </c>
      <c r="H46" s="4" t="s">
        <v>33</v>
      </c>
      <c r="I46" s="18"/>
    </row>
    <row r="47" ht="15.75" customHeight="1">
      <c r="A47" s="4" t="s">
        <v>34</v>
      </c>
      <c r="B47" s="4">
        <v>34.0</v>
      </c>
      <c r="D47" s="17" t="s">
        <v>35</v>
      </c>
      <c r="E47" s="4">
        <v>34.0</v>
      </c>
      <c r="H47" s="4" t="s">
        <v>34</v>
      </c>
      <c r="I47" s="18">
        <v>22.0</v>
      </c>
    </row>
    <row r="48" ht="15.75" customHeight="1">
      <c r="A48" s="19" t="s">
        <v>35</v>
      </c>
      <c r="B48" s="4">
        <v>4.0</v>
      </c>
      <c r="D48" s="17" t="s">
        <v>36</v>
      </c>
      <c r="E48" s="4">
        <v>12.0</v>
      </c>
      <c r="H48" s="4" t="s">
        <v>36</v>
      </c>
      <c r="I48" s="18">
        <v>13.0</v>
      </c>
    </row>
    <row r="49" ht="15.75" customHeight="1">
      <c r="A49" s="4" t="s">
        <v>36</v>
      </c>
      <c r="B49" s="4">
        <v>1.0</v>
      </c>
      <c r="D49" s="17" t="s">
        <v>34</v>
      </c>
      <c r="E49" s="4">
        <v>11.0</v>
      </c>
      <c r="H49" s="4" t="s">
        <v>35</v>
      </c>
      <c r="I49" s="18">
        <v>10.0</v>
      </c>
    </row>
    <row r="50" ht="15.75" customHeight="1">
      <c r="D50" s="20"/>
      <c r="E50" s="21"/>
      <c r="F50" s="21"/>
      <c r="G50" s="21"/>
      <c r="H50" s="21"/>
      <c r="I50" s="22"/>
    </row>
    <row r="51" ht="15.75" customHeight="1"/>
    <row r="52" ht="15.75" customHeight="1"/>
    <row r="53" ht="15.75" customHeight="1">
      <c r="D53" s="4" t="s">
        <v>37</v>
      </c>
      <c r="F53" s="4" t="s">
        <v>38</v>
      </c>
    </row>
    <row r="54" ht="15.75" customHeight="1"/>
    <row r="55" ht="15.75" customHeight="1">
      <c r="D55" s="14"/>
      <c r="E55" s="15"/>
      <c r="F55" s="15"/>
      <c r="G55" s="15"/>
      <c r="H55" s="15"/>
      <c r="I55" s="16"/>
    </row>
    <row r="56" ht="15.75" customHeight="1">
      <c r="D56" s="17" t="s">
        <v>32</v>
      </c>
      <c r="H56" s="4" t="s">
        <v>33</v>
      </c>
      <c r="I56" s="18"/>
    </row>
    <row r="57" ht="15.75" customHeight="1">
      <c r="D57" s="4" t="s">
        <v>34</v>
      </c>
      <c r="E57" s="4">
        <v>34.0</v>
      </c>
      <c r="H57" s="4" t="s">
        <v>34</v>
      </c>
      <c r="I57" s="4">
        <v>34.0</v>
      </c>
    </row>
    <row r="58" ht="15.75" customHeight="1">
      <c r="D58" s="19" t="s">
        <v>35</v>
      </c>
      <c r="E58" s="4">
        <v>4.0</v>
      </c>
      <c r="H58" s="19" t="s">
        <v>35</v>
      </c>
      <c r="I58" s="4">
        <v>4.0</v>
      </c>
    </row>
    <row r="59" ht="15.75" customHeight="1">
      <c r="D59" s="4" t="s">
        <v>36</v>
      </c>
      <c r="E59" s="4">
        <v>1.0</v>
      </c>
      <c r="H59" s="4" t="s">
        <v>36</v>
      </c>
      <c r="I59" s="4">
        <v>1.0</v>
      </c>
    </row>
    <row r="60" ht="15.75" customHeight="1">
      <c r="D60" s="20"/>
      <c r="E60" s="21"/>
      <c r="F60" s="21"/>
      <c r="G60" s="21"/>
      <c r="H60" s="21"/>
      <c r="I60" s="22"/>
    </row>
    <row r="61" ht="15.75" customHeight="1"/>
    <row r="62" ht="15.75" customHeight="1"/>
    <row r="63" ht="15.75" customHeight="1"/>
    <row r="64" ht="15.75" customHeight="1"/>
    <row r="65" ht="15.75" customHeight="1">
      <c r="A65" s="4" t="s">
        <v>39</v>
      </c>
    </row>
    <row r="66" ht="15.75" customHeight="1">
      <c r="A66" s="4" t="s">
        <v>40</v>
      </c>
    </row>
    <row r="67" ht="15.75" customHeight="1">
      <c r="A67" s="4" t="s">
        <v>40</v>
      </c>
    </row>
    <row r="68" ht="15.75" customHeight="1">
      <c r="A68" s="4" t="s">
        <v>40</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7"/>
  </mergeCells>
  <conditionalFormatting sqref="C11:C30">
    <cfRule type="cellIs" dxfId="0" priority="1" operator="notBetween">
      <formula>3</formula>
      <formula>-3</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38.88"/>
  </cols>
  <sheetData>
    <row r="1" ht="15.75" customHeight="1">
      <c r="A1" s="23" t="s">
        <v>41</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c r="A12" s="24" t="s">
        <v>42</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c r="A35" s="24" t="s">
        <v>43</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c r="A45" s="25" t="s">
        <v>44</v>
      </c>
      <c r="F45" s="25" t="s">
        <v>45</v>
      </c>
    </row>
    <row r="46" ht="15.75" customHeight="1"/>
    <row r="47" ht="15.75" customHeight="1">
      <c r="E47" s="25"/>
    </row>
    <row r="48" ht="15.75" customHeight="1">
      <c r="E48" s="25"/>
    </row>
    <row r="49" ht="15.75" customHeight="1">
      <c r="E49" s="25"/>
    </row>
    <row r="50" ht="15.75" customHeight="1">
      <c r="E50" s="25"/>
    </row>
    <row r="51" ht="15.75" customHeight="1">
      <c r="E51" s="25"/>
    </row>
    <row r="52" ht="15.75" customHeight="1">
      <c r="E52" s="25"/>
    </row>
    <row r="53" ht="15.75" customHeight="1">
      <c r="E53" s="25"/>
    </row>
    <row r="54" ht="15.75" customHeight="1">
      <c r="E54" s="25"/>
    </row>
    <row r="55" ht="15.75" customHeight="1">
      <c r="E55" s="25"/>
    </row>
    <row r="56" ht="15.75" customHeight="1">
      <c r="E56" s="25"/>
    </row>
    <row r="57" ht="15.75" customHeight="1">
      <c r="E57" s="25"/>
    </row>
    <row r="58" ht="15.75" customHeight="1">
      <c r="E58" s="25"/>
    </row>
    <row r="59" ht="15.75" customHeight="1">
      <c r="A59" s="25"/>
      <c r="B59" s="25"/>
      <c r="C59" s="25"/>
      <c r="D59" s="25"/>
      <c r="E59" s="25"/>
    </row>
    <row r="60" ht="15.75" customHeight="1">
      <c r="A60" s="25"/>
      <c r="B60" s="25"/>
      <c r="C60" s="25"/>
      <c r="D60" s="25"/>
      <c r="E60" s="25"/>
    </row>
    <row r="61" ht="15.75" customHeight="1">
      <c r="A61" s="25"/>
      <c r="B61" s="25"/>
      <c r="C61" s="25" t="s">
        <v>46</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c r="A76" s="24" t="s">
        <v>47</v>
      </c>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F1"/>
    <mergeCell ref="A12:F21"/>
    <mergeCell ref="A35:F44"/>
    <mergeCell ref="A45:D58"/>
    <mergeCell ref="F45:F58"/>
    <mergeCell ref="C61:F74"/>
    <mergeCell ref="A76:F7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P1" s="4" t="s">
        <v>48</v>
      </c>
    </row>
    <row r="2" ht="15.75" customHeight="1">
      <c r="H2" s="26" t="s">
        <v>49</v>
      </c>
      <c r="M2" s="27" t="s">
        <v>50</v>
      </c>
      <c r="Q2" s="28">
        <v>1.0</v>
      </c>
      <c r="R2" s="29">
        <v>2.0</v>
      </c>
      <c r="S2" s="29">
        <v>3.0</v>
      </c>
      <c r="T2" s="29">
        <v>4.0</v>
      </c>
    </row>
    <row r="3" ht="15.75" customHeight="1">
      <c r="H3" s="4" t="s">
        <v>51</v>
      </c>
      <c r="I3" s="4">
        <f>abs(0-1)+abs(0-0)</f>
        <v>1</v>
      </c>
      <c r="K3" s="4" t="s">
        <v>52</v>
      </c>
      <c r="L3" s="4" t="s">
        <v>53</v>
      </c>
      <c r="M3" s="4">
        <v>2.0</v>
      </c>
      <c r="P3" s="29">
        <v>1.0</v>
      </c>
      <c r="Q3" s="30">
        <v>0.0</v>
      </c>
      <c r="R3" s="13"/>
    </row>
    <row r="4" ht="15.75" customHeight="1">
      <c r="H4" s="4" t="s">
        <v>54</v>
      </c>
      <c r="I4" s="4">
        <f>abs(0-1)+abs(0-1)</f>
        <v>2</v>
      </c>
      <c r="K4" s="4" t="s">
        <v>55</v>
      </c>
      <c r="L4" s="4" t="s">
        <v>56</v>
      </c>
      <c r="M4" s="4">
        <v>2.0</v>
      </c>
      <c r="P4" s="28">
        <v>2.0</v>
      </c>
      <c r="Q4" s="31">
        <v>4.0</v>
      </c>
      <c r="R4" s="13"/>
    </row>
    <row r="5" ht="15.75" customHeight="1">
      <c r="H5" s="4" t="s">
        <v>57</v>
      </c>
      <c r="I5" s="4">
        <f>abs(1-1)+abs(0-1)</f>
        <v>1</v>
      </c>
      <c r="K5" s="4" t="s">
        <v>58</v>
      </c>
      <c r="L5" s="4" t="s">
        <v>59</v>
      </c>
      <c r="M5" s="4">
        <v>2.0</v>
      </c>
      <c r="P5" s="28">
        <v>3.0</v>
      </c>
      <c r="Q5" s="31">
        <v>56.0</v>
      </c>
    </row>
    <row r="6" ht="15.75" customHeight="1">
      <c r="H6" s="4" t="s">
        <v>60</v>
      </c>
      <c r="I6" s="4">
        <f>abs(0-0)+abs(0-3)</f>
        <v>3</v>
      </c>
      <c r="K6" s="4" t="s">
        <v>61</v>
      </c>
      <c r="L6" s="4" t="s">
        <v>56</v>
      </c>
      <c r="M6" s="4">
        <v>2.0</v>
      </c>
      <c r="P6" s="29">
        <v>4.0</v>
      </c>
      <c r="Q6" s="4">
        <v>78.0</v>
      </c>
    </row>
    <row r="7" ht="15.75" customHeight="1">
      <c r="H7" s="4" t="s">
        <v>62</v>
      </c>
      <c r="I7" s="4">
        <f>abs(0-1)+abs(1-3)</f>
        <v>3</v>
      </c>
      <c r="P7" s="29">
        <v>5.0</v>
      </c>
      <c r="Q7" s="4">
        <v>67.0</v>
      </c>
      <c r="R7" s="13"/>
    </row>
    <row r="8" ht="15.75" customHeight="1">
      <c r="H8" s="4" t="s">
        <v>63</v>
      </c>
      <c r="I8" s="4">
        <f>abs(0-1)+abs(0-3)</f>
        <v>4</v>
      </c>
      <c r="P8" s="28">
        <v>6.0</v>
      </c>
      <c r="Q8" s="31">
        <v>8.0</v>
      </c>
      <c r="R8" s="13"/>
    </row>
    <row r="9" ht="15.75" customHeight="1">
      <c r="P9" s="28">
        <v>7.0</v>
      </c>
      <c r="Q9" s="31">
        <v>9.0</v>
      </c>
    </row>
    <row r="10" ht="15.75" customHeight="1"/>
    <row r="11" ht="15.75" customHeight="1"/>
    <row r="12" ht="15.75" customHeight="1">
      <c r="H12" s="4" t="s">
        <v>64</v>
      </c>
      <c r="I12" s="4">
        <f>1/((I3+I4)/M3)</f>
        <v>0.6666666667</v>
      </c>
      <c r="K12" s="32" t="s">
        <v>65</v>
      </c>
      <c r="L12" s="32">
        <f>((I13+I14)/M3)*(1/I12)</f>
        <v>1.25</v>
      </c>
      <c r="M12" s="4" t="s">
        <v>66</v>
      </c>
    </row>
    <row r="13" ht="15.75" customHeight="1">
      <c r="H13" s="4" t="s">
        <v>67</v>
      </c>
      <c r="I13" s="33">
        <f>1/((I3+I5)/M4)</f>
        <v>1</v>
      </c>
      <c r="K13" s="32" t="s">
        <v>68</v>
      </c>
      <c r="L13" s="32">
        <f>((I14+I12)/M4)*(1/I13)</f>
        <v>0.6666666667</v>
      </c>
    </row>
    <row r="14" ht="15.75" customHeight="1">
      <c r="H14" s="4" t="s">
        <v>69</v>
      </c>
      <c r="I14" s="4">
        <f>1/((I5+I4)/M5)</f>
        <v>0.6666666667</v>
      </c>
      <c r="K14" s="32" t="s">
        <v>70</v>
      </c>
      <c r="L14" s="32">
        <f>((I12+I13)/M5)*(1/I14)</f>
        <v>1.25</v>
      </c>
    </row>
    <row r="15" ht="15.75" customHeight="1">
      <c r="H15" s="4" t="s">
        <v>71</v>
      </c>
      <c r="I15" s="4">
        <f>1/((I7+I6)/M6)</f>
        <v>0.3333333333</v>
      </c>
      <c r="K15" s="34" t="s">
        <v>72</v>
      </c>
      <c r="L15" s="34">
        <f>((I12+I14)/M6)*(1/I15)</f>
        <v>2</v>
      </c>
      <c r="N15" s="35"/>
    </row>
    <row r="16" ht="15.75" customHeight="1">
      <c r="K16" s="36"/>
      <c r="L16" s="36"/>
    </row>
    <row r="17" ht="15.75" customHeight="1">
      <c r="J17" s="4"/>
    </row>
    <row r="18" ht="15.75" customHeight="1"/>
    <row r="19" ht="15.75" customHeight="1">
      <c r="L19" s="32"/>
      <c r="M19" s="4"/>
    </row>
    <row r="20" ht="15.75" customHeight="1">
      <c r="K20" s="37"/>
      <c r="L20" s="32"/>
      <c r="M20" s="4"/>
      <c r="N20" s="37">
        <v>0.25</v>
      </c>
    </row>
    <row r="21" ht="15.75" customHeight="1">
      <c r="L21" s="32"/>
      <c r="M21" s="4"/>
    </row>
    <row r="22" ht="15.75" customHeight="1">
      <c r="A22" s="4">
        <v>1.0</v>
      </c>
      <c r="L22" s="34"/>
      <c r="M22" s="4"/>
    </row>
    <row r="23" ht="15.75" customHeight="1">
      <c r="A23" s="4">
        <v>2.0</v>
      </c>
    </row>
    <row r="24" ht="15.75" customHeight="1">
      <c r="A24" s="1" t="s">
        <v>73</v>
      </c>
      <c r="H24" s="38" t="s">
        <v>74</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E34" s="4" t="s">
        <v>75</v>
      </c>
      <c r="F34" s="37">
        <v>0.15</v>
      </c>
      <c r="G34" s="4">
        <f>7*0.15</f>
        <v>1.05</v>
      </c>
    </row>
    <row r="35" ht="15.75" customHeight="1">
      <c r="A35" s="39" t="s">
        <v>76</v>
      </c>
      <c r="B35" s="39" t="s">
        <v>77</v>
      </c>
      <c r="C35" s="39" t="s">
        <v>78</v>
      </c>
      <c r="D35" s="39" t="s">
        <v>79</v>
      </c>
      <c r="E35" s="39" t="s">
        <v>80</v>
      </c>
    </row>
    <row r="36" ht="15.75" customHeight="1">
      <c r="A36" s="4">
        <v>1.0</v>
      </c>
      <c r="B36" s="4">
        <v>23.0</v>
      </c>
      <c r="C36" s="40">
        <v>44958.0</v>
      </c>
      <c r="D36" s="4">
        <v>1.25</v>
      </c>
      <c r="E36" s="13">
        <v>0.0</v>
      </c>
      <c r="F36" s="4">
        <v>1.0</v>
      </c>
    </row>
    <row r="37" ht="15.75" customHeight="1">
      <c r="A37" s="4">
        <v>2.0</v>
      </c>
      <c r="B37" s="4">
        <v>44.0</v>
      </c>
      <c r="C37" s="40">
        <v>45050.0</v>
      </c>
      <c r="D37" s="4">
        <v>0.6666666666666666</v>
      </c>
      <c r="E37" s="13">
        <v>0.0</v>
      </c>
      <c r="F37" s="4">
        <v>1.0</v>
      </c>
    </row>
    <row r="38" ht="15.75" customHeight="1">
      <c r="A38" s="4">
        <v>3.0</v>
      </c>
      <c r="B38" s="4">
        <v>67.0</v>
      </c>
      <c r="C38" s="40">
        <v>45113.0</v>
      </c>
      <c r="D38" s="4">
        <v>1.25</v>
      </c>
      <c r="E38" s="13">
        <v>0.0</v>
      </c>
      <c r="F38" s="4">
        <v>1.0</v>
      </c>
    </row>
    <row r="39" ht="15.75" customHeight="1">
      <c r="A39" s="34">
        <v>4.0</v>
      </c>
      <c r="B39" s="34">
        <v>34.0</v>
      </c>
      <c r="C39" s="41">
        <v>45177.0</v>
      </c>
      <c r="D39" s="34">
        <v>2.0</v>
      </c>
      <c r="E39" s="34">
        <v>1.0</v>
      </c>
      <c r="F39" s="10">
        <v>-1.0</v>
      </c>
    </row>
    <row r="40" ht="15.75" customHeight="1">
      <c r="B40" s="4">
        <v>67.0</v>
      </c>
      <c r="C40" s="4">
        <v>78.0</v>
      </c>
      <c r="D40" s="4">
        <v>1.25</v>
      </c>
      <c r="E40" s="13">
        <v>0.0</v>
      </c>
      <c r="F40" s="4">
        <v>1.0</v>
      </c>
    </row>
    <row r="41" ht="15.75" customHeight="1">
      <c r="B41" s="4">
        <v>89.0</v>
      </c>
      <c r="C41" s="4">
        <v>56.0</v>
      </c>
      <c r="D41" s="4">
        <v>0.6666666666666666</v>
      </c>
      <c r="E41" s="13">
        <v>0.0</v>
      </c>
      <c r="F41" s="4">
        <v>1.0</v>
      </c>
    </row>
    <row r="42" ht="15.75" customHeight="1">
      <c r="B42" s="4">
        <v>45.0</v>
      </c>
      <c r="C42" s="4">
        <v>78.0</v>
      </c>
      <c r="D42" s="4">
        <v>1.25</v>
      </c>
      <c r="E42" s="13">
        <v>0.0</v>
      </c>
      <c r="F42" s="4">
        <v>1.0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4:F28"/>
    <mergeCell ref="H24:M24"/>
  </mergeCells>
  <drawing r:id="rId1"/>
</worksheet>
</file>