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bookair/Downloads/"/>
    </mc:Choice>
  </mc:AlternateContent>
  <xr:revisionPtr revIDLastSave="0" documentId="13_ncr:1_{6F9B4CEC-B1FE-8B49-9EC2-9DD46325FFDC}" xr6:coauthVersionLast="47" xr6:coauthVersionMax="47" xr10:uidLastSave="{00000000-0000-0000-0000-000000000000}"/>
  <bookViews>
    <workbookView xWindow="780" yWindow="1000" windowWidth="27640" windowHeight="15640" xr2:uid="{2D0D99DB-2BA2-EC4C-8DC4-2BCF3690D0F7}"/>
  </bookViews>
  <sheets>
    <sheet name="VP" sheetId="2" r:id="rId1"/>
    <sheet name="A" sheetId="4" r:id="rId2"/>
    <sheet name="n" sheetId="5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5" l="1"/>
  <c r="G25" i="5"/>
  <c r="H25" i="5" s="1"/>
  <c r="I25" i="5" s="1"/>
  <c r="G24" i="5"/>
  <c r="H24" i="5" s="1"/>
  <c r="I24" i="5" s="1"/>
  <c r="G14" i="5"/>
  <c r="H14" i="5" s="1"/>
  <c r="I14" i="5" s="1"/>
  <c r="I13" i="5"/>
  <c r="H13" i="5"/>
  <c r="G13" i="5"/>
  <c r="F14" i="5"/>
  <c r="F15" i="5"/>
  <c r="F16" i="5"/>
  <c r="F17" i="5"/>
  <c r="F18" i="5"/>
  <c r="F19" i="5"/>
  <c r="F20" i="5"/>
  <c r="F21" i="5"/>
  <c r="F22" i="5"/>
  <c r="F23" i="5"/>
  <c r="F24" i="5"/>
  <c r="F13" i="5"/>
  <c r="I12" i="5"/>
  <c r="C11" i="5"/>
  <c r="A11" i="5"/>
  <c r="B4" i="5"/>
  <c r="G15" i="5" l="1"/>
  <c r="H15" i="5" s="1"/>
  <c r="I15" i="5" s="1"/>
  <c r="H14" i="4"/>
  <c r="I14" i="4" s="1"/>
  <c r="J14" i="4" s="1"/>
  <c r="H15" i="4" s="1"/>
  <c r="G16" i="4"/>
  <c r="G17" i="4"/>
  <c r="G15" i="4"/>
  <c r="J13" i="4"/>
  <c r="B9" i="4"/>
  <c r="A8" i="4"/>
  <c r="A7" i="4"/>
  <c r="C7" i="4"/>
  <c r="C8" i="4" s="1"/>
  <c r="D7" i="4"/>
  <c r="D8" i="4" s="1"/>
  <c r="E7" i="4"/>
  <c r="E8" i="4" s="1"/>
  <c r="B7" i="4"/>
  <c r="B8" i="4" s="1"/>
  <c r="C12" i="4"/>
  <c r="A12" i="4"/>
  <c r="G16" i="5" l="1"/>
  <c r="H16" i="5" s="1"/>
  <c r="I16" i="5" s="1"/>
  <c r="I15" i="4"/>
  <c r="J15" i="4" s="1"/>
  <c r="H16" i="4" s="1"/>
  <c r="I16" i="4" s="1"/>
  <c r="J16" i="4" s="1"/>
  <c r="B19" i="2"/>
  <c r="C19" i="2"/>
  <c r="D19" i="2"/>
  <c r="B20" i="2" s="1"/>
  <c r="E19" i="2"/>
  <c r="F19" i="2"/>
  <c r="G19" i="2"/>
  <c r="H19" i="2"/>
  <c r="I19" i="2"/>
  <c r="J19" i="2"/>
  <c r="K19" i="2"/>
  <c r="L19" i="2"/>
  <c r="M19" i="2"/>
  <c r="N19" i="2"/>
  <c r="B25" i="2"/>
  <c r="E25" i="2"/>
  <c r="H6" i="2" s="1"/>
  <c r="H26" i="2"/>
  <c r="K26" i="2"/>
  <c r="H27" i="2"/>
  <c r="J27" i="2" s="1"/>
  <c r="K27" i="2" s="1"/>
  <c r="I27" i="2"/>
  <c r="H28" i="2"/>
  <c r="H29" i="2"/>
  <c r="H30" i="2"/>
  <c r="H31" i="2"/>
  <c r="H32" i="2"/>
  <c r="H33" i="2"/>
  <c r="H34" i="2"/>
  <c r="H35" i="2"/>
  <c r="H36" i="2"/>
  <c r="H37" i="2"/>
  <c r="H38" i="2"/>
  <c r="G17" i="5" l="1"/>
  <c r="H17" i="5" s="1"/>
  <c r="I17" i="5" s="1"/>
  <c r="H17" i="4"/>
  <c r="I17" i="4" s="1"/>
  <c r="J17" i="4" s="1"/>
  <c r="I28" i="2"/>
  <c r="J28" i="2" s="1"/>
  <c r="K28" i="2" s="1"/>
  <c r="G18" i="5" l="1"/>
  <c r="H18" i="5" s="1"/>
  <c r="I18" i="5" s="1"/>
  <c r="I29" i="2"/>
  <c r="J29" i="2" s="1"/>
  <c r="K29" i="2" s="1"/>
  <c r="G19" i="5" l="1"/>
  <c r="H19" i="5" s="1"/>
  <c r="I19" i="5" s="1"/>
  <c r="I30" i="2"/>
  <c r="J30" i="2" s="1"/>
  <c r="K30" i="2" s="1"/>
  <c r="G20" i="5" l="1"/>
  <c r="H20" i="5" s="1"/>
  <c r="I20" i="5" s="1"/>
  <c r="I31" i="2"/>
  <c r="J31" i="2" s="1"/>
  <c r="K31" i="2" s="1"/>
  <c r="G21" i="5" l="1"/>
  <c r="H21" i="5" s="1"/>
  <c r="I21" i="5"/>
  <c r="I32" i="2"/>
  <c r="J32" i="2" s="1"/>
  <c r="K32" i="2" s="1"/>
  <c r="I22" i="5" l="1"/>
  <c r="G22" i="5"/>
  <c r="H22" i="5" s="1"/>
  <c r="I33" i="2"/>
  <c r="J33" i="2" s="1"/>
  <c r="K33" i="2"/>
  <c r="G23" i="5" l="1"/>
  <c r="H23" i="5" s="1"/>
  <c r="I23" i="5" s="1"/>
  <c r="I34" i="2"/>
  <c r="J34" i="2" s="1"/>
  <c r="K34" i="2" s="1"/>
  <c r="I35" i="2" l="1"/>
  <c r="J35" i="2" s="1"/>
  <c r="K35" i="2"/>
  <c r="I36" i="2" l="1"/>
  <c r="J36" i="2" s="1"/>
  <c r="K36" i="2"/>
  <c r="I37" i="2" l="1"/>
  <c r="J37" i="2" s="1"/>
  <c r="K37" i="2"/>
  <c r="I38" i="2" l="1"/>
  <c r="J38" i="2" s="1"/>
  <c r="K38" i="2" s="1"/>
</calcChain>
</file>

<file path=xl/sharedStrings.xml><?xml version="1.0" encoding="utf-8"?>
<sst xmlns="http://schemas.openxmlformats.org/spreadsheetml/2006/main" count="53" uniqueCount="34">
  <si>
    <t>saldo</t>
  </si>
  <si>
    <t>deposito</t>
  </si>
  <si>
    <t>interes</t>
  </si>
  <si>
    <t>cuota</t>
  </si>
  <si>
    <t>No</t>
  </si>
  <si>
    <t>Tabla</t>
  </si>
  <si>
    <t>Valor incognita</t>
  </si>
  <si>
    <t>Función</t>
  </si>
  <si>
    <t>Formula</t>
  </si>
  <si>
    <t>Va=</t>
  </si>
  <si>
    <t>Ecuación valor</t>
  </si>
  <si>
    <t>P</t>
  </si>
  <si>
    <t>Calcular el valor del vehiculo con función Va</t>
  </si>
  <si>
    <t>b</t>
  </si>
  <si>
    <t>VP</t>
  </si>
  <si>
    <t>Calcular el valor del vehiculo con formula</t>
  </si>
  <si>
    <t>a</t>
  </si>
  <si>
    <t>meses</t>
  </si>
  <si>
    <t>n</t>
  </si>
  <si>
    <t>mensual</t>
  </si>
  <si>
    <t>i</t>
  </si>
  <si>
    <t>La agencia cobra el 2.5% mensual sobre saldos.</t>
  </si>
  <si>
    <t>A</t>
  </si>
  <si>
    <t>y 12 cuotas mensuales iguales de $200.000</t>
  </si>
  <si>
    <t>Cuota Inicial</t>
  </si>
  <si>
    <t xml:space="preserve">Se compró un vehiculo con una cuota inicial de $1.000.000 </t>
  </si>
  <si>
    <t>Datos</t>
  </si>
  <si>
    <t>Vp</t>
  </si>
  <si>
    <t>Funcion</t>
  </si>
  <si>
    <t>Ecuacion</t>
  </si>
  <si>
    <t>cuotas</t>
  </si>
  <si>
    <t>abono</t>
  </si>
  <si>
    <t>N.M</t>
  </si>
  <si>
    <t>E.M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</si>
</sst>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8" formatCode="&quot;$&quot;#,##0.00;[Red]\-&quot;$&quot;#,##0.00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_-&quot;$&quot;\ * #,##0.00_-;\-&quot;$&quot;\ * #,##0.00_-;_-&quot;$&quot;\ * &quot;-&quot;??_-;_-@_-"/>
    <numFmt numFmtId="165" formatCode="_-[$$-240A]\ * #,##0.00_-;\-[$$-240A]\ * #,##0.00_-;_-[$$-240A]\ * &quot;-&quot;??_-;_-@_-"/>
    <numFmt numFmtId="166" formatCode="_(&quot;$&quot;\ * #,##0.00_);_(&quot;$&quot;\ * \(#,##0.00\);_(&quot;$&quot;\ * &quot;-&quot;??_);_(@_)"/>
    <numFmt numFmtId="167" formatCode="&quot;$&quot;\ #,##0_);[Red]\(&quot;$&quot;\ #,##0\)"/>
    <numFmt numFmtId="168" formatCode="&quot;$&quot;\ #,##0.00"/>
    <numFmt numFmtId="169" formatCode="0.0%"/>
    <numFmt numFmtId="171" formatCode="_-&quot;$&quot;* #,##0.00_-;\-&quot;$&quot;* #,##0.00_-;_-&quot;$&quot;* &quot;-&quot;_-;_-@_-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3"/>
    <xf numFmtId="164" fontId="2" fillId="0" borderId="1" xfId="3" applyNumberFormat="1" applyBorder="1"/>
    <xf numFmtId="165" fontId="2" fillId="0" borderId="1" xfId="3" applyNumberFormat="1" applyBorder="1"/>
    <xf numFmtId="0" fontId="2" fillId="0" borderId="1" xfId="3" applyBorder="1" applyAlignment="1">
      <alignment horizontal="center" vertical="center"/>
    </xf>
    <xf numFmtId="0" fontId="2" fillId="0" borderId="2" xfId="3" applyBorder="1" applyAlignment="1">
      <alignment horizontal="center"/>
    </xf>
    <xf numFmtId="0" fontId="2" fillId="0" borderId="3" xfId="3" applyBorder="1" applyAlignment="1">
      <alignment horizontal="center"/>
    </xf>
    <xf numFmtId="0" fontId="2" fillId="0" borderId="4" xfId="3" applyBorder="1" applyAlignment="1">
      <alignment horizontal="center"/>
    </xf>
    <xf numFmtId="0" fontId="2" fillId="0" borderId="5" xfId="3" applyBorder="1" applyAlignment="1">
      <alignment horizontal="center"/>
    </xf>
    <xf numFmtId="166" fontId="0" fillId="0" borderId="1" xfId="4" applyFont="1" applyBorder="1"/>
    <xf numFmtId="0" fontId="2" fillId="0" borderId="1" xfId="3" applyBorder="1"/>
    <xf numFmtId="0" fontId="2" fillId="0" borderId="6" xfId="3" applyBorder="1" applyAlignment="1">
      <alignment horizontal="center"/>
    </xf>
    <xf numFmtId="0" fontId="2" fillId="0" borderId="7" xfId="3" applyBorder="1" applyAlignment="1">
      <alignment horizontal="center"/>
    </xf>
    <xf numFmtId="0" fontId="2" fillId="0" borderId="1" xfId="3" applyBorder="1" applyAlignment="1">
      <alignment horizontal="center"/>
    </xf>
    <xf numFmtId="165" fontId="2" fillId="2" borderId="1" xfId="3" applyNumberFormat="1" applyFill="1" applyBorder="1"/>
    <xf numFmtId="166" fontId="0" fillId="2" borderId="1" xfId="4" applyFont="1" applyFill="1" applyBorder="1" applyAlignment="1">
      <alignment horizontal="center" vertical="center"/>
    </xf>
    <xf numFmtId="0" fontId="2" fillId="0" borderId="1" xfId="3" applyBorder="1" applyAlignment="1">
      <alignment horizontal="center"/>
    </xf>
    <xf numFmtId="166" fontId="0" fillId="2" borderId="1" xfId="4" applyFont="1" applyFill="1" applyBorder="1"/>
    <xf numFmtId="165" fontId="2" fillId="0" borderId="0" xfId="3" applyNumberFormat="1"/>
    <xf numFmtId="0" fontId="2" fillId="0" borderId="1" xfId="3" applyBorder="1" applyAlignment="1">
      <alignment horizontal="right" vertical="center"/>
    </xf>
    <xf numFmtId="0" fontId="2" fillId="0" borderId="11" xfId="3" applyBorder="1" applyAlignment="1">
      <alignment horizontal="center"/>
    </xf>
    <xf numFmtId="0" fontId="2" fillId="0" borderId="12" xfId="3" applyBorder="1" applyAlignment="1">
      <alignment horizontal="center"/>
    </xf>
    <xf numFmtId="167" fontId="3" fillId="0" borderId="0" xfId="3" applyNumberFormat="1" applyFont="1"/>
    <xf numFmtId="168" fontId="3" fillId="0" borderId="0" xfId="3" applyNumberFormat="1" applyFont="1" applyAlignment="1">
      <alignment horizontal="right"/>
    </xf>
    <xf numFmtId="0" fontId="2" fillId="0" borderId="6" xfId="3" applyBorder="1"/>
    <xf numFmtId="0" fontId="2" fillId="0" borderId="13" xfId="3" applyBorder="1"/>
    <xf numFmtId="0" fontId="2" fillId="0" borderId="7" xfId="3" applyBorder="1"/>
    <xf numFmtId="0" fontId="2" fillId="0" borderId="12" xfId="3" applyBorder="1"/>
    <xf numFmtId="0" fontId="2" fillId="0" borderId="2" xfId="3" applyBorder="1"/>
    <xf numFmtId="0" fontId="2" fillId="0" borderId="14" xfId="3" applyBorder="1"/>
    <xf numFmtId="0" fontId="3" fillId="0" borderId="0" xfId="3" applyFont="1" applyAlignment="1">
      <alignment horizontal="right"/>
    </xf>
    <xf numFmtId="0" fontId="2" fillId="0" borderId="0" xfId="3" applyAlignment="1">
      <alignment horizontal="right"/>
    </xf>
    <xf numFmtId="169" fontId="0" fillId="0" borderId="1" xfId="5" applyNumberFormat="1" applyFont="1" applyBorder="1"/>
    <xf numFmtId="0" fontId="2" fillId="3" borderId="1" xfId="3" applyFill="1" applyBorder="1"/>
    <xf numFmtId="0" fontId="2" fillId="3" borderId="1" xfId="3" applyFill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2" fillId="3" borderId="9" xfId="3" applyFill="1" applyBorder="1" applyAlignment="1">
      <alignment horizontal="center"/>
    </xf>
    <xf numFmtId="0" fontId="2" fillId="3" borderId="8" xfId="3" applyFill="1" applyBorder="1" applyAlignment="1">
      <alignment horizontal="center"/>
    </xf>
    <xf numFmtId="171" fontId="0" fillId="0" borderId="0" xfId="1" applyNumberFormat="1" applyFont="1"/>
    <xf numFmtId="169" fontId="0" fillId="0" borderId="0" xfId="2" applyNumberFormat="1" applyFont="1"/>
    <xf numFmtId="0" fontId="0" fillId="0" borderId="1" xfId="0" applyBorder="1"/>
    <xf numFmtId="171" fontId="0" fillId="0" borderId="1" xfId="0" applyNumberFormat="1" applyBorder="1"/>
    <xf numFmtId="4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171" fontId="0" fillId="2" borderId="1" xfId="1" applyNumberFormat="1" applyFont="1" applyFill="1" applyBorder="1"/>
    <xf numFmtId="44" fontId="0" fillId="2" borderId="1" xfId="0" applyNumberFormat="1" applyFill="1" applyBorder="1"/>
    <xf numFmtId="8" fontId="0" fillId="2" borderId="1" xfId="0" applyNumberFormat="1" applyFill="1" applyBorder="1"/>
    <xf numFmtId="42" fontId="0" fillId="0" borderId="1" xfId="0" applyNumberFormat="1" applyBorder="1"/>
    <xf numFmtId="42" fontId="0" fillId="0" borderId="1" xfId="1" applyFont="1" applyBorder="1"/>
    <xf numFmtId="9" fontId="0" fillId="0" borderId="1" xfId="2" applyFont="1" applyBorder="1"/>
    <xf numFmtId="1" fontId="0" fillId="2" borderId="1" xfId="0" applyNumberFormat="1" applyFill="1" applyBorder="1"/>
    <xf numFmtId="42" fontId="0" fillId="2" borderId="1" xfId="0" applyNumberFormat="1" applyFill="1" applyBorder="1"/>
    <xf numFmtId="0" fontId="0" fillId="0" borderId="0" xfId="0" applyFill="1"/>
  </cellXfs>
  <cellStyles count="6">
    <cellStyle name="Moneda [0]" xfId="1" builtinId="7"/>
    <cellStyle name="Moneda 2" xfId="4" xr:uid="{0221BFCC-606D-FF49-9793-84ED779D359E}"/>
    <cellStyle name="Normal" xfId="0" builtinId="0"/>
    <cellStyle name="Normal 2" xfId="3" xr:uid="{3F98553F-CC5D-0B4C-8DB6-6A0E1331199A}"/>
    <cellStyle name="Porcentaje" xfId="2" builtinId="5"/>
    <cellStyle name="Porcentaje 2" xfId="5" xr:uid="{28F85BB6-075F-2A49-BF5C-0D9647970C8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12</xdr:row>
      <xdr:rowOff>28575</xdr:rowOff>
    </xdr:from>
    <xdr:to>
      <xdr:col>2</xdr:col>
      <xdr:colOff>1</xdr:colOff>
      <xdr:row>14</xdr:row>
      <xdr:rowOff>66675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A9D9E2F3-2394-D741-899D-36C7AA574DAF}"/>
            </a:ext>
          </a:extLst>
        </xdr:cNvPr>
        <xdr:cNvCxnSpPr/>
      </xdr:nvCxnSpPr>
      <xdr:spPr>
        <a:xfrm flipH="1">
          <a:off x="1651000" y="23145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11</xdr:row>
      <xdr:rowOff>171450</xdr:rowOff>
    </xdr:from>
    <xdr:to>
      <xdr:col>3</xdr:col>
      <xdr:colOff>9526</xdr:colOff>
      <xdr:row>14</xdr:row>
      <xdr:rowOff>19050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4C9F90C7-7D47-654C-9A69-B3F555611AA8}"/>
            </a:ext>
          </a:extLst>
        </xdr:cNvPr>
        <xdr:cNvCxnSpPr/>
      </xdr:nvCxnSpPr>
      <xdr:spPr>
        <a:xfrm flipH="1">
          <a:off x="2486025" y="22669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12</xdr:row>
      <xdr:rowOff>9525</xdr:rowOff>
    </xdr:from>
    <xdr:to>
      <xdr:col>4</xdr:col>
      <xdr:colOff>1</xdr:colOff>
      <xdr:row>14</xdr:row>
      <xdr:rowOff>47625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AE15C8EC-E2C9-0940-A0CB-4637126914A4}"/>
            </a:ext>
          </a:extLst>
        </xdr:cNvPr>
        <xdr:cNvCxnSpPr/>
      </xdr:nvCxnSpPr>
      <xdr:spPr>
        <a:xfrm flipH="1">
          <a:off x="3302000" y="229552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11</xdr:row>
      <xdr:rowOff>180975</xdr:rowOff>
    </xdr:from>
    <xdr:to>
      <xdr:col>6</xdr:col>
      <xdr:colOff>1</xdr:colOff>
      <xdr:row>14</xdr:row>
      <xdr:rowOff>28575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27389D50-1864-4A4B-A461-E877118C580D}"/>
            </a:ext>
          </a:extLst>
        </xdr:cNvPr>
        <xdr:cNvCxnSpPr/>
      </xdr:nvCxnSpPr>
      <xdr:spPr>
        <a:xfrm flipH="1">
          <a:off x="4953000" y="2276475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</xdr:colOff>
      <xdr:row>9</xdr:row>
      <xdr:rowOff>104775</xdr:rowOff>
    </xdr:from>
    <xdr:to>
      <xdr:col>1</xdr:col>
      <xdr:colOff>9525</xdr:colOff>
      <xdr:row>11</xdr:row>
      <xdr:rowOff>152400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CF00A247-1538-8F42-B298-AC101B037B6E}"/>
            </a:ext>
          </a:extLst>
        </xdr:cNvPr>
        <xdr:cNvCxnSpPr/>
      </xdr:nvCxnSpPr>
      <xdr:spPr>
        <a:xfrm flipV="1">
          <a:off x="825502" y="1819275"/>
          <a:ext cx="9523" cy="4286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9525</xdr:colOff>
      <xdr:row>12</xdr:row>
      <xdr:rowOff>19050</xdr:rowOff>
    </xdr:from>
    <xdr:to>
      <xdr:col>1</xdr:col>
      <xdr:colOff>9526</xdr:colOff>
      <xdr:row>14</xdr:row>
      <xdr:rowOff>57150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074B359-94F5-3E4F-8307-AC301B4775D8}"/>
            </a:ext>
          </a:extLst>
        </xdr:cNvPr>
        <xdr:cNvCxnSpPr/>
      </xdr:nvCxnSpPr>
      <xdr:spPr>
        <a:xfrm flipH="1">
          <a:off x="8350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9525</xdr:colOff>
      <xdr:row>12</xdr:row>
      <xdr:rowOff>19050</xdr:rowOff>
    </xdr:from>
    <xdr:to>
      <xdr:col>2</xdr:col>
      <xdr:colOff>9526</xdr:colOff>
      <xdr:row>14</xdr:row>
      <xdr:rowOff>57150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9944A04A-806F-4847-B567-7C5DEAEFB93B}"/>
            </a:ext>
          </a:extLst>
        </xdr:cNvPr>
        <xdr:cNvCxnSpPr/>
      </xdr:nvCxnSpPr>
      <xdr:spPr>
        <a:xfrm flipH="1">
          <a:off x="1660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12</xdr:row>
      <xdr:rowOff>19050</xdr:rowOff>
    </xdr:from>
    <xdr:to>
      <xdr:col>3</xdr:col>
      <xdr:colOff>9526</xdr:colOff>
      <xdr:row>14</xdr:row>
      <xdr:rowOff>57150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AC89E6E7-F602-6449-AD74-4D46AB3660EA}"/>
            </a:ext>
          </a:extLst>
        </xdr:cNvPr>
        <xdr:cNvCxnSpPr/>
      </xdr:nvCxnSpPr>
      <xdr:spPr>
        <a:xfrm flipH="1">
          <a:off x="24860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12</xdr:row>
      <xdr:rowOff>19050</xdr:rowOff>
    </xdr:from>
    <xdr:to>
      <xdr:col>4</xdr:col>
      <xdr:colOff>9526</xdr:colOff>
      <xdr:row>14</xdr:row>
      <xdr:rowOff>57150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84B2202-DF8D-1842-8402-86573FAEB78A}"/>
            </a:ext>
          </a:extLst>
        </xdr:cNvPr>
        <xdr:cNvCxnSpPr/>
      </xdr:nvCxnSpPr>
      <xdr:spPr>
        <a:xfrm flipH="1">
          <a:off x="3311525" y="2305050"/>
          <a:ext cx="1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590550</xdr:colOff>
      <xdr:row>11</xdr:row>
      <xdr:rowOff>38100</xdr:rowOff>
    </xdr:from>
    <xdr:to>
      <xdr:col>5</xdr:col>
      <xdr:colOff>57150</xdr:colOff>
      <xdr:row>12</xdr:row>
      <xdr:rowOff>95250</xdr:rowOff>
    </xdr:to>
    <xdr:cxnSp macro="">
      <xdr:nvCxnSpPr>
        <xdr:cNvPr id="11" name="Conector recto 10">
          <a:extLst>
            <a:ext uri="{FF2B5EF4-FFF2-40B4-BE49-F238E27FC236}">
              <a16:creationId xmlns:a16="http://schemas.microsoft.com/office/drawing/2014/main" id="{744B77AD-A3F9-FA49-9D31-0A3BA29CF44C}"/>
            </a:ext>
          </a:extLst>
        </xdr:cNvPr>
        <xdr:cNvCxnSpPr/>
      </xdr:nvCxnSpPr>
      <xdr:spPr>
        <a:xfrm flipV="1">
          <a:off x="3892550" y="2133600"/>
          <a:ext cx="292100" cy="247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19404</xdr:colOff>
      <xdr:row>25</xdr:row>
      <xdr:rowOff>10584</xdr:rowOff>
    </xdr:from>
    <xdr:ext cx="2107846" cy="711291"/>
    <xdr:pic>
      <xdr:nvPicPr>
        <xdr:cNvPr id="12" name="Imagen 11">
          <a:extLst>
            <a:ext uri="{FF2B5EF4-FFF2-40B4-BE49-F238E27FC236}">
              <a16:creationId xmlns:a16="http://schemas.microsoft.com/office/drawing/2014/main" id="{CAAFDEA0-CC25-B547-91BA-5F3E81FF5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904" y="4773084"/>
          <a:ext cx="2107846" cy="711291"/>
        </a:xfrm>
        <a:prstGeom prst="rect">
          <a:avLst/>
        </a:prstGeom>
      </xdr:spPr>
    </xdr:pic>
    <xdr:clientData/>
  </xdr:oneCellAnchor>
  <xdr:twoCellAnchor>
    <xdr:from>
      <xdr:col>6</xdr:col>
      <xdr:colOff>289278</xdr:colOff>
      <xdr:row>7</xdr:row>
      <xdr:rowOff>35278</xdr:rowOff>
    </xdr:from>
    <xdr:to>
      <xdr:col>9</xdr:col>
      <xdr:colOff>874889</xdr:colOff>
      <xdr:row>12</xdr:row>
      <xdr:rowOff>77611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AEC7149D-2C12-784C-A8A0-D3CAAAFA410E}"/>
            </a:ext>
          </a:extLst>
        </xdr:cNvPr>
        <xdr:cNvSpPr txBox="1"/>
      </xdr:nvSpPr>
      <xdr:spPr>
        <a:xfrm>
          <a:off x="5242278" y="1368778"/>
          <a:ext cx="3011311" cy="994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1100"/>
            <a:t>Conclusion: El valor del vehiculo comprado con una cuota inicial de $1.000.000 y 12 cuotas mensuales</a:t>
          </a:r>
          <a:r>
            <a:rPr lang="es-CO" sz="1100" baseline="0"/>
            <a:t> iguales de $200.000 y con  una tasa de interes del 2,5% mensual sobre saldos que cobra la agencia es de </a:t>
          </a:r>
          <a:r>
            <a:rPr lang="es-CO" sz="1100" baseline="0">
              <a:solidFill>
                <a:srgbClr val="FF0000"/>
              </a:solidFill>
            </a:rPr>
            <a:t>$3.051.552,92</a:t>
          </a:r>
          <a:endParaRPr lang="es-CO" sz="1100">
            <a:solidFill>
              <a:srgbClr val="FF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0</xdr:row>
      <xdr:rowOff>12700</xdr:rowOff>
    </xdr:from>
    <xdr:to>
      <xdr:col>17</xdr:col>
      <xdr:colOff>533400</xdr:colOff>
      <xdr:row>4</xdr:row>
      <xdr:rowOff>127000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2D667132-441F-4EFE-9513-EBE6CBF29908}"/>
            </a:ext>
          </a:extLst>
        </xdr:cNvPr>
        <xdr:cNvSpPr txBox="1"/>
      </xdr:nvSpPr>
      <xdr:spPr>
        <a:xfrm>
          <a:off x="6134100" y="12700"/>
          <a:ext cx="8674100" cy="927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O" sz="2000"/>
            <a:t>Mafi obtiene un crédito por valor de $1.927.333,33 para cancelarlo en 4 meses ¿Cuánto debe cancelar mensualmente Mafi al Banco La Colmena con una</a:t>
          </a:r>
          <a:r>
            <a:rPr lang="es-CO" sz="2000" baseline="0"/>
            <a:t> tasa de 1,5% mensual</a:t>
          </a:r>
          <a:r>
            <a:rPr lang="es-CO" sz="2000"/>
            <a:t>?</a:t>
          </a:r>
          <a:endParaRPr lang="es-MX" sz="20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342900</xdr:colOff>
      <xdr:row>0</xdr:row>
      <xdr:rowOff>152400</xdr:rowOff>
    </xdr:from>
    <xdr:to>
      <xdr:col>20</xdr:col>
      <xdr:colOff>197388</xdr:colOff>
      <xdr:row>6</xdr:row>
      <xdr:rowOff>25400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50B6574-A042-4A96-1C3C-031E5131E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6900" y="152400"/>
          <a:ext cx="9811288" cy="1092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05438-8712-8249-B680-43B3891018E0}">
  <dimension ref="A2:N38"/>
  <sheetViews>
    <sheetView tabSelected="1" zoomScale="90" zoomScaleNormal="90" workbookViewId="0">
      <selection activeCell="C35" sqref="C35"/>
    </sheetView>
  </sheetViews>
  <sheetFormatPr baseColWidth="10" defaultRowHeight="15" x14ac:dyDescent="0.2"/>
  <cols>
    <col min="1" max="1" width="14.5" style="1" customWidth="1"/>
    <col min="2" max="2" width="16.1640625" style="1" customWidth="1"/>
    <col min="3" max="3" width="14" style="1" customWidth="1"/>
    <col min="4" max="4" width="14.6640625" style="1" customWidth="1"/>
    <col min="5" max="5" width="15" style="1" bestFit="1" customWidth="1"/>
    <col min="6" max="6" width="14.33203125" style="1" customWidth="1"/>
    <col min="7" max="7" width="15.83203125" style="1" customWidth="1"/>
    <col min="8" max="8" width="15.5" style="1" bestFit="1" customWidth="1"/>
    <col min="9" max="9" width="15" style="1" bestFit="1" customWidth="1"/>
    <col min="10" max="10" width="13.5" style="1" bestFit="1" customWidth="1"/>
    <col min="11" max="11" width="15" style="1" bestFit="1" customWidth="1"/>
    <col min="12" max="12" width="15.5" style="1" customWidth="1"/>
    <col min="13" max="13" width="15.6640625" style="1" customWidth="1"/>
    <col min="14" max="14" width="16.33203125" style="1" customWidth="1"/>
    <col min="15" max="16384" width="10.83203125" style="1"/>
  </cols>
  <sheetData>
    <row r="2" spans="1:9" x14ac:dyDescent="0.2">
      <c r="B2" s="1" t="s">
        <v>25</v>
      </c>
      <c r="G2" s="10" t="s">
        <v>24</v>
      </c>
      <c r="H2" s="3">
        <v>1000000</v>
      </c>
      <c r="I2" s="10"/>
    </row>
    <row r="3" spans="1:9" x14ac:dyDescent="0.2">
      <c r="B3" s="1" t="s">
        <v>23</v>
      </c>
      <c r="G3" s="10" t="s">
        <v>22</v>
      </c>
      <c r="H3" s="3">
        <v>200000</v>
      </c>
      <c r="I3" s="10"/>
    </row>
    <row r="4" spans="1:9" ht="16" x14ac:dyDescent="0.2">
      <c r="B4" s="1" t="s">
        <v>21</v>
      </c>
      <c r="G4" s="10" t="s">
        <v>20</v>
      </c>
      <c r="H4" s="32">
        <v>2.5000000000000001E-2</v>
      </c>
      <c r="I4" s="10" t="s">
        <v>19</v>
      </c>
    </row>
    <row r="5" spans="1:9" x14ac:dyDescent="0.2">
      <c r="G5" s="10" t="s">
        <v>18</v>
      </c>
      <c r="H5" s="10">
        <v>12</v>
      </c>
      <c r="I5" s="10" t="s">
        <v>17</v>
      </c>
    </row>
    <row r="6" spans="1:9" x14ac:dyDescent="0.2">
      <c r="A6" s="31" t="s">
        <v>16</v>
      </c>
      <c r="B6" s="1" t="s">
        <v>15</v>
      </c>
      <c r="G6" s="10" t="s">
        <v>14</v>
      </c>
      <c r="H6" s="14">
        <f>E25</f>
        <v>3051552.9196375329</v>
      </c>
      <c r="I6" s="10"/>
    </row>
    <row r="7" spans="1:9" x14ac:dyDescent="0.2">
      <c r="A7" s="31" t="s">
        <v>13</v>
      </c>
      <c r="B7" s="1" t="s">
        <v>12</v>
      </c>
    </row>
    <row r="8" spans="1:9" x14ac:dyDescent="0.2">
      <c r="A8" s="31"/>
    </row>
    <row r="9" spans="1:9" x14ac:dyDescent="0.2">
      <c r="A9" s="31"/>
    </row>
    <row r="10" spans="1:9" x14ac:dyDescent="0.2">
      <c r="A10" s="30" t="s">
        <v>11</v>
      </c>
    </row>
    <row r="12" spans="1:9" x14ac:dyDescent="0.2">
      <c r="A12" s="1">
        <v>0</v>
      </c>
      <c r="B12" s="28">
        <v>1</v>
      </c>
      <c r="C12" s="28">
        <v>2</v>
      </c>
      <c r="D12" s="29">
        <v>3</v>
      </c>
      <c r="F12" s="28">
        <v>5</v>
      </c>
    </row>
    <row r="13" spans="1:9" x14ac:dyDescent="0.2">
      <c r="B13" s="24"/>
      <c r="C13" s="27"/>
      <c r="D13" s="26"/>
      <c r="E13" s="25"/>
      <c r="F13" s="24"/>
    </row>
    <row r="14" spans="1:9" x14ac:dyDescent="0.2">
      <c r="B14" s="23">
        <v>200000</v>
      </c>
      <c r="C14" s="23">
        <v>200000</v>
      </c>
      <c r="D14" s="23">
        <v>200000</v>
      </c>
      <c r="E14" s="23"/>
      <c r="F14" s="23">
        <v>200000</v>
      </c>
    </row>
    <row r="15" spans="1:9" x14ac:dyDescent="0.2">
      <c r="A15" s="22">
        <v>1000000</v>
      </c>
    </row>
    <row r="17" spans="1:14" x14ac:dyDescent="0.2">
      <c r="A17" s="21"/>
      <c r="B17" s="10">
        <v>0</v>
      </c>
      <c r="C17" s="10">
        <v>1</v>
      </c>
      <c r="D17" s="10">
        <v>2</v>
      </c>
      <c r="E17" s="10">
        <v>3</v>
      </c>
      <c r="F17" s="10">
        <v>4</v>
      </c>
      <c r="G17" s="10">
        <v>5</v>
      </c>
      <c r="H17" s="10">
        <v>6</v>
      </c>
      <c r="I17" s="10">
        <v>7</v>
      </c>
      <c r="J17" s="10">
        <v>8</v>
      </c>
      <c r="K17" s="10">
        <v>9</v>
      </c>
      <c r="L17" s="10">
        <v>10</v>
      </c>
      <c r="M17" s="10">
        <v>11</v>
      </c>
      <c r="N17" s="10">
        <v>12</v>
      </c>
    </row>
    <row r="18" spans="1:14" x14ac:dyDescent="0.2">
      <c r="A18" s="20"/>
      <c r="B18" s="3">
        <v>1000000</v>
      </c>
      <c r="C18" s="3">
        <v>200000</v>
      </c>
      <c r="D18" s="3">
        <v>200000</v>
      </c>
      <c r="E18" s="3">
        <v>200000</v>
      </c>
      <c r="F18" s="3">
        <v>200000</v>
      </c>
      <c r="G18" s="3">
        <v>200000</v>
      </c>
      <c r="H18" s="3">
        <v>200000</v>
      </c>
      <c r="I18" s="3">
        <v>200000</v>
      </c>
      <c r="J18" s="3">
        <v>200000</v>
      </c>
      <c r="K18" s="3">
        <v>200000</v>
      </c>
      <c r="L18" s="3">
        <v>200000</v>
      </c>
      <c r="M18" s="3">
        <v>200000</v>
      </c>
      <c r="N18" s="3">
        <v>200000</v>
      </c>
    </row>
    <row r="19" spans="1:14" x14ac:dyDescent="0.2">
      <c r="A19" s="33" t="s">
        <v>10</v>
      </c>
      <c r="B19" s="10">
        <f>B18*(1+$H$4)^(B17)</f>
        <v>1000000</v>
      </c>
      <c r="C19" s="10">
        <f>C18/(1+$H$4)^(C17)</f>
        <v>195121.95121951221</v>
      </c>
      <c r="D19" s="10">
        <f>D18/(1+$H$4)^(D17)</f>
        <v>190362.87923854848</v>
      </c>
      <c r="E19" s="10">
        <f>E18/(1+$H$4)^(E17)</f>
        <v>185719.88218394975</v>
      </c>
      <c r="F19" s="10">
        <f>F18/(1+$H$4)^(F17)</f>
        <v>181190.12895995099</v>
      </c>
      <c r="G19" s="10">
        <f>G18/(1+$H$4)^(G17)</f>
        <v>176770.85752190344</v>
      </c>
      <c r="H19" s="10">
        <f>H18/(1+$H$4)^(H17)</f>
        <v>172459.37319210093</v>
      </c>
      <c r="I19" s="10">
        <f>I18/(1+$H$4)^(I17)</f>
        <v>168253.04701668382</v>
      </c>
      <c r="J19" s="10">
        <f>J18/(1+$H$4)^(J17)</f>
        <v>164149.31416261836</v>
      </c>
      <c r="K19" s="10">
        <f>K18/(1+$H$4)^(K17)</f>
        <v>160145.67235377405</v>
      </c>
      <c r="L19" s="10">
        <f>L18/(1+$H$4)^(L17)</f>
        <v>156239.6803451454</v>
      </c>
      <c r="M19" s="10">
        <f>M18/(1+$H$4)^(M17)</f>
        <v>152428.95643428821</v>
      </c>
      <c r="N19" s="10">
        <f>N18/(1+$H$4)^(N17)</f>
        <v>148711.17700906168</v>
      </c>
    </row>
    <row r="20" spans="1:14" ht="16" x14ac:dyDescent="0.2">
      <c r="A20" s="19" t="s">
        <v>9</v>
      </c>
      <c r="B20" s="17">
        <f>SUM(B19:N19)</f>
        <v>3051552.9196375376</v>
      </c>
      <c r="C20" s="18"/>
    </row>
    <row r="23" spans="1:14" ht="16" x14ac:dyDescent="0.2">
      <c r="B23" s="34" t="s">
        <v>8</v>
      </c>
      <c r="C23" s="34"/>
      <c r="E23" s="33" t="s">
        <v>7</v>
      </c>
      <c r="G23" s="10" t="s">
        <v>6</v>
      </c>
      <c r="H23" s="17">
        <v>3051552.9196375366</v>
      </c>
    </row>
    <row r="24" spans="1:14" x14ac:dyDescent="0.2">
      <c r="B24" s="16"/>
      <c r="C24" s="16"/>
      <c r="E24" s="10"/>
      <c r="G24" s="35" t="s">
        <v>5</v>
      </c>
      <c r="H24" s="36"/>
      <c r="I24" s="36"/>
      <c r="J24" s="36"/>
      <c r="K24" s="37"/>
    </row>
    <row r="25" spans="1:14" ht="16" x14ac:dyDescent="0.2">
      <c r="B25" s="15">
        <f>H3*(((1+H4)^H5-1)/(H4*(1+H4)^H5))+H2</f>
        <v>3051552.9196375329</v>
      </c>
      <c r="C25" s="15"/>
      <c r="E25" s="14">
        <f>-PV(H4,H5,H3)+H2</f>
        <v>3051552.9196375329</v>
      </c>
      <c r="G25" s="4" t="s">
        <v>4</v>
      </c>
      <c r="H25" s="13" t="s">
        <v>3</v>
      </c>
      <c r="I25" s="13" t="s">
        <v>2</v>
      </c>
      <c r="J25" s="13" t="s">
        <v>1</v>
      </c>
      <c r="K25" s="13" t="s">
        <v>0</v>
      </c>
    </row>
    <row r="26" spans="1:14" ht="16" x14ac:dyDescent="0.2">
      <c r="B26" s="12"/>
      <c r="C26" s="11"/>
      <c r="G26" s="4">
        <v>0</v>
      </c>
      <c r="H26" s="3">
        <f>H2</f>
        <v>1000000</v>
      </c>
      <c r="I26" s="10"/>
      <c r="J26" s="10"/>
      <c r="K26" s="9">
        <f>H23-H26</f>
        <v>2051552.9196375366</v>
      </c>
    </row>
    <row r="27" spans="1:14" x14ac:dyDescent="0.2">
      <c r="B27" s="8"/>
      <c r="C27" s="7"/>
      <c r="G27" s="4">
        <v>1</v>
      </c>
      <c r="H27" s="3">
        <f>$H$3</f>
        <v>200000</v>
      </c>
      <c r="I27" s="2">
        <f>K26*$H$4</f>
        <v>51288.822990938417</v>
      </c>
      <c r="J27" s="3">
        <f>H27-I27</f>
        <v>148711.17700906159</v>
      </c>
      <c r="K27" s="2">
        <f>K26-J27</f>
        <v>1902841.742628475</v>
      </c>
    </row>
    <row r="28" spans="1:14" x14ac:dyDescent="0.2">
      <c r="B28" s="8"/>
      <c r="C28" s="7"/>
      <c r="G28" s="4">
        <v>2</v>
      </c>
      <c r="H28" s="3">
        <f>$H$3</f>
        <v>200000</v>
      </c>
      <c r="I28" s="2">
        <f>K27*$H$4</f>
        <v>47571.04356571188</v>
      </c>
      <c r="J28" s="3">
        <f>H28-I28</f>
        <v>152428.95643428812</v>
      </c>
      <c r="K28" s="2">
        <f>K27-J28</f>
        <v>1750412.7861941869</v>
      </c>
    </row>
    <row r="29" spans="1:14" x14ac:dyDescent="0.2">
      <c r="B29" s="6"/>
      <c r="C29" s="5"/>
      <c r="G29" s="4">
        <v>3</v>
      </c>
      <c r="H29" s="3">
        <f>$H$3</f>
        <v>200000</v>
      </c>
      <c r="I29" s="2">
        <f>K28*$H$4</f>
        <v>43760.319654854677</v>
      </c>
      <c r="J29" s="3">
        <f>H29-I29</f>
        <v>156239.68034514532</v>
      </c>
      <c r="K29" s="2">
        <f>K28-J29</f>
        <v>1594173.1058490416</v>
      </c>
    </row>
    <row r="30" spans="1:14" x14ac:dyDescent="0.2">
      <c r="G30" s="4">
        <v>4</v>
      </c>
      <c r="H30" s="3">
        <f>$H$3</f>
        <v>200000</v>
      </c>
      <c r="I30" s="2">
        <f>K29*$H$4</f>
        <v>39854.32764622604</v>
      </c>
      <c r="J30" s="3">
        <f>H30-I30</f>
        <v>160145.67235377396</v>
      </c>
      <c r="K30" s="2">
        <f>K29-J30</f>
        <v>1434027.4334952678</v>
      </c>
    </row>
    <row r="31" spans="1:14" x14ac:dyDescent="0.2">
      <c r="G31" s="4">
        <v>5</v>
      </c>
      <c r="H31" s="3">
        <f>$H$3</f>
        <v>200000</v>
      </c>
      <c r="I31" s="2">
        <f>K30*$H$4</f>
        <v>35850.685837381694</v>
      </c>
      <c r="J31" s="3">
        <f>H31-I31</f>
        <v>164149.31416261831</v>
      </c>
      <c r="K31" s="2">
        <f>K30-J31</f>
        <v>1269878.1193326495</v>
      </c>
    </row>
    <row r="32" spans="1:14" x14ac:dyDescent="0.2">
      <c r="G32" s="4">
        <v>6</v>
      </c>
      <c r="H32" s="3">
        <f>$H$3</f>
        <v>200000</v>
      </c>
      <c r="I32" s="2">
        <f>K31*$H$4</f>
        <v>31746.952983316238</v>
      </c>
      <c r="J32" s="3">
        <f>H32-I32</f>
        <v>168253.04701668376</v>
      </c>
      <c r="K32" s="2">
        <f>K31-J32</f>
        <v>1101625.0723159658</v>
      </c>
    </row>
    <row r="33" spans="7:11" x14ac:dyDescent="0.2">
      <c r="G33" s="4">
        <v>7</v>
      </c>
      <c r="H33" s="3">
        <f>$H$3</f>
        <v>200000</v>
      </c>
      <c r="I33" s="2">
        <f>K32*$H$4</f>
        <v>27540.626807899145</v>
      </c>
      <c r="J33" s="3">
        <f>H33-I33</f>
        <v>172459.37319210084</v>
      </c>
      <c r="K33" s="2">
        <f>K32-J33</f>
        <v>929165.69912386499</v>
      </c>
    </row>
    <row r="34" spans="7:11" x14ac:dyDescent="0.2">
      <c r="G34" s="4">
        <v>8</v>
      </c>
      <c r="H34" s="3">
        <f>$H$3</f>
        <v>200000</v>
      </c>
      <c r="I34" s="2">
        <f>K33*$H$4</f>
        <v>23229.142478096626</v>
      </c>
      <c r="J34" s="3">
        <f>H34-I34</f>
        <v>176770.85752190338</v>
      </c>
      <c r="K34" s="2">
        <f>K33-J34</f>
        <v>752394.84160196164</v>
      </c>
    </row>
    <row r="35" spans="7:11" x14ac:dyDescent="0.2">
      <c r="G35" s="4">
        <v>9</v>
      </c>
      <c r="H35" s="3">
        <f>$H$3</f>
        <v>200000</v>
      </c>
      <c r="I35" s="2">
        <f>K34*$H$4</f>
        <v>18809.871040049042</v>
      </c>
      <c r="J35" s="3">
        <f>H35-I35</f>
        <v>181190.12895995096</v>
      </c>
      <c r="K35" s="2">
        <f>K34-J35</f>
        <v>571204.71264201065</v>
      </c>
    </row>
    <row r="36" spans="7:11" x14ac:dyDescent="0.2">
      <c r="G36" s="4">
        <v>10</v>
      </c>
      <c r="H36" s="3">
        <f>$H$3</f>
        <v>200000</v>
      </c>
      <c r="I36" s="2">
        <f>K35*$H$4</f>
        <v>14280.117816050268</v>
      </c>
      <c r="J36" s="3">
        <f>H36-I36</f>
        <v>185719.88218394973</v>
      </c>
      <c r="K36" s="2">
        <f>K35-J36</f>
        <v>385484.83045806095</v>
      </c>
    </row>
    <row r="37" spans="7:11" x14ac:dyDescent="0.2">
      <c r="G37" s="4">
        <v>11</v>
      </c>
      <c r="H37" s="3">
        <f>$H$3</f>
        <v>200000</v>
      </c>
      <c r="I37" s="2">
        <f>K36*$H$4</f>
        <v>9637.1207614515242</v>
      </c>
      <c r="J37" s="3">
        <f>H37-I37</f>
        <v>190362.87923854848</v>
      </c>
      <c r="K37" s="2">
        <f>K36-J37</f>
        <v>195121.95121951247</v>
      </c>
    </row>
    <row r="38" spans="7:11" x14ac:dyDescent="0.2">
      <c r="G38" s="4">
        <v>12</v>
      </c>
      <c r="H38" s="3">
        <f>$H$3</f>
        <v>200000</v>
      </c>
      <c r="I38" s="2">
        <f>K37*$H$4</f>
        <v>4878.0487804878121</v>
      </c>
      <c r="J38" s="3">
        <f>H38-I38</f>
        <v>195121.95121951218</v>
      </c>
      <c r="K38" s="2">
        <f>K37-J38</f>
        <v>2.9103830456733704E-10</v>
      </c>
    </row>
  </sheetData>
  <mergeCells count="6">
    <mergeCell ref="B26:C29"/>
    <mergeCell ref="G24:K24"/>
    <mergeCell ref="A17:A18"/>
    <mergeCell ref="B23:C23"/>
    <mergeCell ref="B24:C24"/>
    <mergeCell ref="B25:C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82F1-FF14-7F49-BF2B-7F3AE9D37A22}">
  <dimension ref="A1:J17"/>
  <sheetViews>
    <sheetView workbookViewId="0">
      <selection activeCell="E20" sqref="E20"/>
    </sheetView>
  </sheetViews>
  <sheetFormatPr baseColWidth="10" defaultRowHeight="16" x14ac:dyDescent="0.2"/>
  <cols>
    <col min="1" max="5" width="14" bestFit="1" customWidth="1"/>
    <col min="7" max="7" width="12.5" bestFit="1" customWidth="1"/>
    <col min="8" max="8" width="11.5" bestFit="1" customWidth="1"/>
    <col min="9" max="9" width="12.5" bestFit="1" customWidth="1"/>
    <col min="10" max="10" width="14" bestFit="1" customWidth="1"/>
  </cols>
  <sheetData>
    <row r="1" spans="1:10" x14ac:dyDescent="0.2">
      <c r="A1" t="s">
        <v>26</v>
      </c>
    </row>
    <row r="2" spans="1:10" x14ac:dyDescent="0.2">
      <c r="A2" t="s">
        <v>27</v>
      </c>
      <c r="B2" s="38">
        <v>1927333.33</v>
      </c>
    </row>
    <row r="3" spans="1:10" x14ac:dyDescent="0.2">
      <c r="A3" t="s">
        <v>18</v>
      </c>
      <c r="B3">
        <v>4</v>
      </c>
    </row>
    <row r="4" spans="1:10" x14ac:dyDescent="0.2">
      <c r="A4" t="s">
        <v>20</v>
      </c>
      <c r="B4" s="39">
        <v>1.4999999999999999E-2</v>
      </c>
    </row>
    <row r="6" spans="1:10" x14ac:dyDescent="0.2">
      <c r="A6" s="40">
        <v>0</v>
      </c>
      <c r="B6" s="40">
        <v>1</v>
      </c>
      <c r="C6" s="40">
        <v>2</v>
      </c>
      <c r="D6" s="40">
        <v>3</v>
      </c>
      <c r="E6" s="40">
        <v>4</v>
      </c>
    </row>
    <row r="7" spans="1:10" x14ac:dyDescent="0.2">
      <c r="A7" s="41">
        <f>B2</f>
        <v>1927333.33</v>
      </c>
      <c r="B7" s="41">
        <f>1</f>
        <v>1</v>
      </c>
      <c r="C7" s="41">
        <f>1</f>
        <v>1</v>
      </c>
      <c r="D7" s="41">
        <f>1</f>
        <v>1</v>
      </c>
      <c r="E7" s="41">
        <f>1</f>
        <v>1</v>
      </c>
    </row>
    <row r="8" spans="1:10" x14ac:dyDescent="0.2">
      <c r="A8" s="42">
        <f>A7/(1+$B$4)^A6</f>
        <v>1927333.33</v>
      </c>
      <c r="B8" s="42">
        <f>B7/(1+$B$4)^B6</f>
        <v>0.98522167487684742</v>
      </c>
      <c r="C8" s="42">
        <f t="shared" ref="C8:E8" si="0">C7/(1+$B$4)^C6</f>
        <v>0.9706617486471405</v>
      </c>
      <c r="D8" s="42">
        <f t="shared" si="0"/>
        <v>0.95631699374102519</v>
      </c>
      <c r="E8" s="42">
        <f t="shared" si="0"/>
        <v>0.94218423028672449</v>
      </c>
    </row>
    <row r="9" spans="1:10" x14ac:dyDescent="0.2">
      <c r="A9" s="44" t="s">
        <v>29</v>
      </c>
      <c r="B9" s="46">
        <f>A8/SUM(B8:E8)</f>
        <v>500036.58332964272</v>
      </c>
    </row>
    <row r="11" spans="1:10" x14ac:dyDescent="0.2">
      <c r="A11" s="44" t="s">
        <v>28</v>
      </c>
      <c r="C11" s="44" t="s">
        <v>8</v>
      </c>
      <c r="F11" s="43" t="s">
        <v>5</v>
      </c>
      <c r="G11" s="43"/>
      <c r="H11" s="43"/>
      <c r="I11" s="43"/>
      <c r="J11" s="43"/>
    </row>
    <row r="12" spans="1:10" x14ac:dyDescent="0.2">
      <c r="A12" s="48">
        <f>PMT(B4,B3,-B2,0,0)</f>
        <v>500036.58332964295</v>
      </c>
      <c r="C12" s="47">
        <f>B2*((B4*(1+B4)^B3)/((1+B4)^B3-1))</f>
        <v>500036.58332964731</v>
      </c>
      <c r="F12" s="40" t="s">
        <v>4</v>
      </c>
      <c r="G12" s="40" t="s">
        <v>30</v>
      </c>
      <c r="H12" s="40" t="s">
        <v>2</v>
      </c>
      <c r="I12" s="40" t="s">
        <v>31</v>
      </c>
      <c r="J12" s="40" t="s">
        <v>0</v>
      </c>
    </row>
    <row r="13" spans="1:10" x14ac:dyDescent="0.2">
      <c r="F13" s="40">
        <v>0</v>
      </c>
      <c r="G13" s="40"/>
      <c r="H13" s="40"/>
      <c r="I13" s="40"/>
      <c r="J13" s="41">
        <f>B2</f>
        <v>1927333.33</v>
      </c>
    </row>
    <row r="14" spans="1:10" x14ac:dyDescent="0.2">
      <c r="F14" s="40">
        <v>1</v>
      </c>
      <c r="G14" s="46">
        <v>500036.58332964289</v>
      </c>
      <c r="H14" s="42">
        <f>J13*$B$4</f>
        <v>28909.999950000001</v>
      </c>
      <c r="I14" s="42">
        <f>G14-H14</f>
        <v>471126.58337964286</v>
      </c>
      <c r="J14" s="42">
        <f>J13-I14</f>
        <v>1456206.7466203573</v>
      </c>
    </row>
    <row r="15" spans="1:10" x14ac:dyDescent="0.2">
      <c r="F15" s="40">
        <v>2</v>
      </c>
      <c r="G15" s="46">
        <f>$G$14</f>
        <v>500036.58332964289</v>
      </c>
      <c r="H15" s="42">
        <f t="shared" ref="H15:H17" si="1">J14*$B$4</f>
        <v>21843.101199305358</v>
      </c>
      <c r="I15" s="42">
        <f t="shared" ref="I15:I17" si="2">G15-H15</f>
        <v>478193.48213033751</v>
      </c>
      <c r="J15" s="42">
        <f t="shared" ref="J15:J17" si="3">J14-I15</f>
        <v>978013.26449001976</v>
      </c>
    </row>
    <row r="16" spans="1:10" x14ac:dyDescent="0.2">
      <c r="F16" s="40">
        <v>3</v>
      </c>
      <c r="G16" s="46">
        <f>$G$14</f>
        <v>500036.58332964289</v>
      </c>
      <c r="H16" s="42">
        <f t="shared" si="1"/>
        <v>14670.198967350296</v>
      </c>
      <c r="I16" s="42">
        <f t="shared" si="2"/>
        <v>485366.38436229259</v>
      </c>
      <c r="J16" s="42">
        <f t="shared" si="3"/>
        <v>492646.88012772717</v>
      </c>
    </row>
    <row r="17" spans="6:10" x14ac:dyDescent="0.2">
      <c r="F17" s="40">
        <v>4</v>
      </c>
      <c r="G17" s="46">
        <f>$G$14</f>
        <v>500036.58332964289</v>
      </c>
      <c r="H17" s="42">
        <f t="shared" si="1"/>
        <v>7389.7032019159069</v>
      </c>
      <c r="I17" s="42">
        <f t="shared" si="2"/>
        <v>492646.880127727</v>
      </c>
      <c r="J17" s="42">
        <f t="shared" si="3"/>
        <v>0</v>
      </c>
    </row>
  </sheetData>
  <mergeCells count="1">
    <mergeCell ref="F11:J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C442-9334-2048-8B33-F37F797EB9FC}">
  <dimension ref="A1:I25"/>
  <sheetViews>
    <sheetView workbookViewId="0">
      <selection activeCell="F33" sqref="F33"/>
    </sheetView>
  </sheetViews>
  <sheetFormatPr baseColWidth="10" defaultRowHeight="16" x14ac:dyDescent="0.2"/>
  <cols>
    <col min="2" max="2" width="11.5" bestFit="1" customWidth="1"/>
    <col min="9" max="9" width="11.5" bestFit="1" customWidth="1"/>
  </cols>
  <sheetData>
    <row r="1" spans="1:9" x14ac:dyDescent="0.2">
      <c r="A1" s="40" t="s">
        <v>22</v>
      </c>
      <c r="B1" s="50">
        <v>100000</v>
      </c>
    </row>
    <row r="2" spans="1:9" x14ac:dyDescent="0.2">
      <c r="A2" s="40" t="s">
        <v>27</v>
      </c>
      <c r="B2" s="50">
        <v>1000000</v>
      </c>
    </row>
    <row r="3" spans="1:9" x14ac:dyDescent="0.2">
      <c r="A3" s="40" t="s">
        <v>20</v>
      </c>
      <c r="B3" s="51">
        <v>0.36</v>
      </c>
      <c r="C3" s="40" t="s">
        <v>32</v>
      </c>
    </row>
    <row r="4" spans="1:9" x14ac:dyDescent="0.2">
      <c r="A4" s="40" t="s">
        <v>20</v>
      </c>
      <c r="B4" s="51">
        <f>B3/12</f>
        <v>0.03</v>
      </c>
      <c r="C4" s="40" t="s">
        <v>33</v>
      </c>
    </row>
    <row r="10" spans="1:9" x14ac:dyDescent="0.2">
      <c r="A10" s="44" t="s">
        <v>28</v>
      </c>
      <c r="C10" s="44" t="s">
        <v>8</v>
      </c>
      <c r="E10" s="43" t="s">
        <v>5</v>
      </c>
      <c r="F10" s="43"/>
      <c r="G10" s="43"/>
      <c r="H10" s="43"/>
      <c r="I10" s="43"/>
    </row>
    <row r="11" spans="1:9" x14ac:dyDescent="0.2">
      <c r="A11" s="52">
        <f>NPER(B4,-B1,B2,0,0)</f>
        <v>12.066623709042966</v>
      </c>
      <c r="C11" s="53">
        <f>(LOG(B1)-LOG(B1-B2*B4))/(LOG(1+B4))</f>
        <v>12.066623709042959</v>
      </c>
      <c r="E11" s="40" t="s">
        <v>4</v>
      </c>
      <c r="F11" s="40" t="s">
        <v>30</v>
      </c>
      <c r="G11" s="40" t="s">
        <v>2</v>
      </c>
      <c r="H11" s="40" t="s">
        <v>31</v>
      </c>
      <c r="I11" s="40" t="s">
        <v>0</v>
      </c>
    </row>
    <row r="12" spans="1:9" x14ac:dyDescent="0.2">
      <c r="E12" s="40">
        <v>0</v>
      </c>
      <c r="F12" s="40"/>
      <c r="G12" s="40"/>
      <c r="H12" s="40"/>
      <c r="I12" s="49">
        <f>B2</f>
        <v>1000000</v>
      </c>
    </row>
    <row r="13" spans="1:9" x14ac:dyDescent="0.2">
      <c r="E13" s="40">
        <v>1</v>
      </c>
      <c r="F13" s="49">
        <f>$B$1</f>
        <v>100000</v>
      </c>
      <c r="G13" s="49">
        <f>I12*$B$4</f>
        <v>30000</v>
      </c>
      <c r="H13" s="49">
        <f>F13-G13</f>
        <v>70000</v>
      </c>
      <c r="I13" s="49">
        <f>I12-H13</f>
        <v>930000</v>
      </c>
    </row>
    <row r="14" spans="1:9" x14ac:dyDescent="0.2">
      <c r="E14" s="40">
        <v>2</v>
      </c>
      <c r="F14" s="49">
        <f t="shared" ref="F14:F25" si="0">$B$1</f>
        <v>100000</v>
      </c>
      <c r="G14" s="49">
        <f t="shared" ref="G14:G23" si="1">I13*$B$4</f>
        <v>27900</v>
      </c>
      <c r="H14" s="49">
        <f t="shared" ref="H14:H23" si="2">F14-G14</f>
        <v>72100</v>
      </c>
      <c r="I14" s="49">
        <f t="shared" ref="I14:I23" si="3">I13-H14</f>
        <v>857900</v>
      </c>
    </row>
    <row r="15" spans="1:9" x14ac:dyDescent="0.2">
      <c r="E15" s="40">
        <v>3</v>
      </c>
      <c r="F15" s="49">
        <f t="shared" si="0"/>
        <v>100000</v>
      </c>
      <c r="G15" s="49">
        <f t="shared" si="1"/>
        <v>25737</v>
      </c>
      <c r="H15" s="49">
        <f t="shared" si="2"/>
        <v>74263</v>
      </c>
      <c r="I15" s="49">
        <f t="shared" si="3"/>
        <v>783637</v>
      </c>
    </row>
    <row r="16" spans="1:9" x14ac:dyDescent="0.2">
      <c r="E16" s="40">
        <v>4</v>
      </c>
      <c r="F16" s="49">
        <f t="shared" si="0"/>
        <v>100000</v>
      </c>
      <c r="G16" s="49">
        <f t="shared" si="1"/>
        <v>23509.11</v>
      </c>
      <c r="H16" s="49">
        <f t="shared" si="2"/>
        <v>76490.89</v>
      </c>
      <c r="I16" s="49">
        <f t="shared" si="3"/>
        <v>707146.11</v>
      </c>
    </row>
    <row r="17" spans="4:9" x14ac:dyDescent="0.2">
      <c r="D17" s="54"/>
      <c r="E17" s="40">
        <v>5</v>
      </c>
      <c r="F17" s="49">
        <f t="shared" si="0"/>
        <v>100000</v>
      </c>
      <c r="G17" s="49">
        <f t="shared" si="1"/>
        <v>21214.383299999998</v>
      </c>
      <c r="H17" s="49">
        <f t="shared" si="2"/>
        <v>78785.616699999999</v>
      </c>
      <c r="I17" s="49">
        <f t="shared" si="3"/>
        <v>628360.49329999997</v>
      </c>
    </row>
    <row r="18" spans="4:9" x14ac:dyDescent="0.2">
      <c r="E18" s="40">
        <v>6</v>
      </c>
      <c r="F18" s="49">
        <f t="shared" si="0"/>
        <v>100000</v>
      </c>
      <c r="G18" s="49">
        <f t="shared" si="1"/>
        <v>18850.814799</v>
      </c>
      <c r="H18" s="49">
        <f t="shared" si="2"/>
        <v>81149.185201</v>
      </c>
      <c r="I18" s="49">
        <f t="shared" si="3"/>
        <v>547211.30809900002</v>
      </c>
    </row>
    <row r="19" spans="4:9" x14ac:dyDescent="0.2">
      <c r="E19" s="40">
        <v>7</v>
      </c>
      <c r="F19" s="49">
        <f t="shared" si="0"/>
        <v>100000</v>
      </c>
      <c r="G19" s="49">
        <f t="shared" si="1"/>
        <v>16416.33924297</v>
      </c>
      <c r="H19" s="49">
        <f t="shared" si="2"/>
        <v>83583.660757029997</v>
      </c>
      <c r="I19" s="49">
        <f t="shared" si="3"/>
        <v>463627.64734197001</v>
      </c>
    </row>
    <row r="20" spans="4:9" x14ac:dyDescent="0.2">
      <c r="E20" s="40">
        <v>8</v>
      </c>
      <c r="F20" s="49">
        <f t="shared" si="0"/>
        <v>100000</v>
      </c>
      <c r="G20" s="49">
        <f t="shared" si="1"/>
        <v>13908.829420259101</v>
      </c>
      <c r="H20" s="49">
        <f t="shared" si="2"/>
        <v>86091.170579740894</v>
      </c>
      <c r="I20" s="49">
        <f t="shared" si="3"/>
        <v>377536.47676222911</v>
      </c>
    </row>
    <row r="21" spans="4:9" x14ac:dyDescent="0.2">
      <c r="E21" s="40">
        <v>9</v>
      </c>
      <c r="F21" s="49">
        <f t="shared" si="0"/>
        <v>100000</v>
      </c>
      <c r="G21" s="49">
        <f t="shared" si="1"/>
        <v>11326.094302866873</v>
      </c>
      <c r="H21" s="49">
        <f t="shared" si="2"/>
        <v>88673.90569713313</v>
      </c>
      <c r="I21" s="49">
        <f t="shared" si="3"/>
        <v>288862.57106509595</v>
      </c>
    </row>
    <row r="22" spans="4:9" x14ac:dyDescent="0.2">
      <c r="E22" s="40">
        <v>10</v>
      </c>
      <c r="F22" s="49">
        <f t="shared" si="0"/>
        <v>100000</v>
      </c>
      <c r="G22" s="49">
        <f t="shared" si="1"/>
        <v>8665.8771319528787</v>
      </c>
      <c r="H22" s="49">
        <f t="shared" si="2"/>
        <v>91334.122868047125</v>
      </c>
      <c r="I22" s="49">
        <f t="shared" si="3"/>
        <v>197528.44819704883</v>
      </c>
    </row>
    <row r="23" spans="4:9" x14ac:dyDescent="0.2">
      <c r="E23" s="40">
        <v>11</v>
      </c>
      <c r="F23" s="49">
        <f t="shared" si="0"/>
        <v>100000</v>
      </c>
      <c r="G23" s="49">
        <f t="shared" si="1"/>
        <v>5925.8534459114644</v>
      </c>
      <c r="H23" s="49">
        <f t="shared" si="2"/>
        <v>94074.14655408854</v>
      </c>
      <c r="I23" s="49">
        <f t="shared" si="3"/>
        <v>103454.30164296029</v>
      </c>
    </row>
    <row r="24" spans="4:9" x14ac:dyDescent="0.2">
      <c r="E24" s="45">
        <v>12</v>
      </c>
      <c r="F24" s="49">
        <f t="shared" si="0"/>
        <v>100000</v>
      </c>
      <c r="G24" s="49">
        <f>I23*$B$4</f>
        <v>3103.6290492888083</v>
      </c>
      <c r="H24" s="49">
        <f>F24-G24</f>
        <v>96896.370950711193</v>
      </c>
      <c r="I24" s="49">
        <f>I23-H24</f>
        <v>6557.9306922490941</v>
      </c>
    </row>
    <row r="25" spans="4:9" x14ac:dyDescent="0.2">
      <c r="E25" s="40">
        <v>13</v>
      </c>
      <c r="F25" s="49">
        <f t="shared" si="0"/>
        <v>100000</v>
      </c>
      <c r="G25" s="49">
        <f>I24*$B$4</f>
        <v>196.73792076747281</v>
      </c>
      <c r="H25" s="49">
        <f>F25-G25</f>
        <v>99803.262079232532</v>
      </c>
      <c r="I25" s="49">
        <f>I24-H25</f>
        <v>-93245.331386983438</v>
      </c>
    </row>
  </sheetData>
  <mergeCells count="1">
    <mergeCell ref="E10:I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VP</vt:lpstr>
      <vt:lpstr>A</vt:lpstr>
      <vt:lpstr>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Kady Alfonso Sierra Hernandez</dc:creator>
  <cp:lastModifiedBy>Kady Alfonso Sierra Hernandez</cp:lastModifiedBy>
  <dcterms:created xsi:type="dcterms:W3CDTF">2024-05-27T18:37:55Z</dcterms:created>
  <dcterms:modified xsi:type="dcterms:W3CDTF">2024-05-27T19:52:12Z</dcterms:modified>
</cp:coreProperties>
</file>