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defaultThemeVersion="202300"/>
  <mc:AlternateContent xmlns:mc="http://schemas.openxmlformats.org/markup-compatibility/2006">
    <mc:Choice Requires="x15">
      <x15ac:absPath xmlns:x15ac="http://schemas.microsoft.com/office/spreadsheetml/2010/11/ac" url="C:\Users\luism\OneDrive\Proyectos\_Profesor\FCI\IA\LLMs\04_Automatizacion_Excel\32_API_ChatGPT_Excel\"/>
    </mc:Choice>
  </mc:AlternateContent>
  <xr:revisionPtr revIDLastSave="0" documentId="13_ncr:1_{53E10C18-65C4-4F72-8D34-A145F4D8EDA7}" xr6:coauthVersionLast="47" xr6:coauthVersionMax="47" xr10:uidLastSave="{00000000-0000-0000-0000-000000000000}"/>
  <bookViews>
    <workbookView xWindow="-15070" yWindow="-16310" windowWidth="29020" windowHeight="15820" activeTab="9" xr2:uid="{E99345C8-BF97-4F54-8CBA-7BAEBC4DF7EE}"/>
  </bookViews>
  <sheets>
    <sheet name="Resumen de funciones" sheetId="1" r:id="rId1"/>
    <sheet name="ASK" sheetId="2" r:id="rId2"/>
    <sheet name="CHOICE" sheetId="3" r:id="rId3"/>
    <sheet name="EXTRACT" sheetId="4" r:id="rId4"/>
    <sheet name="FILL" sheetId="5" r:id="rId5"/>
    <sheet name="FORMAT" sheetId="6" r:id="rId6"/>
    <sheet name="LIST" sheetId="7" r:id="rId7"/>
    <sheet name="TABLE" sheetId="8" r:id="rId8"/>
    <sheet name="TABLE_CHAT" sheetId="10" r:id="rId9"/>
    <sheet name="TRANSLATE"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9" l="1" a="1"/>
  <c r="B3" i="9" s="1"/>
  <c r="B11" i="2" a="1"/>
  <c r="B11" i="2" s="1"/>
  <c r="B12" i="2" a="1"/>
  <c r="B12" i="2" s="1"/>
  <c r="B10" i="2" a="1"/>
  <c r="B10" i="2" s="1"/>
  <c r="B25" i="2" a="1"/>
  <c r="B25" i="2" s="1"/>
  <c r="B23" i="2" a="1"/>
  <c r="B23" i="2" s="1"/>
  <c r="B22" i="2" a="1"/>
  <c r="B22" i="2" s="1"/>
  <c r="B17" i="2"/>
  <c r="B18" i="2"/>
  <c r="B19" i="2"/>
  <c r="B20" i="2"/>
  <c r="B16" i="2"/>
  <c r="B13" i="2" a="1"/>
  <c r="B13" i="2" s="1"/>
  <c r="B14" i="2" a="1"/>
  <c r="B14" i="2" s="1"/>
  <c r="C3" i="9" a="1"/>
  <c r="C3" i="9" s="1"/>
  <c r="C4" i="9" a="1"/>
  <c r="C4" i="9" s="1"/>
  <c r="C5" i="9" a="1"/>
  <c r="C5" i="9" s="1"/>
  <c r="C6" i="9" a="1"/>
  <c r="C6" i="9" s="1"/>
  <c r="C7" i="9" a="1"/>
  <c r="C7" i="9" s="1"/>
  <c r="C8" i="9" a="1"/>
  <c r="C8" i="9" s="1"/>
  <c r="B4" i="9" a="1"/>
  <c r="B4" i="9" s="1"/>
  <c r="B5" i="9" a="1"/>
  <c r="B5" i="9" s="1"/>
  <c r="B6" i="9" a="1"/>
  <c r="B6" i="9" s="1"/>
  <c r="B7" i="9" a="1"/>
  <c r="B7" i="9" s="1"/>
  <c r="B8" i="9" a="1"/>
  <c r="B8" i="9" s="1"/>
  <c r="B3" i="2" a="1"/>
  <c r="B3" i="2" s="1"/>
  <c r="B4" i="2" a="1"/>
  <c r="B4" i="2" s="1"/>
  <c r="B5" i="2" a="1"/>
  <c r="B5" i="2" s="1"/>
  <c r="B6" i="2" a="1"/>
  <c r="B6" i="2"/>
  <c r="B2" i="2" a="1"/>
  <c r="B2" i="2" s="1"/>
  <c r="B5" i="8" a="1"/>
  <c r="B5" i="4" a="1"/>
  <c r="B6" i="4" a="1"/>
  <c r="B7" i="4" a="1"/>
  <c r="B7" i="4" s="1"/>
  <c r="B8" i="4" a="1"/>
  <c r="B8" i="4" s="1"/>
  <c r="B9" i="4" a="1"/>
  <c r="B10" i="4" a="1"/>
  <c r="B10" i="4" s="1"/>
  <c r="B11" i="4" a="1"/>
  <c r="B11" i="4" s="1"/>
  <c r="B12" i="4" a="1"/>
  <c r="B13" i="4" a="1"/>
  <c r="B14" i="4" a="1"/>
  <c r="B14" i="4" s="1"/>
  <c r="B15" i="4" a="1"/>
  <c r="B16" i="4" a="1"/>
  <c r="B17" i="4" a="1"/>
  <c r="B18" i="4" a="1"/>
  <c r="B19" i="4" a="1"/>
  <c r="B20" i="4" a="1"/>
  <c r="B21" i="4" a="1"/>
  <c r="B21" i="4" s="1"/>
  <c r="B22" i="4" a="1"/>
  <c r="B22" i="4" s="1"/>
  <c r="B23" i="4" a="1"/>
  <c r="B24" i="4" a="1"/>
  <c r="B24" i="4" s="1"/>
  <c r="B25" i="4" a="1"/>
  <c r="B25" i="4" s="1"/>
  <c r="B26" i="4" a="1"/>
  <c r="B27" i="4" a="1"/>
  <c r="B27" i="4" s="1"/>
  <c r="B28" i="4" a="1"/>
  <c r="B29" i="4" a="1"/>
  <c r="B30" i="4" a="1"/>
  <c r="B31" i="4" a="1"/>
  <c r="B32" i="4" a="1"/>
  <c r="B33" i="4" a="1"/>
  <c r="B33" i="4" s="1"/>
  <c r="B34" i="4" a="1"/>
  <c r="B35" i="4" a="1"/>
  <c r="B35" i="4" s="1"/>
  <c r="B36" i="4" a="1"/>
  <c r="B37" i="4" a="1"/>
  <c r="B38" i="4" a="1"/>
  <c r="B39" i="4" a="1"/>
  <c r="B40" i="4" a="1"/>
  <c r="B41" i="4" a="1"/>
  <c r="B42" i="4" a="1"/>
  <c r="B43" i="4" a="1"/>
  <c r="B44" i="4" a="1"/>
  <c r="B45" i="4" a="1"/>
  <c r="B46" i="4" a="1"/>
  <c r="B47" i="4" a="1"/>
  <c r="B48" i="4" a="1"/>
  <c r="B49" i="4" a="1"/>
  <c r="B50" i="4" a="1"/>
  <c r="B51" i="4" a="1"/>
  <c r="B52" i="4" a="1"/>
  <c r="B53" i="4" a="1"/>
  <c r="B4" i="4" a="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B5" i="8" l="1"/>
  <c r="B6" i="4"/>
  <c r="B53" i="4"/>
  <c r="B49" i="4"/>
  <c r="B52" i="4"/>
  <c r="B50" i="4"/>
  <c r="B51" i="4"/>
  <c r="B48" i="4"/>
  <c r="B46" i="4"/>
  <c r="B47" i="4"/>
  <c r="B45" i="4"/>
  <c r="B44" i="4"/>
  <c r="B42" i="4"/>
  <c r="B43" i="4"/>
  <c r="B37" i="4"/>
  <c r="B41" i="4"/>
  <c r="B40" i="4"/>
  <c r="B38" i="4"/>
  <c r="B39" i="4"/>
  <c r="B36" i="4"/>
  <c r="B34" i="4"/>
  <c r="B31" i="4"/>
  <c r="B32" i="4"/>
  <c r="B26" i="4"/>
  <c r="B30" i="4"/>
  <c r="B29" i="4"/>
  <c r="B28" i="4"/>
  <c r="B23" i="4"/>
  <c r="B20" i="4"/>
  <c r="B16" i="4"/>
  <c r="B19" i="4"/>
  <c r="B17" i="4"/>
  <c r="B18" i="4"/>
  <c r="B12" i="4"/>
  <c r="B15" i="4"/>
  <c r="B13" i="4"/>
  <c r="B9" i="4"/>
  <c r="B5" i="4"/>
  <c r="B4" i="4"/>
  <c r="C3" i="3"/>
  <c r="C5" i="3"/>
  <c r="C9" i="3" s="1"/>
  <c r="C6" i="3"/>
  <c r="C4" i="3"/>
  <c r="C7" i="3"/>
  <c r="D3" i="3" l="1"/>
  <c r="D4" i="3"/>
  <c r="D7" i="3"/>
  <c r="D6" i="3"/>
  <c r="D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<sst xmlns="http://schemas.openxmlformats.org/spreadsheetml/2006/main" count="256" uniqueCount="232">
  <si>
    <t>AI.ASK( Prompt, range )</t>
  </si>
  <si>
    <t>AI.CHOICE( value, choices )</t>
  </si>
  <si>
    <t>AI.EXTRACT( value, extract )</t>
  </si>
  <si>
    <t>AI.FILL( examle, partial, [temperature] )</t>
  </si>
  <si>
    <t>AI.FORMAT (value, format )</t>
  </si>
  <si>
    <t>AI.LIST(prompt, [value], [temperature], [max_tokens] , [model] )</t>
  </si>
  <si>
    <t>AI.TABLE(prompt, [header], [source])</t>
  </si>
  <si>
    <t>AI.TRANSLATE(text; Target_languaje; [Instruction])</t>
  </si>
  <si>
    <t>La función AI.TABLE permite crear una tabla con un conjunto de datos específico utilizando las capacidades de IA. Simplemente proporcione una solicitud y, opcionalmente, incluya un encabezado, los datos de origen, el nivel de creatividad y el modelo de IA deseado.</t>
  </si>
  <si>
    <t>La función AI.ASK te permite usar IA directamente en tu hoja de cálculo. Simplemente escribe una pregunta o sugerencia y AI.ASK te proporcionará una respuesta útil. Úsala para escribir texto, resumir, analizar datos y mucho más: ¡como si tuvieras un asistente inteligente en Excel!</t>
  </si>
  <si>
    <t>La función AI.TRANSLATE te ayuda a traducir tu contenido a varios idiomas directamente desde tu libro de trabajo. Simplemente proporciona el texto, el idioma de destino y las instrucciones opcionales.</t>
  </si>
  <si>
    <t>La función AI.EXTRACT extrae tipos específicos de datos de un texto dado. Indique el rango de texto y especifique qué datos extraer.</t>
  </si>
  <si>
    <t>La función AI.FORMAT convierte un texto a un formato específico. Indique el rango de texto y el rango de formato deseado. Esta función le ayuda a estandarizar y estructurar sus datos eficientemente.</t>
  </si>
  <si>
    <t>La función AI.FILL completa un rango incompleto analizando un rango de ejemplo proporcionado para comprender el patrón. Especifique el rango de ejemplo con datos completos, el rango parcial que se completará y, opcionalmente, ajuste el nivel de creatividad.</t>
  </si>
  <si>
    <t>La función AI.CHOICE selecciona el valor más coincidente de una lista de opciones según los datos proporcionados. Simplemente especifique la celda o el rango con los datos y la lista de opciones.</t>
  </si>
  <si>
    <t>La función AI.LIST genera listas de salida en filas separadas para mantener sus pensamientos organizados.</t>
  </si>
  <si>
    <t>Firmas de las funciones</t>
  </si>
  <si>
    <t>Descripcion</t>
  </si>
  <si>
    <t>Ejemplo</t>
  </si>
  <si>
    <t>FORMAT</t>
  </si>
  <si>
    <t>ID</t>
  </si>
  <si>
    <t>Opinión</t>
  </si>
  <si>
    <t>El curso superó mis expectativas, muy claro y bien estructurado.</t>
  </si>
  <si>
    <t>Algunas partes fueron difíciles de entender sin conocimientos previos.</t>
  </si>
  <si>
    <t>Me encantó la parte práctica con ejemplos reales de modelos IA.</t>
  </si>
  <si>
    <t>Mucho contenido en poco tiempo, algo abrumador.</t>
  </si>
  <si>
    <t>Excelente profesor, explica conceptos complejos con mucha claridad.</t>
  </si>
  <si>
    <t>El curso está bien, pero no profundiza lo suficiente.</t>
  </si>
  <si>
    <t>Realmente inspirador, me motivó a seguir aprendiendo IA.</t>
  </si>
  <si>
    <t>Poca interacción y demasiado teórico para mi gusto.</t>
  </si>
  <si>
    <t>Me ayudó a entender lo básico de IA en poco tiempo, muy recomendable.</t>
  </si>
  <si>
    <t>No me gustó el ritmo, muy rápido y sin pausas para reflexionar.</t>
  </si>
  <si>
    <t>Gran introducción, especialmente útil para quienes ven IA por primera vez.</t>
  </si>
  <si>
    <t>La plataforma era confusa y dificultaba seguir las clases.</t>
  </si>
  <si>
    <t>Me sorprendió lo bien explicado que estaba todo, incluso temas complejos.</t>
  </si>
  <si>
    <t>Siento que faltaron más ejercicios prácticos.</t>
  </si>
  <si>
    <t>Perfecto para empezar en el mundo de la inteligencia artificial.</t>
  </si>
  <si>
    <t>Algunas explicaciones fueron demasiado superficiales.</t>
  </si>
  <si>
    <t>El material complementario fue muy útil y bien seleccionado.</t>
  </si>
  <si>
    <t>Los ejemplos estaban desactualizados y no reflejaban lo actual en IA.</t>
  </si>
  <si>
    <t>El enfoque aplicado me permitió ver cómo usar IA en el trabajo.</t>
  </si>
  <si>
    <t>Me costó seguir el ritmo, especialmente en la segunda mitad del curso.</t>
  </si>
  <si>
    <t>Lo mejor fue la claridad del docente y su disposición para responder dudas.</t>
  </si>
  <si>
    <t>No cumplió mis expectativas, esperaba algo más técnico.</t>
  </si>
  <si>
    <t>Me abrió los ojos a un mundo nuevo, ahora quiero especializarme en IA.</t>
  </si>
  <si>
    <t>Hay muchos cursos similares gratuitos, esperaba más valor añadido.</t>
  </si>
  <si>
    <t>Aprendí muchísimo, y ya apliqué lo aprendido en mi empresa.</t>
  </si>
  <si>
    <t>Faltó más profundidad en los algoritmos, fue demasiado introductorio.</t>
  </si>
  <si>
    <t>Excelente relación teoría-práctica, muy bien balanceado.</t>
  </si>
  <si>
    <t>La metodología no me convenció, demasiado unidireccional.</t>
  </si>
  <si>
    <t>Ideal para quienes vienen del mundo de negocios y quieren entender IA.</t>
  </si>
  <si>
    <t>Repetitivo en algunos módulos, aunque el contenido era interesante.</t>
  </si>
  <si>
    <t>Datos sintéticos generados para ilustrar esta funcionalidad</t>
  </si>
  <si>
    <t>Muy Positiva</t>
  </si>
  <si>
    <t>Positiva</t>
  </si>
  <si>
    <t>Neutral</t>
  </si>
  <si>
    <t>Negativa</t>
  </si>
  <si>
    <t>Muy Negativa</t>
  </si>
  <si>
    <t>Total</t>
  </si>
  <si>
    <t>Sentimiento</t>
  </si>
  <si>
    <t>{"Nombre del CRM", "Tipo (Cloud/On-premise)", "Gestión avanzada de contactos y empresas", "Historial de relaciones profesionales", "Asignación y trazabilidad de activos", "Integración con D&amp;B u otros informes financieros", "Llamadas con transcripción y resumen IA", "Agenda integrada", "Jerarquías de localización", "Gestión avanzada de atributos de activos", "Facilidad de personalización", "Idioma y soporte", "Precio estimado (por usuario/mes)", "Nivel de madurez del CRM"})</t>
  </si>
  <si>
    <t>Header</t>
  </si>
  <si>
    <t>Prompt</t>
  </si>
  <si>
    <t>Recomienda y compara CRM para una empresa inmobiliaria europea de 22 personas dedicada a la rehabilitación de edificios singulares. El CRM debe gestionar contactos complejos, mantener historial de relaciones, registrar cambios de empresa, asignar activos inmobiliarios a empresas con trazabilidad histórica, integrarse con servicios financieros como Dun &amp; Bradstreet, realizar llamadas con transcripción y resumen por IA, mantener agenda de compromisos, permitir jerarquías de localización (ciudad &gt; región &gt; país) y permitir gestionar atributos complejos de activos. Compara al menos 8 opciones.,</t>
  </si>
  <si>
    <t>Nombre del CRM</t>
  </si>
  <si>
    <t>Tipo (Cloud/On-premise)</t>
  </si>
  <si>
    <t>Gestión avanzada de contactos y empresas</t>
  </si>
  <si>
    <t>Historial de relaciones profesionales</t>
  </si>
  <si>
    <t>Asignación y trazabilidad de activos</t>
  </si>
  <si>
    <t>Integración con D&amp;B u otros informes financieros</t>
  </si>
  <si>
    <t>Llamadas con transcripción y resumen IA</t>
  </si>
  <si>
    <t>Agenda integrada</t>
  </si>
  <si>
    <t>Jerarquías de localización</t>
  </si>
  <si>
    <t>Gestión avanzada de atributos de activos</t>
  </si>
  <si>
    <t>Facilidad de personalización</t>
  </si>
  <si>
    <t>Idioma y soporte</t>
  </si>
  <si>
    <t>Precio estimado (por usuario/mes)</t>
  </si>
  <si>
    <t>Nivel de madurez del CRM</t>
  </si>
  <si>
    <t>Salesforce Sales Cloud</t>
  </si>
  <si>
    <t>Cloud y On-premise (versión Enterprise)</t>
  </si>
  <si>
    <t>✅ Excelente</t>
  </si>
  <si>
    <t>✅ Completo</t>
  </si>
  <si>
    <t>✅ Con custom objects y relaciones N:N</t>
  </si>
  <si>
    <t>✅ Vía integración con partners (D&amp;B Connect)</t>
  </si>
  <si>
    <t>✅ Con Einstein Voice y plugins externos</t>
  </si>
  <si>
    <t>✅ Sí</t>
  </si>
  <si>
    <t>✅ Vía campos dependientes</t>
  </si>
  <si>
    <t>✅ Altamente configurable</t>
  </si>
  <si>
    <t>🔧 Muy alta (requiere consultoría)</t>
  </si>
  <si>
    <t>🇪🇸 Soporte en español</t>
  </si>
  <si>
    <t>💰 Desde 75€ hasta 300€</t>
  </si>
  <si>
    <t>🏆 Muy alto</t>
  </si>
  <si>
    <t>HubSpot CRM (Pro o Enterprise)</t>
  </si>
  <si>
    <t>Cloud</t>
  </si>
  <si>
    <t>✅ Buena (más limitada que Salesforce)</t>
  </si>
  <si>
    <t>✅ Registro de actividades y notas</t>
  </si>
  <si>
    <t>❌ Requiere workarounds o integraciones</t>
  </si>
  <si>
    <t>❌ No directo, vía Zapier o API</t>
  </si>
  <si>
    <t>✅ Disponible en Pro con plugins</t>
  </si>
  <si>
    <t>❌ Limitado</t>
  </si>
  <si>
    <t>❌ Requiere API o integraciones</t>
  </si>
  <si>
    <t>🛠 Media-alta</t>
  </si>
  <si>
    <t>💰 Desde 45€ (Pro)</t>
  </si>
  <si>
    <t>🔄 Medio-alto</t>
  </si>
  <si>
    <t>Zoho CRM Plus</t>
  </si>
  <si>
    <t>✅ Muy buena</t>
  </si>
  <si>
    <t>✅ Registro completo, timeline histórico</t>
  </si>
  <si>
    <t>✅ Custom modules y relaciones</t>
  </si>
  <si>
    <t>✅ Con integración Zoho Finance + API</t>
  </si>
  <si>
    <t>✅ Sí (Zia AI)</t>
  </si>
  <si>
    <t>✅ Custom fields dependientes</t>
  </si>
  <si>
    <t>✅ Con Creator (low code)</t>
  </si>
  <si>
    <t>🛠 Alta</t>
  </si>
  <si>
    <t>🇪🇸 Bueno (según plan)</t>
  </si>
  <si>
    <t>💰 ~40-60€</t>
  </si>
  <si>
    <t>🔄 Alto</t>
  </si>
  <si>
    <t>Pipedrive</t>
  </si>
  <si>
    <t>✅ Buena</t>
  </si>
  <si>
    <t>✅ Actividad e historial</t>
  </si>
  <si>
    <t>❌ No nativo (requiere integraciones o campos manuales)</t>
  </si>
  <si>
    <t>❌ No directo</t>
  </si>
  <si>
    <t>✅ Con plugins (Fireflies, Avoma, etc.)</t>
  </si>
  <si>
    <t>❌ Muy básico</t>
  </si>
  <si>
    <t>❌ Limitado a campos estándar</t>
  </si>
  <si>
    <t>⚙️ Media</t>
  </si>
  <si>
    <t>🇪🇸 Sí</t>
  </si>
  <si>
    <t>💰 ~24-49€</t>
  </si>
  <si>
    <t>🔄 Medio</t>
  </si>
  <si>
    <t>Microsoft Dynamics 365 Sales</t>
  </si>
  <si>
    <t>Cloud y On-premise</t>
  </si>
  <si>
    <t>✅ Excelente (especialmente en entornos B2B complejos)</t>
  </si>
  <si>
    <t>✅ Histórico y relaciones múltiples</t>
  </si>
  <si>
    <t>✅ Sí, mediante custom entities</t>
  </si>
  <si>
    <t>✅ Con conector a D&amp;B directo</t>
  </si>
  <si>
    <t>✅ Integrado con Teams y Viva Sales</t>
  </si>
  <si>
    <t>✅ Completa integración Outlook/Teams</t>
  </si>
  <si>
    <t>✅ Vía Power Platform</t>
  </si>
  <si>
    <t>✅ Sí (altamente configurable)</t>
  </si>
  <si>
    <t>⚙️ Alta (requiere implementación)</t>
  </si>
  <si>
    <t>🇪🇸 Soporte oficial</t>
  </si>
  <si>
    <t>💰 Desde 65€</t>
  </si>
  <si>
    <t xml:space="preserve">Tipo </t>
  </si>
  <si>
    <t>Nombre</t>
  </si>
  <si>
    <t>1. París, Francia: En el corazón del histórico Marais, se alza un antiguo hôtel particulier del siglo XVII, con fachadas de piedra tallada y patios interiores ajardinados. Sus salones abovedados y escaleras de caracol evocan una época de esplendor. Ideal para coleccionistas de arte o familias que buscan un hogar con historia. Contacto: inquiries.paris@luxuryestates.fr - https://www.facebook.com/delafoto.photography/</t>
  </si>
  <si>
    <t>2. Londres, Reino Unido: Una converted Victorian warehouse en Shoreditch, con techos altos, vigas de acero a la vista y amplios ventanales que inundan de luz natural sus espacios loft. Perfecto para profesionales creativos o inversores con visión de futuro. Contacto: londonproperties@primehomes.co.uk - https://www.facebook.com/delafoto.photography/</t>
  </si>
  <si>
    <t>3. Roma, Italia: Un elegante palazzo renacentista cerca del Panteón, con frescos originales, suelos de mármol y terrazas panorámicas con vistas a los tejados de la ciudad eterna. Una joya para amantes del arte y la historia. Contacto: romeinfo@italianproperties.com - https://www.facebook.com/delafoto.photography/</t>
  </si>
  <si>
    <t>4. Barcelona, España: Una modernista casa señorial en el Eixample, con elementos arquitectónicos únicos de Gaudí o sus contemporáneos, como vidrieras, mosaicos y formas sinuosas. Un símbolo del patrimonio catalán. Contacto: barcelonaunique@singularhomes.es - https://www.facebook.com/delafoto.photography/</t>
  </si>
  <si>
    <t>5. Berlín, Alemania: Un antiguo búnker de la Segunda Guerra Mundial reconvertido en un espacio de arte contemporáneo y viviendas loft de diseño industrial. Una propiedad con una historia fascinante y un carácter vanguardista. Contacto: berlinunique@urbanliving.de - https://www.facebook.com/delafoto.photography/</t>
  </si>
  <si>
    <t>6. Ámsterdam, Países Bajos: Una pintoresca casa canal del siglo XVII con fachada estrecha, interiores de madera noble y un encantador jardín trasero. Un refugio tranquilo en el corazón de la vibrante capital holandesa. Contacto: amsterdamcanalside@charminghouses.nl - https://www.facebook.com/delafoto.photography/</t>
  </si>
  <si>
    <t>7. Lisboa, Portugal: Un palacete del siglo XVIII en el barrio de Alfama, con azulejos tradicionales, balcones de hierro forjado y vistas al río Tajo. Un testimonio de la rica historia marítima de la ciudad. Contacto: lisbonheritage@historicproperties.pt - https://www.facebook.com/delafoto.photography/</t>
  </si>
  <si>
    <t>8. Viena, Austria: Un majestuoso apartamento en un edificio imperial de la Ringstrasse, con techos ornamentados, suelos de parquet y amplios salones de recepción. Un símbolo de la elegancia vienesa. Contacto: viennaexclusive@imperialrealty.at - https://www.facebook.com/delafoto.photography/</t>
  </si>
  <si>
    <t>9. Dublín, Irlanda: Una georgiana townhouse con ladrillo rojo a la vista, puertas de colores vibrantes y elegantes interiores con chimeneas de mármol. Un ejemplo del encanto clásico dublinés. Contacto: dublinhistoric@irishhomes.ie - https://www.facebook.com/delafoto.photography/</t>
  </si>
  <si>
    <t>10. Copenhague, Dinamarca: Un moderno ático con amplias terrazas y vistas panorámicas del skyline de la ciudad y el estrecho de Øresund. Un ejemplo del diseño escandinavo contemporáneo. Contacto: copenhagenliving@scandinavianestates.dk - https://www.facebook.com/delafoto.photography/</t>
  </si>
  <si>
    <t>11. Estocolmo, Suecia: Una antigua fábrica de ladrillo rojo reconvertida en apartamentos loft con techos altos, grandes ventanales y una estética industrial chic. Un ejemplo de la reutilización creativa del patrimonio. Contacto: stockholmlofts@nordicproperties.se - https://www.facebook.com/delafoto.photography/</t>
  </si>
  <si>
    <t>12. Bruselas, Bélgica: Una casa art nouveau con fachadas ornamentadas, vidrieras de colores y detalles florales en hierro forjado. Un testimonio de la riqueza arquitectónica de la ciudad. Contacto: brusselsartnouveau@uniquehomes.be - https://www.facebook.com/delafoto.photography/</t>
  </si>
  <si>
    <t>13. Praga, República Checa: Un apartamento dúplex en un edificio histórico del casco antiguo, con vigas de madera a la vista y vistas al Castillo de Praga. Un lugar con encanto y carácter. Contacto: praguehistoric@czechproperties.cz - https://www.facebook.com/delafoto.photography/</t>
  </si>
  <si>
    <t>14. Budapest, Hungría: Un elegante apartamento en un edificio de estilo ecléctico con fachadas decoradas y patios interiores señoriales. Un ejemplo de la arquitectura grandiosa de la capital húngara. Contacto: budapestgrand@hungarianestates.hu - https://www.facebook.com/delafoto.photography/</t>
  </si>
  <si>
    <t>15. Milán, Italia: Un moderno penthouse con diseño minimalista, amplias terrazas y vistas al Duomo y al skyline de la ciudad de la moda. Un espacio contemporáneo y exclusivo. Contacto: milanluxury@italianproperties.com - https://www.facebook.com/delafoto.photography/</t>
  </si>
  <si>
    <t>16. Sevilla, España: Una casa palacio andaluza con patios interiores con azulejos, fuentes y una rica historia. Un oasis de tranquilidad en el corazón de la vibrante capital andaluza. Contacto: sevillacharm@spanishheritage.es - https://www.facebook.com/delafoto.photography/</t>
  </si>
  <si>
    <t>17. Múnich, Alemania: Una villa de estilo bávaro tradicional con amplios jardines y vistas a los Alpes cercanos. Un refugio idílico con encanto rústico. Contacto: munichcountryside@germanvillas.de - https://www.facebook.com/delafoto.photography/</t>
  </si>
  <si>
    <t>18. Varsovia, Polonia: Un moderno apartamento en un rascacielos con vistas panorámicas de la ciudad en constante evolución. Un ejemplo del dinamismo de la capital polaca. Contacto: warsawskyline@polishproperties.pl - https://www.facebook.com/delafoto.photography/</t>
  </si>
  <si>
    <t>19. Atenas, Grecia: Una villa neoclásica con vistas a la Acrópolis y al mar Egeo. Un lugar con historia y belleza natural. Contacto: athenianlegacy@greekvillas.gr - https://www.facebook.com/delafoto.photography/</t>
  </si>
  <si>
    <t>20. Edimburgo, Reino Unido: Una elegante townhouse georgiana en el New Town, con vistas al Castillo de Edimburgo y a los jardines. Un ejemplo de la arquitectura señorial escocesa. Contacto: edinburghhistoric@scottishhomes.co.uk - https://www.facebook.com/delafoto.photography/</t>
  </si>
  <si>
    <t>21. Lyon, Francia: Un antiguo taller de seda reconvertido en un loft de diseño industrial con techos altos y grandes ventanales. Un testimonio del pasado industrial de la ciudad. Contacto: lyonindustrial@frenchlofts.fr - https://www.facebook.com/delafoto.photography/</t>
  </si>
  <si>
    <t>22. Oporto, Portugal: Una casa tradicional en la Ribeira con vistas al río Duero y a las bodegas de Vila Nova de Gaia. Un lugar con encanto y tradición. Contacto: oportocharm@portugueseheritage.pt - https://www.facebook.com/delafoto.photography/</t>
  </si>
  <si>
    <t>23. Oslo, Noruega: Una moderna villa con grandes ventanales y vistas al fiordo de Oslo, rodeada de naturaleza. Un ejemplo del diseño escandinavo integrado en el paisaje. Contacto: oslofjordview@norwegianproperties.no - https://www.facebook.com/delafoto.photography/</t>
  </si>
  <si>
    <t>24. Helsinki, Finlandia: Un apartamento de diseño funcionalista con amplios ventanales y luz natural abundante. Un ejemplo de la estética moderna finlandesa. Contacto: helsinkidesign@finnishhomes.fi - https://www.facebook.com/delafoto.photography/</t>
  </si>
  <si>
    <t>25. Nápoles, Italia: Un apartamento con frescos originales en un palazzo histórico del centro, con balcones con vistas a las animadas calles napolitanas. Un lugar con autenticidad y carácter vibrante. Contacto: napleshistoric@italianproperties.com - https://www.facebook.com/delafoto.photography/</t>
  </si>
  <si>
    <t>Palacio neoclásico de 1875 en el casco antiguo de Sevilla, 2.400 m² en 3 plantas, requiere rehabilitación estructural, catalogado como bien de interés cultural, autor desconocido. Contacto: Ana Ramírez, Directora Técnica en Patrimonio Sur, +34 601 223 784, ana.ramirez@patrimoniosur.es.</t>
  </si>
  <si>
    <t>Casa modernista de 1908 en el Eixample de Barcelona, fachada original intacta, 1.200 m² útiles, protección integral, firmada por Puig i Cadafalch. Contacto: Josep Vidal, Consultor de Rehabilitación en Singular BCN, +34 634 778 200, jvidal@singularbcn.cat.</t>
  </si>
  <si>
    <t>Antiguo convento barroco del siglo XVIII en Toledo, 5.000 m², precisa restauración completa, catalogación parcial. Contacto: Marta Llorente, Historiadora en Fundación Revalora, +34 655 412 330, marta@revalora.org.</t>
  </si>
  <si>
    <t>Torre gótica restaurada del siglo XV en Gerona, 850 m² útiles, buena conservación, declarado patrimonio histórico. Contacto: Jordi Grau, Gestor de Proyectos en Catalonia Singular, +34 697 120 665, jordi.grau@cataloniasingular.eu.</t>
  </si>
  <si>
    <t>Fábrica industrial de 1920 transformada en lofts artísticos en Berlín, estructura metálica original conservada, 3.500 m², reformado en 2012. Contacto: Lena Müller, Project Manager en UrbanRoots DE, +49 170 330 5589, lena.mueller@urbanroots.de.</t>
  </si>
  <si>
    <t>Chalet racionalista de 1935 en las afueras de Bruselas, 780 m² en dos niveles, requiere actualización eléctrica, firmado por Henry Lacoste. Contacto: Olivier Van Damme, Consultor en Heritage.be, +32 475 33 88 99, olivier.vd@heritage.be.</t>
  </si>
  <si>
    <t>Villa italiana del siglo XIX en Florencia, estilo ecléctico, 2.200 m², jardín protegido, buen estado estructural. Contacto: Chiara Bianchi, Responsable Técnica en Dimore Firenze, +39 340 229 8874, chiara.bianchi@dimorefirenze.it.</t>
  </si>
  <si>
    <t>Residencia noble del siglo XVII en el centro de Lisboa, 4.000 m², alta protección patrimonial, restaurado parcialmente. Contacto: Tiago Pereira, Director de Patrimonio en Lisboa Clássica, +351 912 445 330, tpereira@lisboaclassica.pt.</t>
  </si>
  <si>
    <t>Antigua estación ferroviaria de 1902 en Lyon, estilo beaux-arts, 1.500 m², precisa adecuación a normativa actual. Contacto: Claire Monnet, Arquitecta en Gare Rénove, +33 6 55 23 9988, cmonnet@garerenove.fr.</t>
  </si>
  <si>
    <t>Edificio art déco de 1930 en el centro de París, 2.000 m², bien conservado, elementos decorativos originales, firmado por Auguste Perret. Contacto: François Lemoine, Responsable Comercial en DecoInvest, +33 7 66 22 3344, francois.lemoine@decoinvest.fr.</t>
  </si>
  <si>
    <t>Castillo medieval rehabilitado del siglo XIII en el sur de Francia, 6.800 m², restauración completa en 2001, estilo gótico tardío. Contacto: Camille Dubois, Agente de Patrimonio en Légende France, +33 6 77 54 1200, camille.d@legfrance.fr.</t>
  </si>
  <si>
    <t>Mansión de estilo imperial ruso de 1880 en San Petersburgo, 3.600 m², protección parcial, necesita rehabilitación interior. Contacto: Ivan Petrov, Heritage Advisor en NordEstate, +7 911 445 2003, ivan.petrov@nordestate.ru.</t>
  </si>
  <si>
    <t>Edificio modernista de 1910 en Viena, fachada floral conservada, 1.400 m², protección total, obra de Otto Wagner. Contacto: Eva Krüger, Analista de Proyectos en BauKunst, +43 660 342 5588, eva.krueger@baukunst.at.</t>
  </si>
  <si>
    <t>Casa solariega de 1701 en Córdoba, estilo andalusí con patios interiores, 2.100 m², precisa refuerzo estructural y reforma de instalaciones. Contacto: Lucía Herrera, Gestora Cultural en Legado Andaluz, +34 678 994 221, lucia@legadoandaluz.org.</t>
  </si>
  <si>
    <t>Monasterio renacentista del siglo XVI en Salamanca, 7.000 m², intervención parcial en 1998, requiere adecuación energética. Contacto: Enrique Salinas, Director Técnico en Restauro S.L., +34 622 110 987, enrique.salinas@restaurosl.com.</t>
  </si>
  <si>
    <t>Teatro neoclásico de 1895 en el centro de Madrid, 3.200 m², cúpula original restaurada, protección integral, autor José López Sallaberry. Contacto: Carmen del Río, Coordinadora de Espacios Culturales, +34 699 441 332, carmen.dr@espaciocultura.org.</t>
  </si>
  <si>
    <t>Palacio rococó de 1750 en el casco urbano de Praga, 4.500 m², restaurado en 2015, excelente estado, arquitecto Johann Lucas von Hildebrandt. Contacto: Pavel Novak, Director de Ventas en Praha Patrimonio, +420 728 300 880, pavel.n@prahapatrimonio.cz.</t>
  </si>
  <si>
    <t>Edificio brutalista de 1968 en Róterdam, 2.800 m², precisa renovación de fachada y climatización, arquitecto Aldo van Eyck. Contacto: Sanne De Vries, Consultora en ConcreteVision, +31 6 4478 9943, sanne.vries@concretevision.nl.</t>
  </si>
  <si>
    <t>Vivienda modernista de 1912 en Palma, 1.000 m², buen estado general, carpintería original intacta, estilo gaudiniano. Contacto: Miquel Oliver, Especialista en Rehabilitación en Singular Mallorca, +34 662 559 108, miquel@singularmallorca.com.</t>
  </si>
  <si>
    <t>Escuela reformada de 1925 en Bruselas, 1.600 m², estilo art nouveau, renovación pendiente de instalaciones. Contacto: Amélie Laurent, Técnica de Patrimonio, +32 483 22 1104, amelie.laurent@patrimoineurbain.be.</t>
  </si>
  <si>
    <t>Capilla románica del siglo XII en Navarra, 600 m², necesita consolidación estructural, protección patrimonial completa. Contacto: Jon Etxeberria, Responsable en Fundación Románica, +34 647 991 203, jon@romaniconavarra.es.</t>
  </si>
  <si>
    <t>Edificio de viviendas estilo Bauhaus de 1933 en Berlín, 2.100 m², estructura robusta, precisa reformas interiores. Contacto: Markus Klein, Asset Manager en NeueLinie, +49 176 770 2291, markus.klein@neuelinie.de.</t>
  </si>
  <si>
    <t>Antiguo granero convertido en espacio cultural en Burdeos, 1.900 m², estilo rural con adaptación contemporánea, buen estado. Contacto: Sophie Delacour, Directora Creativa en Espace Rural, +33 7 90 22 1150, sophie@espacerural.fr.</t>
  </si>
  <si>
    <t>Palacio urbano barroco del 1760 en Roma, 3.000 m², intervención parcial reciente, alta protección histórica. Contacto: Alessandra Vitale, Arquitecta en Studio Vitale, +39 331 112 7789, alessandra.vitale@studiovitale.it.</t>
  </si>
  <si>
    <t>Edificio residencial art déco en Budapest, construido en 1929, 2.400 m², restaurado integralmente en 2010, excelente estado. Contacto: Balázs Nagy, Agente de Inversiones en Budai Art, +36 30 771 2299, balazs.nagy@budaiart.hu.</t>
  </si>
  <si>
    <t>[
  "Estilo arquitectónico",
  "Año de construcción",
  "Superficie en metros cuadrados",
  "Estado de conservación",
  "Nivel de protección patrimonial",
  "Firma de arquitecto reconocido",
  "Necesidades de rehabilitación",
  "Ubicación",
  "Narrativa o historia asociada",
  "Nombre del contacto",
  "Cargo del contacto",
  "Teléfono del contacto",
  "Email del contacto",
  "URL foto inmueble"
]</t>
  </si>
  <si>
    <t>Estilo arquitectónico</t>
  </si>
  <si>
    <t xml:space="preserve"> Año de construcción</t>
  </si>
  <si>
    <t xml:space="preserve"> Superficie en metros cuadrados</t>
  </si>
  <si>
    <t xml:space="preserve"> Estado de conservación</t>
  </si>
  <si>
    <t xml:space="preserve"> Nivel de protección patrimonial</t>
  </si>
  <si>
    <t xml:space="preserve"> Firma de arquitecto reconocido</t>
  </si>
  <si>
    <t xml:space="preserve"> Necesidades de rehabilitación</t>
  </si>
  <si>
    <t xml:space="preserve"> Ubicación</t>
  </si>
  <si>
    <t xml:space="preserve"> Narrativa o historia asociada</t>
  </si>
  <si>
    <t xml:space="preserve"> Nombre del contacto</t>
  </si>
  <si>
    <t xml:space="preserve"> Cargo del contacto</t>
  </si>
  <si>
    <t xml:space="preserve"> Teléfono del contacto</t>
  </si>
  <si>
    <t xml:space="preserve"> Email del contacto</t>
  </si>
  <si>
    <t xml:space="preserve"> URL foto inmueble</t>
  </si>
  <si>
    <t>Inmueble</t>
  </si>
  <si>
    <t>Futbol</t>
  </si>
  <si>
    <t>Tenis</t>
  </si>
  <si>
    <t>Natación</t>
  </si>
  <si>
    <t>Motociclismo</t>
  </si>
  <si>
    <t>Judo</t>
  </si>
  <si>
    <t>Turco</t>
  </si>
  <si>
    <t>Portugues</t>
  </si>
  <si>
    <t>Ruso</t>
  </si>
  <si>
    <t>Por favor, Comprame un libro</t>
  </si>
  <si>
    <t>Inglés</t>
  </si>
  <si>
    <t>Me apetece comer pescado</t>
  </si>
  <si>
    <t>Francés</t>
  </si>
  <si>
    <t>Italiano</t>
  </si>
  <si>
    <t>Soria</t>
  </si>
  <si>
    <t>Segovia</t>
  </si>
  <si>
    <t>Teruel</t>
  </si>
  <si>
    <t>Mataró</t>
  </si>
  <si>
    <t>Reus</t>
  </si>
  <si>
    <t>BBVA</t>
  </si>
  <si>
    <t>IBM</t>
  </si>
  <si>
    <t>deloitte</t>
  </si>
  <si>
    <t>AI.EXTRACT(AI.ASK("escribe el numero de los habitantes de la ciudad de "&amp;A10); "Habitantes")</t>
  </si>
  <si>
    <t>AI.TRANSLATE(B$1;$A3)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</si>
</sst>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28"/>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49" fontId="0" fillId="0" borderId="0" xfId="0" applyNumberFormat="1" applyAlignment="1">
      <alignment wrapText="1"/>
    </xf>
    <xf numFmtId="0" fontId="2" fillId="0" borderId="0" xfId="0" applyFont="1" applyAlignment="1">
      <alignment horizontal="center" vertical="center" wrapText="1"/>
    </xf>
    <xf numFmtId="0" fontId="0" fillId="0" borderId="0" xfId="0" applyAlignment="1">
      <alignment vertical="center" wrapText="1"/>
    </xf>
    <xf numFmtId="9" fontId="0" fillId="0" borderId="0" xfId="1" applyFont="1" applyAlignment="1">
      <alignment horizontal="right"/>
    </xf>
    <xf numFmtId="0" fontId="0" fillId="0" borderId="0" xfId="0" applyAlignment="1">
      <alignment wrapText="1"/>
    </xf>
    <xf numFmtId="0" fontId="2" fillId="0" borderId="0" xfId="0" applyFont="1" applyAlignment="1">
      <alignment vertical="center" wrapText="1"/>
    </xf>
    <xf numFmtId="0" fontId="3" fillId="0" borderId="0" xfId="2" applyAlignment="1">
      <alignment wrapText="1"/>
    </xf>
    <xf numFmtId="0" fontId="4" fillId="0" borderId="0" xfId="0" applyFont="1"/>
    <xf numFmtId="0" fontId="0" fillId="2" borderId="0" xfId="0" applyFill="1"/>
  </cellXfs>
  <cellStyles count="3">
    <cellStyle name="Hipervínculo" xfId="2" builtinId="8"/>
    <cellStyle name="Normal" xfId="0" builtinId="0"/>
    <cellStyle name="Porcentaje" xfId="1" builtinId="5"/>
  </cellStyles>
  <dxfs count="5">
    <dxf>
      <fill>
        <patternFill>
          <bgColor rgb="FF92D050"/>
        </patternFill>
      </fill>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1</v>
    <v>8</v>
    <v>13</v>
    <v>1</v>
  </rv>
  <rv s="0">
    <v>1</v>
    <v>8</v>
    <v>2</v>
    <v>1</v>
  </rv>
  <rv s="0">
    <v>0</v>
    <v>8</v>
    <v>13</v>
    <v>1</v>
  </rv>
  <rv s="0">
    <v>1</v>
    <v>8</v>
    <v>8</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F388FC-7584-477F-891C-1297DBEC2D6F}" name="Tabla1" displayName="Tabla1" ref="A1:C9" totalsRowShown="0">
  <autoFilter ref="A1:C9" xr:uid="{0DF388FC-7584-477F-891C-1297DBEC2D6F}"/>
  <tableColumns count="3">
    <tableColumn id="1" xr3:uid="{9905D217-F720-40FB-BA99-576DBF73A295}" name="Firmas de las funciones"/>
    <tableColumn id="2" xr3:uid="{0A331D21-FE8E-4A85-948D-03696B757866}" name="Descripcion" dataDxfId="4"/>
    <tableColumn id="3" xr3:uid="{42E09BD2-05B3-4B1C-9EC7-E5C6500F1140}" name="Ejempl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46EE33-D1FD-43DD-B7DF-B440BD72FE00}" name="Tabla2" displayName="Tabla2" ref="A11:C41" totalsRowShown="0">
  <autoFilter ref="A11:C41" xr:uid="{7A46EE33-D1FD-43DD-B7DF-B440BD72FE00}"/>
  <tableColumns count="3">
    <tableColumn id="1" xr3:uid="{9EEBC4C5-0C09-4B89-BC86-3868237D5CF1}" name="ID" dataDxfId="3"/>
    <tableColumn id="2" xr3:uid="{AE98C2FC-8EB6-47C9-A8F0-F56414DBAFB6}" name="Opinión" dataDxfId="2"/>
    <tableColumn id="3" xr3:uid="{8794E49B-F940-4310-B7AA-155E0A34A45D}" name="Sentimiento" dataDxfId="1">
      <calculatedColumnFormula array="1">_xldudf_AI_CHOICE(Tabla2[[#This Row],[Opinión]],B$3:B$7)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1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2C2F36-0716-4382-AA70-0F8AA51477DA}">
  <we:reference id="wa200005271" version="2.5.5.0" store="es-E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delafoto.photography/" TargetMode="External"/><Relationship Id="rId13" Type="http://schemas.openxmlformats.org/officeDocument/2006/relationships/hyperlink" Target="https://www.facebook.com/delafoto.photography/" TargetMode="External"/><Relationship Id="rId18" Type="http://schemas.openxmlformats.org/officeDocument/2006/relationships/hyperlink" Target="https://www.facebook.com/delafoto.photography/" TargetMode="External"/><Relationship Id="rId3" Type="http://schemas.openxmlformats.org/officeDocument/2006/relationships/hyperlink" Target="https://www.facebook.com/delafoto.photography/" TargetMode="External"/><Relationship Id="rId21" Type="http://schemas.openxmlformats.org/officeDocument/2006/relationships/hyperlink" Target="https://www.facebook.com/delafoto.photography/" TargetMode="External"/><Relationship Id="rId7" Type="http://schemas.openxmlformats.org/officeDocument/2006/relationships/hyperlink" Target="https://www.facebook.com/delafoto.photography/" TargetMode="External"/><Relationship Id="rId12" Type="http://schemas.openxmlformats.org/officeDocument/2006/relationships/hyperlink" Target="https://www.facebook.com/delafoto.photography/" TargetMode="External"/><Relationship Id="rId17" Type="http://schemas.openxmlformats.org/officeDocument/2006/relationships/hyperlink" Target="https://www.facebook.com/delafoto.photography/" TargetMode="External"/><Relationship Id="rId25" Type="http://schemas.openxmlformats.org/officeDocument/2006/relationships/hyperlink" Target="https://www.facebook.com/delafoto.photography/" TargetMode="External"/><Relationship Id="rId2" Type="http://schemas.openxmlformats.org/officeDocument/2006/relationships/hyperlink" Target="https://www.facebook.com/delafoto.photography/" TargetMode="External"/><Relationship Id="rId16" Type="http://schemas.openxmlformats.org/officeDocument/2006/relationships/hyperlink" Target="https://www.facebook.com/delafoto.photography/" TargetMode="External"/><Relationship Id="rId20" Type="http://schemas.openxmlformats.org/officeDocument/2006/relationships/hyperlink" Target="https://www.facebook.com/delafoto.photography/" TargetMode="External"/><Relationship Id="rId1" Type="http://schemas.openxmlformats.org/officeDocument/2006/relationships/hyperlink" Target="https://www.facebook.com/delafoto.photography/" TargetMode="External"/><Relationship Id="rId6" Type="http://schemas.openxmlformats.org/officeDocument/2006/relationships/hyperlink" Target="https://www.facebook.com/delafoto.photography/" TargetMode="External"/><Relationship Id="rId11" Type="http://schemas.openxmlformats.org/officeDocument/2006/relationships/hyperlink" Target="https://www.facebook.com/delafoto.photography/" TargetMode="External"/><Relationship Id="rId24" Type="http://schemas.openxmlformats.org/officeDocument/2006/relationships/hyperlink" Target="https://www.facebook.com/delafoto.photography/" TargetMode="External"/><Relationship Id="rId5" Type="http://schemas.openxmlformats.org/officeDocument/2006/relationships/hyperlink" Target="https://www.facebook.com/delafoto.photography/" TargetMode="External"/><Relationship Id="rId15" Type="http://schemas.openxmlformats.org/officeDocument/2006/relationships/hyperlink" Target="https://www.facebook.com/delafoto.photography/" TargetMode="External"/><Relationship Id="rId23" Type="http://schemas.openxmlformats.org/officeDocument/2006/relationships/hyperlink" Target="https://www.facebook.com/delafoto.photography/" TargetMode="External"/><Relationship Id="rId10" Type="http://schemas.openxmlformats.org/officeDocument/2006/relationships/hyperlink" Target="https://www.facebook.com/delafoto.photography/" TargetMode="External"/><Relationship Id="rId19" Type="http://schemas.openxmlformats.org/officeDocument/2006/relationships/hyperlink" Target="https://www.facebook.com/delafoto.photography/" TargetMode="External"/><Relationship Id="rId4" Type="http://schemas.openxmlformats.org/officeDocument/2006/relationships/hyperlink" Target="https://www.facebook.com/delafoto.photography/" TargetMode="External"/><Relationship Id="rId9" Type="http://schemas.openxmlformats.org/officeDocument/2006/relationships/hyperlink" Target="https://www.facebook.com/delafoto.photography/" TargetMode="External"/><Relationship Id="rId14" Type="http://schemas.openxmlformats.org/officeDocument/2006/relationships/hyperlink" Target="https://www.facebook.com/delafoto.photography/" TargetMode="External"/><Relationship Id="rId22" Type="http://schemas.openxmlformats.org/officeDocument/2006/relationships/hyperlink" Target="https://www.facebook.com/delafoto.phot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6EBBD-9C1D-4AC3-80BE-AC807F676A41}">
  <dimension ref="A1:C9"/>
  <sheetViews>
    <sheetView topLeftCell="A7" zoomScale="160" zoomScaleNormal="160" workbookViewId="0">
      <selection activeCell="A20" sqref="A20"/>
    </sheetView>
  </sheetViews>
  <sheetFormatPr baseColWidth="10" defaultRowHeight="14.5" x14ac:dyDescent="0.35"/>
  <cols>
    <col min="1" max="1" width="50.1796875" bestFit="1" customWidth="1"/>
    <col min="2" max="2" width="76.1796875" bestFit="1" customWidth="1"/>
  </cols>
  <sheetData>
    <row r="1" spans="1:3" x14ac:dyDescent="0.35">
      <c r="A1" t="s">
        <v>16</v>
      </c>
      <c r="B1" t="s">
        <v>17</v>
      </c>
      <c r="C1" t="s">
        <v>18</v>
      </c>
    </row>
    <row r="2" spans="1:3" ht="58" x14ac:dyDescent="0.35">
      <c r="A2" t="s">
        <v>0</v>
      </c>
      <c r="B2" s="1" t="s">
        <v>9</v>
      </c>
    </row>
    <row r="3" spans="1:3" ht="43.5" x14ac:dyDescent="0.35">
      <c r="A3" t="s">
        <v>1</v>
      </c>
      <c r="B3" s="1" t="s">
        <v>14</v>
      </c>
    </row>
    <row r="4" spans="1:3" ht="29" x14ac:dyDescent="0.35">
      <c r="A4" t="s">
        <v>2</v>
      </c>
      <c r="B4" s="1" t="s">
        <v>11</v>
      </c>
    </row>
    <row r="5" spans="1:3" ht="58" x14ac:dyDescent="0.35">
      <c r="A5" t="s">
        <v>3</v>
      </c>
      <c r="B5" s="1" t="s">
        <v>13</v>
      </c>
    </row>
    <row r="6" spans="1:3" ht="43.5" x14ac:dyDescent="0.35">
      <c r="A6" t="s">
        <v>4</v>
      </c>
      <c r="B6" s="1" t="s">
        <v>12</v>
      </c>
    </row>
    <row r="7" spans="1:3" ht="29" x14ac:dyDescent="0.35">
      <c r="A7" t="s">
        <v>5</v>
      </c>
      <c r="B7" s="1" t="s">
        <v>15</v>
      </c>
    </row>
    <row r="8" spans="1:3" ht="43.5" x14ac:dyDescent="0.35">
      <c r="A8" t="s">
        <v>6</v>
      </c>
      <c r="B8" s="1" t="s">
        <v>8</v>
      </c>
    </row>
    <row r="9" spans="1:3" ht="43.5" x14ac:dyDescent="0.35">
      <c r="A9" t="s">
        <v>7</v>
      </c>
      <c r="B9"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34F1E-668D-4BE4-BC4C-AB96A7114814}">
  <dimension ref="A2:B25"/>
  <sheetViews>
    <sheetView topLeftCell="A4" zoomScale="230" zoomScaleNormal="230" workbookViewId="0">
      <selection activeCell="A7" sqref="A7:A8"/>
    </sheetView>
  </sheetViews>
  <sheetFormatPr baseColWidth="10" defaultRowHeight="14.5" x14ac:dyDescent="0.35"/>
  <cols>
    <col min="1" max="1" width="14.54296875" customWidth="1"/>
    <col min="2" max="2" width="13.90625" bestFit="1" customWidth="1"/>
  </cols>
  <sheetData>
    <row r="2" spans="1:2" x14ac:dyDescent="0.35">
      <c r="A2" t="s">
        <v>209</v>
      </c>
      <c r="B2" t="str" cm="1">
        <f t="array" ref="B2">_xldudf_AI_ASK("Cuentame un chiste deportivo de "&amp;A2)</f>
        <v>¿Por qué el fútbol es tan popular en el mundo?  
Porque siempre hay un "gol" en cada esquina!</v>
      </c>
    </row>
    <row r="3" spans="1:2" x14ac:dyDescent="0.35">
      <c r="A3" t="s">
        <v>210</v>
      </c>
      <c r="B3" t="str" cm="1">
        <f t="array" ref="B3">_xldudf_AI_ASK("Cuentame un chiste deportivo de "&amp;A3)</f>
        <v>¿Por qué el tenista nunca se siente solo?  
Porque siempre tiene un "set" de amigos.</v>
      </c>
    </row>
    <row r="4" spans="1:2" x14ac:dyDescent="0.35">
      <c r="A4" t="s">
        <v>211</v>
      </c>
      <c r="B4" t="str" cm="1">
        <f t="array" ref="B4">_xldudf_AI_ASK("Cuentame un chiste deportivo de "&amp;A4)</f>
        <v>¿Por qué los nadadores nunca se pelean?  
¡Porque siempre están en el mismo equipo y prefieren hacer "brazadas" en lugar de "manos"!</v>
      </c>
    </row>
    <row r="5" spans="1:2" x14ac:dyDescent="0.35">
      <c r="A5" t="s">
        <v>212</v>
      </c>
      <c r="B5" t="str" cm="1">
        <f t="array" ref="B5">_xldudf_AI_ASK("Cuentame un chiste deportivo de "&amp;A5)</f>
        <v>¿Por qué los motociclistas nunca se pierden?  
Porque siempre siguen la "ruta" correcta!</v>
      </c>
    </row>
    <row r="6" spans="1:2" x14ac:dyDescent="0.35">
      <c r="A6" t="s">
        <v>213</v>
      </c>
      <c r="B6" t="str" cm="1">
        <f t="array" ref="B6">_xldudf_AI_ASK("Cuentame un chiste deportivo de "&amp;A6)</f>
        <v>¿Por qué el judoka nunca se pierde en el bosque?  
¡Porque siempre sigue el camino del agarre!</v>
      </c>
    </row>
    <row r="9" spans="1:2" x14ac:dyDescent="0.35">
      <c r="B9" t="s">
        <v>230</v>
      </c>
    </row>
    <row r="10" spans="1:2" x14ac:dyDescent="0.35">
      <c r="A10" t="s">
        <v>222</v>
      </c>
      <c r="B10" t="str" cm="1">
        <f t="array" ref="B10">_xldudf_AI_EXTRACT(_xldudf_AI_ASK("escribe el numero de los habitantes de la ciudad de "&amp;A10), "Habitantes")</f>
        <v>39000</v>
      </c>
    </row>
    <row r="11" spans="1:2" x14ac:dyDescent="0.35">
      <c r="A11" t="s">
        <v>223</v>
      </c>
      <c r="B11" t="str" cm="1">
        <f t="array" ref="B11">_xldudf_AI_EXTRACT(_xldudf_AI_ASK("escribe el numero de los habitantes de la ciudad de "&amp;A11), "Habitantes")</f>
        <v>50000</v>
      </c>
    </row>
    <row r="12" spans="1:2" x14ac:dyDescent="0.35">
      <c r="A12" t="s">
        <v>224</v>
      </c>
      <c r="B12" t="str" cm="1">
        <f t="array" ref="B12">_xldudf_AI_EXTRACT(_xldudf_AI_ASK("escribe el numero de los habitantes de la ciudad de "&amp;A12), "Habitantes")</f>
        <v>35000</v>
      </c>
    </row>
    <row r="13" spans="1:2" x14ac:dyDescent="0.35">
      <c r="A13" t="s">
        <v>225</v>
      </c>
      <c r="B13" t="str" cm="1">
        <f t="array" ref="B13">_xldudf_AI_ASK("Dime los habitantes de la ciudad de "&amp;A13)</f>
        <v>La ciudad de Mataró, que se encuentra en la provincia de Barcelona, España, tiene una población aproximada de 130,000 habitantes, según los datos más recientes. Sin embargo, te recomiendo verificar las cifras actualizadas en fuentes oficiales o estadísticas recientes, ya que la población puede variar con el tiempo.</v>
      </c>
    </row>
    <row r="14" spans="1:2" x14ac:dyDescent="0.35">
      <c r="A14" t="s">
        <v>226</v>
      </c>
      <c r="B14" t="str" cm="1">
        <f t="array" ref="B14">_xldudf_AI_ASK("Dime los habitantes de la ciudad de "&amp;A14)</f>
        <v>La ciudad de Reus, situada en la provincia de Tarragona, en Cataluña, España, tiene una población aproximada de 106,000 habitantes según los datos más recientes. Sin embargo, es recomendable consultar fuentes oficiales o estadísticas actualizadas para obtener la cifra exacta, ya que la población puede variar con el tiempo.</v>
      </c>
    </row>
    <row r="16" spans="1:2" x14ac:dyDescent="0.35">
      <c r="A16" t="s">
        <v>222</v>
      </c>
      <c r="B16" t="str">
        <f>"Dime los habitantes de la ciudad de " &amp; A10</f>
        <v>Dime los habitantes de la ciudad de Soria</v>
      </c>
    </row>
    <row r="17" spans="1:2" x14ac:dyDescent="0.35">
      <c r="A17" t="s">
        <v>223</v>
      </c>
      <c r="B17" t="str">
        <f t="shared" ref="B17:B20" si="0">"Dime los habitantes de la ciudad de " &amp; A11</f>
        <v>Dime los habitantes de la ciudad de Segovia</v>
      </c>
    </row>
    <row r="18" spans="1:2" x14ac:dyDescent="0.35">
      <c r="A18" t="s">
        <v>224</v>
      </c>
      <c r="B18" t="str">
        <f t="shared" si="0"/>
        <v>Dime los habitantes de la ciudad de Teruel</v>
      </c>
    </row>
    <row r="19" spans="1:2" x14ac:dyDescent="0.35">
      <c r="A19" t="s">
        <v>225</v>
      </c>
      <c r="B19" t="str">
        <f t="shared" si="0"/>
        <v>Dime los habitantes de la ciudad de Mataró</v>
      </c>
    </row>
    <row r="20" spans="1:2" x14ac:dyDescent="0.35">
      <c r="A20" t="s">
        <v>226</v>
      </c>
      <c r="B20" t="str">
        <f t="shared" si="0"/>
        <v>Dime los habitantes de la ciudad de Reus</v>
      </c>
    </row>
    <row r="22" spans="1:2" x14ac:dyDescent="0.35">
      <c r="A22" t="s">
        <v>227</v>
      </c>
      <c r="B22" t="str" cm="1">
        <f t="array" ref="B22">_xldudf_AI_ASK("Cuantos empleados tiene la empresa "&amp;A22&amp;" en España unicamente")</f>
        <v>Hasta la última información disponible, BBVA tenía aproximadamente 25,000 empleados en España. Sin embargo, este número puede variar con el tiempo debido a cambios en la plantilla, por lo que es recomendable consultar la página oficial de BBVA o sus informes anuales para obtener datos actualizados.</v>
      </c>
    </row>
    <row r="23" spans="1:2" x14ac:dyDescent="0.35">
      <c r="A23" t="s">
        <v>228</v>
      </c>
      <c r="B23" t="str" cm="1">
        <f t="array" ref="B23">_xldudf_AI_ASK("Cuantos empleados tiene la empresa "&amp;A23&amp;" en España unicamente")</f>
        <v>Hasta la última información disponible, IBM tenía aproximadamente 5,000 empleados en España. Sin embargo, este número puede variar con el tiempo debido a cambios en la plantilla, por lo que es recomendable consultar fuentes oficiales o informes recientes de la empresa para obtener datos actualizados.</v>
      </c>
    </row>
    <row r="25" spans="1:2" x14ac:dyDescent="0.35">
      <c r="A25" t="s">
        <v>229</v>
      </c>
      <c r="B25" t="str" cm="1">
        <f t="array" ref="B25">_xldudf_AI_ASK("Cuantos empleados tiene en España  la empresa "&amp;A25)</f>
        <v>Deloitte es una de las principales firmas de servicios profesionales en el mundo, y en España cuenta con un número significativo de empleados. Según datos recientes, Deloitte España tiene aproximadamente 10,000 empleados. Sin embargo, este número puede variar con el tiempo debido a contrataciones y cambios en la plantilla.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D7985-06B7-41CD-BDD7-D8A4F8DFCFCF}">
  <sheetPr>
    <tabColor rgb="FF00B050"/>
  </sheetPr>
  <dimension ref="A1:D41"/>
  <sheetViews>
    <sheetView zoomScale="170" zoomScaleNormal="170" workbookViewId="0">
      <selection activeCell="C12" sqref="C12"/>
    </sheetView>
  </sheetViews>
  <sheetFormatPr baseColWidth="10" defaultRowHeight="14.5" x14ac:dyDescent="0.35"/>
  <cols>
    <col min="2" max="2" width="76.08984375" customWidth="1"/>
    <col min="3" max="3" width="29.36328125" customWidth="1"/>
    <col min="4" max="4" width="29.6328125" customWidth="1"/>
  </cols>
  <sheetData>
    <row r="1" spans="1:4" x14ac:dyDescent="0.35">
      <c r="A1" t="s">
        <v>52</v>
      </c>
    </row>
    <row r="3" spans="1:4" x14ac:dyDescent="0.35">
      <c r="B3" t="s">
        <v>53</v>
      </c>
      <c r="C3">
        <f>COUNTIF(Tabla2[Sentimiento],B3)</f>
        <v>12</v>
      </c>
      <c r="D3" s="4">
        <f>IFERROR(C3/C$9,"sin valorar")</f>
        <v>0.4</v>
      </c>
    </row>
    <row r="4" spans="1:4" x14ac:dyDescent="0.35">
      <c r="B4" t="s">
        <v>54</v>
      </c>
      <c r="C4">
        <f>COUNTIF(Tabla2[Sentimiento],B4)</f>
        <v>3</v>
      </c>
      <c r="D4" s="4">
        <f t="shared" ref="D4:D7" si="0">IFERROR(C4/C$9,"sin valorar")</f>
        <v>0.1</v>
      </c>
    </row>
    <row r="5" spans="1:4" x14ac:dyDescent="0.35">
      <c r="B5" t="s">
        <v>55</v>
      </c>
      <c r="C5">
        <f>COUNTIF(Tabla2[Sentimiento],B5)</f>
        <v>1</v>
      </c>
      <c r="D5" s="4">
        <f t="shared" si="0"/>
        <v>3.3333333333333333E-2</v>
      </c>
    </row>
    <row r="6" spans="1:4" x14ac:dyDescent="0.35">
      <c r="B6" t="s">
        <v>56</v>
      </c>
      <c r="C6">
        <f>COUNTIF(Tabla2[Sentimiento],B6)</f>
        <v>14</v>
      </c>
      <c r="D6" s="4">
        <f t="shared" si="0"/>
        <v>0.46666666666666667</v>
      </c>
    </row>
    <row r="7" spans="1:4" x14ac:dyDescent="0.35">
      <c r="B7" t="s">
        <v>57</v>
      </c>
      <c r="C7">
        <f>COUNTIF(Tabla2[Sentimiento],B7)</f>
        <v>0</v>
      </c>
      <c r="D7" s="4">
        <f t="shared" si="0"/>
        <v>0</v>
      </c>
    </row>
    <row r="9" spans="1:4" x14ac:dyDescent="0.35">
      <c r="B9" t="s">
        <v>58</v>
      </c>
      <c r="C9">
        <f>SUM(C3:C7)</f>
        <v>30</v>
      </c>
    </row>
    <row r="11" spans="1:4" x14ac:dyDescent="0.35">
      <c r="A11" s="2" t="s">
        <v>20</v>
      </c>
      <c r="B11" s="2" t="s">
        <v>21</v>
      </c>
      <c r="C11" t="s">
        <v>59</v>
      </c>
    </row>
    <row r="12" spans="1:4" x14ac:dyDescent="0.35">
      <c r="A12" s="3">
        <v>1</v>
      </c>
      <c r="B12" s="3" t="s">
        <v>22</v>
      </c>
      <c r="C12" t="str" cm="1">
        <f t="array" ref="C12">_xldudf_AI_CHOICE(Tabla2[[#This Row],[Opinión]],B$3:B$7)</f>
        <v>Muy Positiva</v>
      </c>
    </row>
    <row r="13" spans="1:4" x14ac:dyDescent="0.35">
      <c r="A13" s="3">
        <v>2</v>
      </c>
      <c r="B13" s="3" t="s">
        <v>23</v>
      </c>
      <c r="C13" t="str" cm="1">
        <f t="array" ref="C13">_xldudf_AI_CHOICE(Tabla2[[#This Row],[Opinión]],B$3:B$7)</f>
        <v>Negativa</v>
      </c>
    </row>
    <row r="14" spans="1:4" x14ac:dyDescent="0.35">
      <c r="A14" s="3">
        <v>3</v>
      </c>
      <c r="B14" s="3" t="s">
        <v>24</v>
      </c>
      <c r="C14" t="str" cm="1">
        <f t="array" ref="C14">_xldudf_AI_CHOICE(Tabla2[[#This Row],[Opinión]],B$3:B$7)</f>
        <v>Muy Positiva</v>
      </c>
    </row>
    <row r="15" spans="1:4" x14ac:dyDescent="0.35">
      <c r="A15" s="3">
        <v>4</v>
      </c>
      <c r="B15" s="3" t="s">
        <v>25</v>
      </c>
      <c r="C15" t="str" cm="1">
        <f t="array" ref="C15">_xldudf_AI_CHOICE(Tabla2[[#This Row],[Opinión]],B$3:B$7)</f>
        <v>Negativa</v>
      </c>
    </row>
    <row r="16" spans="1:4" x14ac:dyDescent="0.35">
      <c r="A16" s="3">
        <v>5</v>
      </c>
      <c r="B16" s="3" t="s">
        <v>26</v>
      </c>
      <c r="C16" t="str" cm="1">
        <f t="array" ref="C16">_xldudf_AI_CHOICE(Tabla2[[#This Row],[Opinión]],B$3:B$7)</f>
        <v>Muy Positiva</v>
      </c>
    </row>
    <row r="17" spans="1:3" x14ac:dyDescent="0.35">
      <c r="A17" s="3">
        <v>6</v>
      </c>
      <c r="B17" s="3" t="s">
        <v>27</v>
      </c>
      <c r="C17" t="str" cm="1">
        <f t="array" ref="C17">_xldudf_AI_CHOICE(Tabla2[[#This Row],[Opinión]],B$3:B$7)</f>
        <v>Negativa</v>
      </c>
    </row>
    <row r="18" spans="1:3" x14ac:dyDescent="0.35">
      <c r="A18" s="3">
        <v>7</v>
      </c>
      <c r="B18" s="3" t="s">
        <v>28</v>
      </c>
      <c r="C18" t="str" cm="1">
        <f t="array" ref="C18">_xldudf_AI_CHOICE(Tabla2[[#This Row],[Opinión]],B$3:B$7)</f>
        <v>Muy Positiva</v>
      </c>
    </row>
    <row r="19" spans="1:3" x14ac:dyDescent="0.35">
      <c r="A19" s="3">
        <v>8</v>
      </c>
      <c r="B19" s="3" t="s">
        <v>29</v>
      </c>
      <c r="C19" t="str" cm="1">
        <f t="array" ref="C19">_xldudf_AI_CHOICE(Tabla2[[#This Row],[Opinión]],B$3:B$7)</f>
        <v>Negativa</v>
      </c>
    </row>
    <row r="20" spans="1:3" x14ac:dyDescent="0.35">
      <c r="A20" s="3">
        <v>9</v>
      </c>
      <c r="B20" s="3" t="s">
        <v>30</v>
      </c>
      <c r="C20" t="str" cm="1">
        <f t="array" ref="C20">_xldudf_AI_CHOICE(Tabla2[[#This Row],[Opinión]],B$3:B$7)</f>
        <v>Muy Positiva</v>
      </c>
    </row>
    <row r="21" spans="1:3" x14ac:dyDescent="0.35">
      <c r="A21" s="3">
        <v>10</v>
      </c>
      <c r="B21" s="3" t="s">
        <v>31</v>
      </c>
      <c r="C21" t="str" cm="1">
        <f t="array" ref="C21">_xldudf_AI_CHOICE(Tabla2[[#This Row],[Opinión]],B$3:B$7)</f>
        <v>Negativa</v>
      </c>
    </row>
    <row r="22" spans="1:3" x14ac:dyDescent="0.35">
      <c r="A22" s="3">
        <v>11</v>
      </c>
      <c r="B22" s="3" t="s">
        <v>32</v>
      </c>
      <c r="C22" t="str" cm="1">
        <f t="array" ref="C22">_xldudf_AI_CHOICE(Tabla2[[#This Row],[Opinión]],B$3:B$7)</f>
        <v>Positiva</v>
      </c>
    </row>
    <row r="23" spans="1:3" x14ac:dyDescent="0.35">
      <c r="A23" s="3">
        <v>12</v>
      </c>
      <c r="B23" s="3" t="s">
        <v>33</v>
      </c>
      <c r="C23" t="str" cm="1">
        <f t="array" ref="C23">_xldudf_AI_CHOICE(Tabla2[[#This Row],[Opinión]],B$3:B$7)</f>
        <v>Negativa</v>
      </c>
    </row>
    <row r="24" spans="1:3" x14ac:dyDescent="0.35">
      <c r="A24" s="3">
        <v>13</v>
      </c>
      <c r="B24" s="3" t="s">
        <v>34</v>
      </c>
      <c r="C24" t="str" cm="1">
        <f t="array" ref="C24">_xldudf_AI_CHOICE(Tabla2[[#This Row],[Opinión]],B$3:B$7)</f>
        <v>Muy Positiva</v>
      </c>
    </row>
    <row r="25" spans="1:3" x14ac:dyDescent="0.35">
      <c r="A25" s="3">
        <v>14</v>
      </c>
      <c r="B25" s="3" t="s">
        <v>35</v>
      </c>
      <c r="C25" t="str" cm="1">
        <f t="array" ref="C25">_xldudf_AI_CHOICE(Tabla2[[#This Row],[Opinión]],B$3:B$7)</f>
        <v>Negativa</v>
      </c>
    </row>
    <row r="26" spans="1:3" x14ac:dyDescent="0.35">
      <c r="A26" s="3">
        <v>15</v>
      </c>
      <c r="B26" s="3" t="s">
        <v>36</v>
      </c>
      <c r="C26" t="str" cm="1">
        <f t="array" ref="C26">_xldudf_AI_CHOICE(Tabla2[[#This Row],[Opinión]],B$3:B$7)</f>
        <v>Muy Positiva</v>
      </c>
    </row>
    <row r="27" spans="1:3" x14ac:dyDescent="0.35">
      <c r="A27" s="3">
        <v>16</v>
      </c>
      <c r="B27" s="3" t="s">
        <v>37</v>
      </c>
      <c r="C27" t="str" cm="1">
        <f t="array" ref="C27">_xldudf_AI_CHOICE(Tabla2[[#This Row],[Opinión]],B$3:B$7)</f>
        <v>Negativa</v>
      </c>
    </row>
    <row r="28" spans="1:3" x14ac:dyDescent="0.35">
      <c r="A28" s="3">
        <v>17</v>
      </c>
      <c r="B28" s="3" t="s">
        <v>38</v>
      </c>
      <c r="C28" t="str" cm="1">
        <f t="array" ref="C28">_xldudf_AI_CHOICE(Tabla2[[#This Row],[Opinión]],B$3:B$7)</f>
        <v>Muy Positiva</v>
      </c>
    </row>
    <row r="29" spans="1:3" x14ac:dyDescent="0.35">
      <c r="A29" s="3">
        <v>18</v>
      </c>
      <c r="B29" s="3" t="s">
        <v>39</v>
      </c>
      <c r="C29" t="str" cm="1">
        <f t="array" ref="C29">_xldudf_AI_CHOICE(Tabla2[[#This Row],[Opinión]],B$3:B$7)</f>
        <v>Negativa</v>
      </c>
    </row>
    <row r="30" spans="1:3" x14ac:dyDescent="0.35">
      <c r="A30" s="3">
        <v>19</v>
      </c>
      <c r="B30" s="3" t="s">
        <v>40</v>
      </c>
      <c r="C30" t="str" cm="1">
        <f t="array" ref="C30">_xldudf_AI_CHOICE(Tabla2[[#This Row],[Opinión]],B$3:B$7)</f>
        <v>Positiva</v>
      </c>
    </row>
    <row r="31" spans="1:3" x14ac:dyDescent="0.35">
      <c r="A31" s="3">
        <v>20</v>
      </c>
      <c r="B31" s="3" t="s">
        <v>41</v>
      </c>
      <c r="C31" t="str" cm="1">
        <f t="array" ref="C31">_xldudf_AI_CHOICE(Tabla2[[#This Row],[Opinión]],B$3:B$7)</f>
        <v>Negativa</v>
      </c>
    </row>
    <row r="32" spans="1:3" x14ac:dyDescent="0.35">
      <c r="A32" s="3">
        <v>21</v>
      </c>
      <c r="B32" s="3" t="s">
        <v>42</v>
      </c>
      <c r="C32" t="str" cm="1">
        <f t="array" ref="C32">_xldudf_AI_CHOICE(Tabla2[[#This Row],[Opinión]],B$3:B$7)</f>
        <v>Muy Positiva</v>
      </c>
    </row>
    <row r="33" spans="1:3" x14ac:dyDescent="0.35">
      <c r="A33" s="3">
        <v>22</v>
      </c>
      <c r="B33" s="3" t="s">
        <v>43</v>
      </c>
      <c r="C33" t="str" cm="1">
        <f t="array" ref="C33">_xldudf_AI_CHOICE(Tabla2[[#This Row],[Opinión]],B$3:B$7)</f>
        <v>Negativa</v>
      </c>
    </row>
    <row r="34" spans="1:3" x14ac:dyDescent="0.35">
      <c r="A34" s="3">
        <v>23</v>
      </c>
      <c r="B34" s="3" t="s">
        <v>44</v>
      </c>
      <c r="C34" t="str" cm="1">
        <f t="array" ref="C34">_xldudf_AI_CHOICE(Tabla2[[#This Row],[Opinión]],B$3:B$7)</f>
        <v>Muy Positiva</v>
      </c>
    </row>
    <row r="35" spans="1:3" x14ac:dyDescent="0.35">
      <c r="A35" s="3">
        <v>24</v>
      </c>
      <c r="B35" s="3" t="s">
        <v>45</v>
      </c>
      <c r="C35" t="str" cm="1">
        <f t="array" ref="C35">_xldudf_AI_CHOICE(Tabla2[[#This Row],[Opinión]],B$3:B$7)</f>
        <v>Negativa</v>
      </c>
    </row>
    <row r="36" spans="1:3" x14ac:dyDescent="0.35">
      <c r="A36" s="3">
        <v>25</v>
      </c>
      <c r="B36" s="3" t="s">
        <v>46</v>
      </c>
      <c r="C36" t="str" cm="1">
        <f t="array" ref="C36">_xldudf_AI_CHOICE(Tabla2[[#This Row],[Opinión]],B$3:B$7)</f>
        <v>Muy Positiva</v>
      </c>
    </row>
    <row r="37" spans="1:3" x14ac:dyDescent="0.35">
      <c r="A37" s="3">
        <v>26</v>
      </c>
      <c r="B37" s="3" t="s">
        <v>47</v>
      </c>
      <c r="C37" t="str" cm="1">
        <f t="array" ref="C37">_xldudf_AI_CHOICE(Tabla2[[#This Row],[Opinión]],B$3:B$7)</f>
        <v>Negativa</v>
      </c>
    </row>
    <row r="38" spans="1:3" x14ac:dyDescent="0.35">
      <c r="A38" s="3">
        <v>27</v>
      </c>
      <c r="B38" s="3" t="s">
        <v>48</v>
      </c>
      <c r="C38" t="str" cm="1">
        <f t="array" ref="C38">_xldudf_AI_CHOICE(Tabla2[[#This Row],[Opinión]],B$3:B$7)</f>
        <v>Muy Positiva</v>
      </c>
    </row>
    <row r="39" spans="1:3" x14ac:dyDescent="0.35">
      <c r="A39" s="3">
        <v>28</v>
      </c>
      <c r="B39" s="3" t="s">
        <v>49</v>
      </c>
      <c r="C39" t="str" cm="1">
        <f t="array" ref="C39">_xldudf_AI_CHOICE(Tabla2[[#This Row],[Opinión]],B$3:B$7)</f>
        <v>Negativa</v>
      </c>
    </row>
    <row r="40" spans="1:3" x14ac:dyDescent="0.35">
      <c r="A40" s="3">
        <v>29</v>
      </c>
      <c r="B40" s="3" t="s">
        <v>50</v>
      </c>
      <c r="C40" t="str" cm="1">
        <f t="array" ref="C40">_xldudf_AI_CHOICE(Tabla2[[#This Row],[Opinión]],B$3:B$7)</f>
        <v>Positiva</v>
      </c>
    </row>
    <row r="41" spans="1:3" x14ac:dyDescent="0.35">
      <c r="A41" s="3">
        <v>30</v>
      </c>
      <c r="B41" s="3" t="s">
        <v>51</v>
      </c>
      <c r="C41" t="str" cm="1">
        <f t="array" ref="C41">_xldudf_AI_CHOICE(Tabla2[[#This Row],[Opinión]],B$3:B$7)</f>
        <v>Neutral</v>
      </c>
    </row>
  </sheetData>
  <conditionalFormatting sqref="D3:D7">
    <cfRule type="dataBar" priority="1">
      <dataBar>
        <cfvo type="min"/>
        <cfvo type="max"/>
        <color rgb="FF638EC6"/>
      </dataBar>
      <extLst>
        <ext xmlns:x14="http://schemas.microsoft.com/office/spreadsheetml/2009/9/main" uri="{B025F937-C7B1-47D3-B67F-A62EFF666E3E}">
          <x14:id>{6249C3A9-FBAE-4498-BC6E-868FFE46DF88}</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49C3A9-FBAE-4498-BC6E-868FFE46DF88}">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8EB81-DE55-4CA7-8196-54B9C461C14C}">
  <sheetPr>
    <tabColor rgb="FF00B050"/>
  </sheetPr>
  <dimension ref="A1:O60"/>
  <sheetViews>
    <sheetView topLeftCell="J34" zoomScale="160" zoomScaleNormal="160" workbookViewId="0">
      <selection activeCell="B4" sqref="B4"/>
    </sheetView>
  </sheetViews>
  <sheetFormatPr baseColWidth="10" defaultRowHeight="14.5" x14ac:dyDescent="0.35"/>
  <cols>
    <col min="1" max="1" width="72.81640625" customWidth="1"/>
    <col min="2" max="2" width="20.08984375" bestFit="1" customWidth="1"/>
    <col min="3" max="3" width="10.6328125" bestFit="1" customWidth="1"/>
    <col min="4" max="4" width="17.7265625" bestFit="1" customWidth="1"/>
    <col min="5" max="5" width="26.90625" bestFit="1" customWidth="1"/>
    <col min="6" max="6" width="20.36328125" bestFit="1" customWidth="1"/>
    <col min="7" max="7" width="26.453125" bestFit="1" customWidth="1"/>
    <col min="8" max="8" width="26.6328125" bestFit="1" customWidth="1"/>
    <col min="9" max="9" width="25.7265625" bestFit="1" customWidth="1"/>
    <col min="10" max="10" width="27.81640625" bestFit="1" customWidth="1"/>
    <col min="11" max="11" width="24.36328125" bestFit="1" customWidth="1"/>
    <col min="12" max="12" width="18.1796875" bestFit="1" customWidth="1"/>
    <col min="13" max="13" width="16.54296875" bestFit="1" customWidth="1"/>
    <col min="14" max="14" width="26.7265625" bestFit="1" customWidth="1"/>
    <col min="15" max="15" width="41.7265625" bestFit="1" customWidth="1"/>
    <col min="16" max="16" width="15.90625" bestFit="1" customWidth="1"/>
  </cols>
  <sheetData>
    <row r="1" spans="1:15" ht="232" x14ac:dyDescent="0.35">
      <c r="A1" s="5" t="s">
        <v>193</v>
      </c>
      <c r="B1" s="5" t="s">
        <v>194</v>
      </c>
      <c r="C1" t="s">
        <v>195</v>
      </c>
      <c r="D1" t="s">
        <v>196</v>
      </c>
      <c r="E1" t="s">
        <v>197</v>
      </c>
      <c r="F1" t="s">
        <v>198</v>
      </c>
      <c r="G1" t="s">
        <v>199</v>
      </c>
      <c r="H1" t="s">
        <v>200</v>
      </c>
      <c r="I1" t="s">
        <v>201</v>
      </c>
      <c r="J1" t="s">
        <v>202</v>
      </c>
      <c r="K1" t="s">
        <v>203</v>
      </c>
      <c r="L1" t="s">
        <v>204</v>
      </c>
      <c r="M1" t="s">
        <v>205</v>
      </c>
      <c r="N1" t="s">
        <v>206</v>
      </c>
      <c r="O1" t="s">
        <v>207</v>
      </c>
    </row>
    <row r="3" spans="1:15" x14ac:dyDescent="0.35">
      <c r="A3" t="s">
        <v>208</v>
      </c>
    </row>
    <row r="4" spans="1:15" ht="72.5" x14ac:dyDescent="0.35">
      <c r="A4" s="7" t="s">
        <v>143</v>
      </c>
      <c r="B4" t="str" cm="1">
        <f t="array" ref="B4:O4">_xldudf_AI_EXTRACT(A4,A$1)</f>
        <v>Antiguo hôtel particulier</v>
      </c>
      <c r="C4" t="str">
        <v>Siglo XVII</v>
      </c>
      <c r="D4" t="str">
        <v>No disponible</v>
      </c>
      <c r="E4" t="str">
        <v>No disponible</v>
      </c>
      <c r="F4" t="str">
        <v>No disponible</v>
      </c>
      <c r="G4" t="str">
        <v>No disponible</v>
      </c>
      <c r="H4" t="str">
        <v>No disponible</v>
      </c>
      <c r="I4" t="str">
        <v>París, Francia</v>
      </c>
      <c r="J4" t="str">
        <v>En el corazón del histórico Marais</v>
      </c>
      <c r="K4" t="str">
        <v>No disponible</v>
      </c>
      <c r="L4" t="str">
        <v>No disponible</v>
      </c>
      <c r="M4" t="str">
        <v>No disponible</v>
      </c>
      <c r="N4" t="str">
        <v>inquiries.paris@luxuryestates.fr</v>
      </c>
      <c r="O4" t="str">
        <v>https://www.facebook.com/delafoto.photography/</v>
      </c>
    </row>
    <row r="5" spans="1:15" ht="58" x14ac:dyDescent="0.35">
      <c r="A5" s="7" t="s">
        <v>152</v>
      </c>
      <c r="B5" t="str" cm="1">
        <f t="array" ref="B5:O5">_xldudf_AI_EXTRACT(A5,A$1)</f>
        <v>Moderno</v>
      </c>
      <c r="C5" t="str">
        <v>No disponible</v>
      </c>
      <c r="D5" t="str">
        <v>No disponible</v>
      </c>
      <c r="E5" t="str">
        <v>No disponible</v>
      </c>
      <c r="F5" t="str">
        <v>No disponible</v>
      </c>
      <c r="G5" t="str">
        <v>No disponible</v>
      </c>
      <c r="H5" t="str">
        <v>No disponible</v>
      </c>
      <c r="I5" t="str">
        <v>Copenhague, Dinamarca</v>
      </c>
      <c r="J5" t="str">
        <v>No disponible</v>
      </c>
      <c r="K5" t="str">
        <v>No disponible</v>
      </c>
      <c r="L5" t="str">
        <v>No disponible</v>
      </c>
      <c r="M5" t="str">
        <v>No disponible</v>
      </c>
      <c r="N5" t="str">
        <v>copenhagenliving@scandinavianestates.dk</v>
      </c>
      <c r="O5" t="str">
        <v>https://www.facebook.com/delafoto.photography/</v>
      </c>
    </row>
    <row r="6" spans="1:15" ht="58" x14ac:dyDescent="0.35">
      <c r="A6" s="7" t="s">
        <v>153</v>
      </c>
      <c r="B6" t="e" cm="1" vm="1">
        <f t="array" aca="1" ref="B6" ca="1">_xldudf_AI_EXTRACT(A6,A$1)</f>
        <v>#VALUE!</v>
      </c>
    </row>
    <row r="7" spans="1:15" ht="58" x14ac:dyDescent="0.35">
      <c r="A7" s="7" t="s">
        <v>154</v>
      </c>
      <c r="B7" t="str" cm="1">
        <f t="array" ref="B7:O7">_xldudf_AI_EXTRACT(A7,A$1)</f>
        <v>Art nouveau</v>
      </c>
      <c r="C7" t="str">
        <v>Not found</v>
      </c>
      <c r="D7" t="str">
        <v>Not found</v>
      </c>
      <c r="E7" t="str">
        <v>Not found</v>
      </c>
      <c r="F7" t="str">
        <v>Not found</v>
      </c>
      <c r="G7" t="str">
        <v>Not found</v>
      </c>
      <c r="H7" t="str">
        <v>Not found</v>
      </c>
      <c r="I7" t="str">
        <v>Bruselas, Bélgica</v>
      </c>
      <c r="J7" t="str">
        <v>Testimonio de la riqueza arquitectónica de la ciudad</v>
      </c>
      <c r="K7" t="str">
        <v>Not found</v>
      </c>
      <c r="L7" t="str">
        <v>Not found</v>
      </c>
      <c r="M7" t="str">
        <v>Not found</v>
      </c>
      <c r="N7" t="str">
        <v>brusselsartnouveau@uniquehomes.be</v>
      </c>
      <c r="O7" t="str">
        <v>https://www.facebook.com/delafoto.photography/</v>
      </c>
    </row>
    <row r="8" spans="1:15" ht="58" x14ac:dyDescent="0.35">
      <c r="A8" s="7" t="s">
        <v>155</v>
      </c>
      <c r="B8" t="str" cm="1">
        <f t="array" ref="B8">_xldudf_AI_EXTRACT(A8,A$1)</f>
        <v>Not found</v>
      </c>
    </row>
    <row r="9" spans="1:15" ht="58" x14ac:dyDescent="0.35">
      <c r="A9" s="7" t="s">
        <v>156</v>
      </c>
      <c r="B9" t="str" cm="1">
        <f t="array" ref="B9:O9">_xldudf_AI_EXTRACT(A9,A$1)</f>
        <v>Ecléctico</v>
      </c>
      <c r="C9" t="str">
        <v>No encontrado</v>
      </c>
      <c r="D9" t="str">
        <v>No encontrado</v>
      </c>
      <c r="E9" t="str">
        <v>No encontrado</v>
      </c>
      <c r="F9" t="str">
        <v>No encontrado</v>
      </c>
      <c r="G9" t="str">
        <v>No encontrado</v>
      </c>
      <c r="H9" t="str">
        <v>No encontrado</v>
      </c>
      <c r="I9" t="str">
        <v>Budapest, Hungría</v>
      </c>
      <c r="J9" t="str">
        <v>Ejemplo de la arquitectura grandiosa de la capital húngara</v>
      </c>
      <c r="K9" t="str">
        <v>No encontrado</v>
      </c>
      <c r="L9" t="str">
        <v>No encontrado</v>
      </c>
      <c r="M9" t="str">
        <v>No encontrado</v>
      </c>
      <c r="N9" t="str">
        <v>budapestgrand@hungarianestates.hu</v>
      </c>
      <c r="O9" t="str">
        <v>https://www.facebook.com/delafoto.photography/</v>
      </c>
    </row>
    <row r="10" spans="1:15" ht="58" x14ac:dyDescent="0.35">
      <c r="A10" s="7" t="s">
        <v>157</v>
      </c>
      <c r="B10" t="str" cm="1">
        <f t="array" ref="B10">_xldudf_AI_EXTRACT(A10,A$1)</f>
        <v>Not found</v>
      </c>
    </row>
    <row r="11" spans="1:15" ht="58" x14ac:dyDescent="0.35">
      <c r="A11" s="7" t="s">
        <v>158</v>
      </c>
      <c r="B11" t="str" cm="1">
        <f t="array" ref="B11">_xldudf_AI_EXTRACT(A11,A$1)</f>
        <v>Not found</v>
      </c>
    </row>
    <row r="12" spans="1:15" ht="58" x14ac:dyDescent="0.35">
      <c r="A12" s="7" t="s">
        <v>159</v>
      </c>
      <c r="B12" t="str" cm="1">
        <f t="array" ref="B12:O12">_xldudf_AI_EXTRACT(A12,A$1)</f>
        <v>Bávaro tradicional</v>
      </c>
      <c r="C12" t="str">
        <v>No encontrado</v>
      </c>
      <c r="D12" t="str">
        <v>No encontrado</v>
      </c>
      <c r="E12" t="str">
        <v>No encontrado</v>
      </c>
      <c r="F12" t="str">
        <v>No encontrado</v>
      </c>
      <c r="G12" t="str">
        <v>No encontrado</v>
      </c>
      <c r="H12" t="str">
        <v>No encontrado</v>
      </c>
      <c r="I12" t="str">
        <v>Múnich, Alemania</v>
      </c>
      <c r="J12" t="str">
        <v>No encontrado</v>
      </c>
      <c r="K12" t="str">
        <v>No encontrado</v>
      </c>
      <c r="L12" t="str">
        <v>No encontrado</v>
      </c>
      <c r="M12" t="str">
        <v>No encontrado</v>
      </c>
      <c r="N12" t="str">
        <v>munichcountryside@germanvillas.de</v>
      </c>
      <c r="O12" t="str">
        <v>https://www.facebook.com/delafoto.photography/</v>
      </c>
    </row>
    <row r="13" spans="1:15" ht="58" x14ac:dyDescent="0.35">
      <c r="A13" s="7" t="s">
        <v>160</v>
      </c>
      <c r="B13" t="e" cm="1" vm="2">
        <f t="array" aca="1" ref="B13" ca="1">_xldudf_AI_EXTRACT(A13,A$1)</f>
        <v>#VALUE!</v>
      </c>
    </row>
    <row r="14" spans="1:15" ht="43.5" x14ac:dyDescent="0.35">
      <c r="A14" s="7" t="s">
        <v>161</v>
      </c>
      <c r="B14" t="str" cm="1">
        <f t="array" ref="B14">_xldudf_AI_EXTRACT(A14,A$1)</f>
        <v>Not found</v>
      </c>
    </row>
    <row r="15" spans="1:15" ht="72.5" x14ac:dyDescent="0.35">
      <c r="A15" s="7" t="s">
        <v>144</v>
      </c>
      <c r="B15" t="str" cm="1">
        <f t="array" ref="B15:O15">_xldudf_AI_EXTRACT(A15,A$1)</f>
        <v>Victorian warehouse</v>
      </c>
      <c r="C15" t="str">
        <v>Not found</v>
      </c>
      <c r="D15" t="str">
        <v>Not found</v>
      </c>
      <c r="E15" t="str">
        <v>Not found</v>
      </c>
      <c r="F15" t="str">
        <v>Not found</v>
      </c>
      <c r="G15" t="str">
        <v>Not found</v>
      </c>
      <c r="H15" t="str">
        <v>Not found</v>
      </c>
      <c r="I15" t="str">
        <v>Londres, Reino Unido</v>
      </c>
      <c r="J15" t="str">
        <v>Not found</v>
      </c>
      <c r="K15" t="str">
        <v>Not found</v>
      </c>
      <c r="L15" t="str">
        <v>Not found</v>
      </c>
      <c r="M15" t="str">
        <v>Not found</v>
      </c>
      <c r="N15" t="str">
        <v>londonproperties@primehomes.co.uk</v>
      </c>
      <c r="O15" t="str">
        <v>https://www.facebook.com/delafoto.photography/</v>
      </c>
    </row>
    <row r="16" spans="1:15" ht="58" x14ac:dyDescent="0.35">
      <c r="A16" s="7" t="s">
        <v>162</v>
      </c>
      <c r="B16" t="str" cm="1">
        <f t="array" ref="B16:O16">_xldudf_AI_EXTRACT(A16,A$1)</f>
        <v>Arquitectura señorial escocesa</v>
      </c>
      <c r="C16" t="str">
        <v>No disponible</v>
      </c>
      <c r="D16" t="str">
        <v>No disponible</v>
      </c>
      <c r="E16" t="str">
        <v>No disponible</v>
      </c>
      <c r="F16" t="str">
        <v>No disponible</v>
      </c>
      <c r="G16" t="str">
        <v>No disponible</v>
      </c>
      <c r="H16" t="str">
        <v>No disponible</v>
      </c>
      <c r="I16" t="str">
        <v>Edimburgo, Reino Unido</v>
      </c>
      <c r="J16" t="str">
        <v>No disponible</v>
      </c>
      <c r="K16" t="str">
        <v>No disponible</v>
      </c>
      <c r="L16" t="str">
        <v>No disponible</v>
      </c>
      <c r="M16" t="str">
        <v>No disponible</v>
      </c>
      <c r="N16" t="str">
        <v>edinburghhistoric@scottishhomes.co.uk</v>
      </c>
      <c r="O16" t="str">
        <v>https://www.facebook.com/delafoto.photography/</v>
      </c>
    </row>
    <row r="17" spans="1:15" ht="58" x14ac:dyDescent="0.35">
      <c r="A17" s="7" t="s">
        <v>163</v>
      </c>
      <c r="B17" t="str" cm="1">
        <f t="array" ref="B17:O17">_xldudf_AI_EXTRACT(A17,A$1)</f>
        <v>Industrial</v>
      </c>
      <c r="C17" t="str">
        <v>Not found</v>
      </c>
      <c r="D17" t="str">
        <v>Not found</v>
      </c>
      <c r="E17" t="str">
        <v>Not found</v>
      </c>
      <c r="F17" t="str">
        <v>Not found</v>
      </c>
      <c r="G17" t="str">
        <v>Not found</v>
      </c>
      <c r="H17" t="str">
        <v>Not found</v>
      </c>
      <c r="I17" t="str">
        <v>Lyon, Francia</v>
      </c>
      <c r="J17" t="str">
        <v>Un antiguo taller de seda reconvertido en un loft de diseño industrial con techos altos y grandes ventanales. Un testimonio del pasado industrial de la ciudad.</v>
      </c>
      <c r="K17" t="str">
        <v>Not found</v>
      </c>
      <c r="L17" t="str">
        <v>Not found</v>
      </c>
      <c r="M17" t="str">
        <v>Not found</v>
      </c>
      <c r="N17" t="str">
        <v>lyonindustrial@frenchlofts.fr</v>
      </c>
      <c r="O17" t="str">
        <v>https://www.facebook.com/delafoto.photography/</v>
      </c>
    </row>
    <row r="18" spans="1:15" ht="58" x14ac:dyDescent="0.35">
      <c r="A18" s="7" t="s">
        <v>164</v>
      </c>
      <c r="B18" t="str" cm="1">
        <f t="array" ref="B18">_xldudf_AI_EXTRACT(A18,A$1)</f>
        <v>Not found</v>
      </c>
    </row>
    <row r="19" spans="1:15" ht="58" x14ac:dyDescent="0.35">
      <c r="A19" s="7" t="s">
        <v>165</v>
      </c>
      <c r="B19" t="str" cm="1">
        <f t="array" ref="B19:O19">_xldudf_AI_EXTRACT(A19,A$1)</f>
        <v>Moderno</v>
      </c>
      <c r="C19" t="str">
        <v>No disponible</v>
      </c>
      <c r="D19" t="str">
        <v>No disponible</v>
      </c>
      <c r="E19" t="str">
        <v>No disponible</v>
      </c>
      <c r="F19" t="str">
        <v>No disponible</v>
      </c>
      <c r="G19" t="str">
        <v>No disponible</v>
      </c>
      <c r="H19" t="str">
        <v>No disponible</v>
      </c>
      <c r="I19" t="str">
        <v>Oslo, Noruega</v>
      </c>
      <c r="J19" t="str">
        <v>No disponible</v>
      </c>
      <c r="K19" t="str">
        <v>No disponible</v>
      </c>
      <c r="L19" t="str">
        <v>No disponible</v>
      </c>
      <c r="M19" t="str">
        <v>No disponible</v>
      </c>
      <c r="N19" t="str">
        <v>oslofjordview@norwegianproperties.no</v>
      </c>
      <c r="O19" t="str">
        <v>https://www.facebook.com/delafoto.photography/</v>
      </c>
    </row>
    <row r="20" spans="1:15" ht="43.5" x14ac:dyDescent="0.35">
      <c r="A20" s="7" t="s">
        <v>166</v>
      </c>
      <c r="B20" t="str" cm="1">
        <f t="array" ref="B20:O20">_xldudf_AI_EXTRACT(A20,A$1)</f>
        <v>Funcionalista</v>
      </c>
      <c r="C20" t="str">
        <v>No encontrado</v>
      </c>
      <c r="D20" t="str">
        <v>No encontrado</v>
      </c>
      <c r="E20" t="str">
        <v>No encontrado</v>
      </c>
      <c r="F20" t="str">
        <v>No encontrado</v>
      </c>
      <c r="G20" t="str">
        <v>No encontrado</v>
      </c>
      <c r="H20" t="str">
        <v>No encontrado</v>
      </c>
      <c r="I20" t="str">
        <v>Helsinki, Finlandia</v>
      </c>
      <c r="J20" t="str">
        <v>No encontrado</v>
      </c>
      <c r="K20" t="str">
        <v>No encontrado</v>
      </c>
      <c r="L20" t="str">
        <v>No encontrado</v>
      </c>
      <c r="M20" t="str">
        <v>No encontrado</v>
      </c>
      <c r="N20" t="str">
        <v>helsinkidesign@finnishhomes.fi</v>
      </c>
      <c r="O20" t="str">
        <v>https://www.facebook.com/delafoto.photography/</v>
      </c>
    </row>
    <row r="21" spans="1:15" ht="58" x14ac:dyDescent="0.35">
      <c r="A21" s="7" t="s">
        <v>167</v>
      </c>
      <c r="B21" t="str" cm="1">
        <f t="array" ref="B21">_xldudf_AI_EXTRACT(A21,A$1)</f>
        <v>Not found</v>
      </c>
    </row>
    <row r="22" spans="1:15" ht="58" x14ac:dyDescent="0.35">
      <c r="A22" s="7" t="s">
        <v>145</v>
      </c>
      <c r="B22" t="str" cm="1">
        <f t="array" ref="B22">_xldudf_AI_EXTRACT(A22,A$1)</f>
        <v>Not found</v>
      </c>
    </row>
    <row r="23" spans="1:15" ht="72.5" x14ac:dyDescent="0.35">
      <c r="A23" s="7" t="s">
        <v>146</v>
      </c>
      <c r="B23" t="str" cm="1">
        <f t="array" ref="B23:O23">_xldudf_AI_EXTRACT(A23,A$1)</f>
        <v>Modernista</v>
      </c>
      <c r="C23" t="str">
        <v>Not found</v>
      </c>
      <c r="D23" t="str">
        <v>Not found</v>
      </c>
      <c r="E23" t="str">
        <v>Not found</v>
      </c>
      <c r="F23" t="str">
        <v>Not found</v>
      </c>
      <c r="G23" t="str">
        <v>Gaudí</v>
      </c>
      <c r="H23" t="str">
        <v>Not found</v>
      </c>
      <c r="I23" t="str">
        <v>Barcelona, España</v>
      </c>
      <c r="J23" t="str">
        <v>Símbolo del patrimonio catalán</v>
      </c>
      <c r="K23" t="str">
        <v>Not found</v>
      </c>
      <c r="L23" t="str">
        <v>Not found</v>
      </c>
      <c r="M23" t="str">
        <v>Not found</v>
      </c>
      <c r="N23" t="str">
        <v>barcelonaunique@singularhomes.es</v>
      </c>
      <c r="O23" t="str">
        <v>https://www.facebook.com/delafoto.photography/</v>
      </c>
    </row>
    <row r="24" spans="1:15" ht="58" x14ac:dyDescent="0.35">
      <c r="A24" s="7" t="s">
        <v>147</v>
      </c>
      <c r="B24" t="str" cm="1">
        <f t="array" ref="B24">_xldudf_AI_EXTRACT(A24,A$1)</f>
        <v>Not found</v>
      </c>
    </row>
    <row r="25" spans="1:15" ht="72.5" x14ac:dyDescent="0.35">
      <c r="A25" s="7" t="s">
        <v>148</v>
      </c>
      <c r="B25" t="str" cm="1">
        <f t="array" ref="B25">_xldudf_AI_EXTRACT(A25,A$1)</f>
        <v>Not found</v>
      </c>
    </row>
    <row r="26" spans="1:15" ht="58" x14ac:dyDescent="0.35">
      <c r="A26" s="7" t="s">
        <v>149</v>
      </c>
      <c r="B26" t="e" cm="1" vm="1">
        <f t="array" aca="1" ref="B26" ca="1">_xldudf_AI_EXTRACT(A26,A$1)</f>
        <v>#VALUE!</v>
      </c>
    </row>
    <row r="27" spans="1:15" ht="58" x14ac:dyDescent="0.35">
      <c r="A27" s="7" t="s">
        <v>150</v>
      </c>
      <c r="B27" t="str" cm="1">
        <f t="array" ref="B27">_xldudf_AI_EXTRACT(A27,A$1)</f>
        <v>Not found</v>
      </c>
    </row>
    <row r="28" spans="1:15" ht="58" x14ac:dyDescent="0.35">
      <c r="A28" s="7" t="s">
        <v>151</v>
      </c>
      <c r="B28" t="e" cm="1" vm="3">
        <f t="array" aca="1" ref="B28" ca="1">_xldudf_AI_EXTRACT(A28,A$1)</f>
        <v>#VALUE!</v>
      </c>
    </row>
    <row r="29" spans="1:15" x14ac:dyDescent="0.35">
      <c r="A29" t="s">
        <v>176</v>
      </c>
      <c r="B29" t="str" cm="1">
        <f t="array" ref="B29:K29">_xldudf_AI_EXTRACT(A29,A$1)</f>
        <v>Beaux-Arts</v>
      </c>
      <c r="C29" t="str">
        <v>1902</v>
      </c>
      <c r="D29" t="str">
        <v>1500 m²</v>
      </c>
      <c r="E29" t="str">
        <v>Precisa adecuación a normativa actual</v>
      </c>
      <c r="F29" t="str">
        <v>No especificado</v>
      </c>
      <c r="G29" t="str">
        <v>Claire Monnet</v>
      </c>
      <c r="H29" t="str">
        <v>Arquitecta</v>
      </c>
      <c r="I29" t="str">
        <v>+33 6 55 23 9988</v>
      </c>
      <c r="J29" t="str">
        <v>cmonnet@garerenove.fr</v>
      </c>
      <c r="K29" t="str">
        <v>No especificado</v>
      </c>
    </row>
    <row r="30" spans="1:15" x14ac:dyDescent="0.35">
      <c r="A30" t="s">
        <v>170</v>
      </c>
      <c r="B30" t="str" cm="1">
        <f t="array" ref="B30:O30">_xldudf_AI_EXTRACT(A30,A$1)</f>
        <v>Barroco</v>
      </c>
      <c r="C30" t="str">
        <v>XVIII</v>
      </c>
      <c r="D30" t="str">
        <v>5000</v>
      </c>
      <c r="E30" t="str">
        <v>Precisa restauración completa</v>
      </c>
      <c r="F30" t="str">
        <v>Catalogación parcial</v>
      </c>
      <c r="G30" t="str">
        <v>No disponible</v>
      </c>
      <c r="H30" t="str">
        <v>Restauración completa</v>
      </c>
      <c r="I30" t="str">
        <v>Toledo</v>
      </c>
      <c r="J30" t="str">
        <v>No disponible</v>
      </c>
      <c r="K30" t="str">
        <v>Marta Llorente</v>
      </c>
      <c r="L30" t="str">
        <v>Historiadora</v>
      </c>
      <c r="M30" t="str">
        <v>+34 655 412 330</v>
      </c>
      <c r="N30" t="str">
        <v>marta@revalora.org</v>
      </c>
      <c r="O30" t="str">
        <v>No disponible</v>
      </c>
    </row>
    <row r="31" spans="1:15" x14ac:dyDescent="0.35">
      <c r="A31" t="s">
        <v>190</v>
      </c>
      <c r="B31" t="e" cm="1" vm="1">
        <f t="array" aca="1" ref="B31" ca="1">_xldudf_AI_EXTRACT(A31,A$1)</f>
        <v>#VALUE!</v>
      </c>
    </row>
    <row r="32" spans="1:15" x14ac:dyDescent="0.35">
      <c r="A32" t="s">
        <v>188</v>
      </c>
      <c r="B32" t="str" cm="1">
        <f t="array" ref="B32:O32">_xldudf_AI_EXTRACT(A32,A$1)</f>
        <v>Románica</v>
      </c>
      <c r="C32" t="str">
        <v>XII</v>
      </c>
      <c r="D32" t="str">
        <v>600</v>
      </c>
      <c r="E32" t="str">
        <v>Necesita consolidación estructural</v>
      </c>
      <c r="F32" t="str">
        <v>Protección patrimonial completa</v>
      </c>
      <c r="G32" t="str">
        <v>No disponible</v>
      </c>
      <c r="H32" t="str">
        <v>No disponible</v>
      </c>
      <c r="I32" t="str">
        <v>Navarra</v>
      </c>
      <c r="J32" t="str">
        <v>No disponible</v>
      </c>
      <c r="K32" t="str">
        <v>Jon Etxeberria</v>
      </c>
      <c r="L32" t="str">
        <v>Responsable en Fundación Románica</v>
      </c>
      <c r="M32" t="str">
        <v>+34 647 991 203</v>
      </c>
      <c r="N32" t="str">
        <v>jon@romaniconavarra.es</v>
      </c>
      <c r="O32" t="str">
        <v>No disponible</v>
      </c>
    </row>
    <row r="33" spans="1:15" x14ac:dyDescent="0.35">
      <c r="A33" t="s">
        <v>169</v>
      </c>
      <c r="B33" t="str" cm="1">
        <f t="array" ref="B33:O33">_xldudf_AI_EXTRACT(A33,A$1)</f>
        <v>Casa modernista</v>
      </c>
      <c r="C33" t="str">
        <v>1908</v>
      </c>
      <c r="D33" t="str">
        <v>1200</v>
      </c>
      <c r="E33" t="str">
        <v>original intacta</v>
      </c>
      <c r="F33" t="str">
        <v>protección integral</v>
      </c>
      <c r="G33" t="str">
        <v>Puig i Cadafalch</v>
      </c>
      <c r="H33" t="str">
        <v>Rehabilitación</v>
      </c>
      <c r="I33" t="str">
        <v>Eixample de Barcelona</v>
      </c>
      <c r="J33" t="str">
        <v>No disponible</v>
      </c>
      <c r="K33" t="str">
        <v>Josep Vidal</v>
      </c>
      <c r="L33" t="str">
        <v>Consultor de Rehabilitación</v>
      </c>
      <c r="M33" t="str">
        <v>+34 634 778 200</v>
      </c>
      <c r="N33" t="str">
        <v>jvidal@singularbcn.cat</v>
      </c>
      <c r="O33" t="str">
        <v>No disponible</v>
      </c>
    </row>
    <row r="34" spans="1:15" x14ac:dyDescent="0.35">
      <c r="A34" t="s">
        <v>181</v>
      </c>
      <c r="B34" t="str" cm="1">
        <f t="array" ref="B34:O34">_xldudf_AI_EXTRACT(A34,A$1)</f>
        <v>Andalusí</v>
      </c>
      <c r="C34" t="str">
        <v>1701</v>
      </c>
      <c r="D34" t="str">
        <v>2100</v>
      </c>
      <c r="E34" t="str">
        <v>Precisa refuerzo estructural y reforma de instalaciones</v>
      </c>
      <c r="F34" t="str">
        <v>No especificado</v>
      </c>
      <c r="G34" t="str">
        <v>No especificado</v>
      </c>
      <c r="H34" t="str">
        <v>Refuerzo estructural y reforma de instalaciones</v>
      </c>
      <c r="I34" t="str">
        <v>Córdoba</v>
      </c>
      <c r="J34" t="str">
        <v>No especificado</v>
      </c>
      <c r="K34" t="str">
        <v>Lucía Herrera</v>
      </c>
      <c r="L34" t="str">
        <v>Gestora Cultural</v>
      </c>
      <c r="M34" t="str">
        <v>+34 678 994 221</v>
      </c>
      <c r="N34" t="str">
        <v>lucia@legadoandaluz.org</v>
      </c>
      <c r="O34" t="str">
        <v>No especificado</v>
      </c>
    </row>
    <row r="35" spans="1:15" x14ac:dyDescent="0.35">
      <c r="A35" t="s">
        <v>178</v>
      </c>
      <c r="B35" t="str" cm="1">
        <f t="array" ref="B35:O35">_xldudf_AI_EXTRACT(A35,A$1)</f>
        <v>Gótico tardío</v>
      </c>
      <c r="C35" t="str">
        <v>Siglo XIII</v>
      </c>
      <c r="D35" t="str">
        <v>6800 m²</v>
      </c>
      <c r="E35" t="str">
        <v>Restauración completa en 2001</v>
      </c>
      <c r="F35" t="str">
        <v>No especificado</v>
      </c>
      <c r="G35" t="str">
        <v>No especificado</v>
      </c>
      <c r="H35" t="str">
        <v>No especificado</v>
      </c>
      <c r="I35" t="str">
        <v>Sur de Francia</v>
      </c>
      <c r="J35" t="str">
        <v>No especificado</v>
      </c>
      <c r="K35" t="str">
        <v>Camille Dubois</v>
      </c>
      <c r="L35" t="str">
        <v>Agente de Patrimonio</v>
      </c>
      <c r="M35" t="str">
        <v>+33 6 77 54 1200</v>
      </c>
      <c r="N35" t="str">
        <v>camille.d@legfrance.fr</v>
      </c>
      <c r="O35" t="str">
        <v>No especificado</v>
      </c>
    </row>
    <row r="36" spans="1:15" x14ac:dyDescent="0.35">
      <c r="A36" t="s">
        <v>173</v>
      </c>
      <c r="B36" t="str" cm="1">
        <f t="array" ref="B36:O36">_xldudf_AI_EXTRACT(A36,A$1)</f>
        <v>Racionalista</v>
      </c>
      <c r="C36" t="str">
        <v>1935</v>
      </c>
      <c r="D36" t="str">
        <v>780</v>
      </c>
      <c r="E36" t="str">
        <v>Requiere actualización eléctrica</v>
      </c>
      <c r="F36" t="str">
        <v>No especificado</v>
      </c>
      <c r="G36" t="str">
        <v>Henry Lacoste</v>
      </c>
      <c r="H36" t="str">
        <v>Actualización eléctrica</v>
      </c>
      <c r="I36" t="str">
        <v>Bruselas</v>
      </c>
      <c r="J36" t="str">
        <v>No especificado</v>
      </c>
      <c r="K36" t="str">
        <v>Olivier Van Damme</v>
      </c>
      <c r="L36" t="str">
        <v>Consultor</v>
      </c>
      <c r="M36" t="str">
        <v>+32 475 33 88 99</v>
      </c>
      <c r="N36" t="str">
        <v>olivier.vd@heritage.be</v>
      </c>
      <c r="O36" t="str">
        <v>No especificado</v>
      </c>
    </row>
    <row r="37" spans="1:15" x14ac:dyDescent="0.35">
      <c r="A37" t="s">
        <v>177</v>
      </c>
      <c r="B37" t="e" cm="1" vm="4">
        <f t="array" aca="1" ref="B37" ca="1">_xldudf_AI_EXTRACT(A37,A$1)</f>
        <v>#VALUE!</v>
      </c>
    </row>
    <row r="38" spans="1:15" x14ac:dyDescent="0.35">
      <c r="A38" t="s">
        <v>185</v>
      </c>
      <c r="B38" t="str" cm="1">
        <f t="array" ref="B38:O38">_xldudf_AI_EXTRACT(A38,A$1)</f>
        <v>Brutalista</v>
      </c>
      <c r="C38" t="str">
        <v>1968</v>
      </c>
      <c r="D38" t="str">
        <v>2800</v>
      </c>
      <c r="E38" t="str">
        <v>Precisa renovación</v>
      </c>
      <c r="F38" t="str">
        <v>No especificado</v>
      </c>
      <c r="G38" t="str">
        <v>Aldo van Eyck</v>
      </c>
      <c r="H38" t="str">
        <v>Renovación de fachada y climatización</v>
      </c>
      <c r="I38" t="str">
        <v>Róterdam</v>
      </c>
      <c r="J38" t="str">
        <v>No especificado</v>
      </c>
      <c r="K38" t="str">
        <v>Sanne De Vries</v>
      </c>
      <c r="L38" t="str">
        <v>Consultora</v>
      </c>
      <c r="M38" t="str">
        <v>+31 6 4478 9943</v>
      </c>
      <c r="N38" t="str">
        <v>sanne.vries@concretevision.nl</v>
      </c>
      <c r="O38" t="str">
        <v>No especificado</v>
      </c>
    </row>
    <row r="39" spans="1:15" x14ac:dyDescent="0.35">
      <c r="A39" t="s">
        <v>189</v>
      </c>
      <c r="B39" t="str" cm="1">
        <f t="array" ref="B39:O39">_xldudf_AI_EXTRACT(A39,A$1)</f>
        <v>Bauhaus</v>
      </c>
      <c r="C39" t="str">
        <v>1933</v>
      </c>
      <c r="D39" t="str">
        <v>2100</v>
      </c>
      <c r="E39" t="str">
        <v>precisa reformas interiores</v>
      </c>
      <c r="F39" t="str">
        <v>No disponible</v>
      </c>
      <c r="G39" t="str">
        <v>No disponible</v>
      </c>
      <c r="H39" t="str">
        <v>No disponible</v>
      </c>
      <c r="I39" t="str">
        <v>Berlín</v>
      </c>
      <c r="J39" t="str">
        <v>No disponible</v>
      </c>
      <c r="K39" t="str">
        <v>Markus Klein</v>
      </c>
      <c r="L39" t="str">
        <v>Asset Manager</v>
      </c>
      <c r="M39" t="str">
        <v>+49 176 770 2291</v>
      </c>
      <c r="N39" t="str">
        <v>markus.klein@neuelinie.de</v>
      </c>
      <c r="O39" t="str">
        <v>No disponible</v>
      </c>
    </row>
    <row r="40" spans="1:15" x14ac:dyDescent="0.35">
      <c r="A40" t="s">
        <v>180</v>
      </c>
      <c r="B40" t="str" cm="1">
        <f t="array" ref="B40:O40">_xldudf_AI_EXTRACT(A40,A$1)</f>
        <v>Modernista</v>
      </c>
      <c r="C40" t="str">
        <v>1910</v>
      </c>
      <c r="D40" t="str">
        <v>1400</v>
      </c>
      <c r="E40" t="str">
        <v>Conservada</v>
      </c>
      <c r="F40" t="str">
        <v>Protección total</v>
      </c>
      <c r="G40" t="str">
        <v>Otto Wagner</v>
      </c>
      <c r="H40" t="str">
        <v>No especificado</v>
      </c>
      <c r="I40" t="str">
        <v>Viena</v>
      </c>
      <c r="J40" t="str">
        <v>No especificado</v>
      </c>
      <c r="K40" t="str">
        <v>Eva Krüger</v>
      </c>
      <c r="L40" t="str">
        <v>Analista de Proyectos</v>
      </c>
      <c r="M40" t="str">
        <v>+43 660 342 5588</v>
      </c>
      <c r="N40" t="str">
        <v>eva.krueger@baukunst.at</v>
      </c>
      <c r="O40" t="str">
        <v>No especificado</v>
      </c>
    </row>
    <row r="41" spans="1:15" x14ac:dyDescent="0.35">
      <c r="A41" t="s">
        <v>192</v>
      </c>
      <c r="B41" t="str" cm="1">
        <f t="array" ref="B41:O41">_xldudf_AI_EXTRACT(A41,A$1)</f>
        <v>Art déco</v>
      </c>
      <c r="C41" t="str">
        <v>1929</v>
      </c>
      <c r="D41" t="str">
        <v>2400</v>
      </c>
      <c r="E41" t="str">
        <v>Excelente estado</v>
      </c>
      <c r="F41" t="str">
        <v>No disponible</v>
      </c>
      <c r="G41" t="str">
        <v>No disponible</v>
      </c>
      <c r="H41" t="str">
        <v>No disponible</v>
      </c>
      <c r="I41" t="str">
        <v>No disponible</v>
      </c>
      <c r="J41" t="str">
        <v>No disponible</v>
      </c>
      <c r="K41" t="str">
        <v>Balázs Nagy</v>
      </c>
      <c r="L41" t="str">
        <v>Agente de Inversiones</v>
      </c>
      <c r="M41" t="str">
        <v>+36 30 771 2299</v>
      </c>
      <c r="N41" t="str">
        <v>balazs.nagy@budaiart.hu</v>
      </c>
      <c r="O41" t="str">
        <v>No disponible</v>
      </c>
    </row>
    <row r="42" spans="1:15" x14ac:dyDescent="0.35">
      <c r="A42" t="s">
        <v>187</v>
      </c>
      <c r="B42" t="str" cm="1">
        <f t="array" ref="B42:O42">_xldudf_AI_EXTRACT(A42,A$1)</f>
        <v>Art nouveau</v>
      </c>
      <c r="C42" t="str">
        <v>1925</v>
      </c>
      <c r="D42" t="str">
        <v>1600 m²</v>
      </c>
      <c r="E42" t="str">
        <v>Renovación pendiente de instalaciones</v>
      </c>
      <c r="F42" t="str">
        <v>No especificado</v>
      </c>
      <c r="G42" t="str">
        <v>No especificado</v>
      </c>
      <c r="H42" t="str">
        <v>No especificado</v>
      </c>
      <c r="I42" t="str">
        <v>Bruselas</v>
      </c>
      <c r="J42" t="str">
        <v>No especificado</v>
      </c>
      <c r="K42" t="str">
        <v>Amélie Laurent</v>
      </c>
      <c r="L42" t="str">
        <v>Técnica de Patrimonio</v>
      </c>
      <c r="M42" t="str">
        <v>+32 483 22 1104</v>
      </c>
      <c r="N42" t="str">
        <v>amelie.laurent@patrimoineurbain.be</v>
      </c>
      <c r="O42" t="str">
        <v>No especificado</v>
      </c>
    </row>
    <row r="43" spans="1:15" x14ac:dyDescent="0.35">
      <c r="A43" t="s">
        <v>172</v>
      </c>
      <c r="B43" t="str" cm="1">
        <f t="array" ref="B43:O43">_xldudf_AI_EXTRACT(A43,A$1)</f>
        <v>Loft artístico</v>
      </c>
      <c r="C43" t="str">
        <v>1920</v>
      </c>
      <c r="D43" t="str">
        <v>3500</v>
      </c>
      <c r="E43" t="str">
        <v>Reformado</v>
      </c>
      <c r="F43" t="str">
        <v>No especificado</v>
      </c>
      <c r="G43" t="str">
        <v>No especificado</v>
      </c>
      <c r="H43" t="str">
        <v>No especificado</v>
      </c>
      <c r="I43" t="str">
        <v>Berlín</v>
      </c>
      <c r="J43" t="str">
        <v>Fábrica industrial transformada</v>
      </c>
      <c r="K43" t="str">
        <v>Lena Müller</v>
      </c>
      <c r="L43" t="str">
        <v>Project Manager</v>
      </c>
      <c r="M43" t="str">
        <v>+49 170 330 5589</v>
      </c>
      <c r="N43" t="str">
        <v>lena.mueller@urbanroots.de</v>
      </c>
      <c r="O43" t="str">
        <v>No especificado</v>
      </c>
    </row>
    <row r="44" spans="1:15" x14ac:dyDescent="0.35">
      <c r="A44" t="s">
        <v>179</v>
      </c>
      <c r="B44" t="e" cm="1" vm="1">
        <f t="array" aca="1" ref="B44" ca="1">_xldudf_AI_EXTRACT(A44,A$1)</f>
        <v>#VALUE!</v>
      </c>
    </row>
    <row r="45" spans="1:15" x14ac:dyDescent="0.35">
      <c r="A45" t="s">
        <v>182</v>
      </c>
      <c r="B45" t="str" cm="1">
        <f t="array" ref="B45:O45">_xldudf_AI_EXTRACT(A45,A$1)</f>
        <v>Renacentista</v>
      </c>
      <c r="C45" t="str">
        <v>XVI</v>
      </c>
      <c r="D45" t="str">
        <v>7000</v>
      </c>
      <c r="E45" t="str">
        <v>Intervención parcial</v>
      </c>
      <c r="F45" t="str">
        <v>No especificado</v>
      </c>
      <c r="G45" t="str">
        <v>No especificado</v>
      </c>
      <c r="H45" t="str">
        <v>Adecuación energética</v>
      </c>
      <c r="I45" t="str">
        <v>Salamanca</v>
      </c>
      <c r="J45" t="str">
        <v>No especificado</v>
      </c>
      <c r="K45" t="str">
        <v>Enrique Salinas</v>
      </c>
      <c r="L45" t="str">
        <v>Director Técnico</v>
      </c>
      <c r="M45" t="str">
        <v>+34 622 110 987</v>
      </c>
      <c r="N45" t="str">
        <v>enrique.salinas@restaurosl.com</v>
      </c>
      <c r="O45" t="str">
        <v>No especificado</v>
      </c>
    </row>
    <row r="46" spans="1:15" x14ac:dyDescent="0.35">
      <c r="A46" t="s">
        <v>168</v>
      </c>
      <c r="B46" t="str" cm="1">
        <f t="array" ref="B46:O46">_xldudf_AI_EXTRACT(A46,A$1)</f>
        <v>Neoclásico</v>
      </c>
      <c r="C46" t="str">
        <v>1875</v>
      </c>
      <c r="D46" t="str">
        <v>2400</v>
      </c>
      <c r="E46" t="str">
        <v>Requiere rehabilitación estructural</v>
      </c>
      <c r="F46" t="str">
        <v>Catalogado como bien de interés cultural</v>
      </c>
      <c r="G46" t="str">
        <v>Autor desconocido</v>
      </c>
      <c r="H46" t="str">
        <v>Rehabilitación estructural</v>
      </c>
      <c r="I46" t="str">
        <v>Casco antiguo de Sevilla</v>
      </c>
      <c r="J46" t="str">
        <v>Palacio neoclásico de 1875</v>
      </c>
      <c r="K46" t="str">
        <v>Ana Ramírez</v>
      </c>
      <c r="L46" t="str">
        <v>Directora Técnica</v>
      </c>
      <c r="M46" t="str">
        <v>+34 601 223 784</v>
      </c>
      <c r="N46" t="str">
        <v>ana.ramirez@patrimoniosur.es</v>
      </c>
      <c r="O46" t="str">
        <v>Not found</v>
      </c>
    </row>
    <row r="47" spans="1:15" x14ac:dyDescent="0.35">
      <c r="A47" t="s">
        <v>184</v>
      </c>
      <c r="B47" t="str" cm="1">
        <f t="array" ref="B47:O47">_xldudf_AI_EXTRACT(A47,A$1)</f>
        <v>Rococó</v>
      </c>
      <c r="C47" t="str">
        <v>1750</v>
      </c>
      <c r="D47" t="str">
        <v>4500</v>
      </c>
      <c r="E47" t="str">
        <v>Excelente estado</v>
      </c>
      <c r="F47" t="str">
        <v>No especificado</v>
      </c>
      <c r="G47" t="str">
        <v>Johann Lucas von Hildebrandt</v>
      </c>
      <c r="H47" t="str">
        <v>No especificado</v>
      </c>
      <c r="I47" t="str">
        <v>Praga</v>
      </c>
      <c r="J47" t="str">
        <v>No especificado</v>
      </c>
      <c r="K47" t="str">
        <v>Pavel Novak</v>
      </c>
      <c r="L47" t="str">
        <v>Director de Ventas</v>
      </c>
      <c r="M47" t="str">
        <v>+420 728 300 880</v>
      </c>
      <c r="N47" t="str">
        <v>pavel.n@prahapatrimonio.cz</v>
      </c>
      <c r="O47" t="str">
        <v>No especificado</v>
      </c>
    </row>
    <row r="48" spans="1:15" x14ac:dyDescent="0.35">
      <c r="A48" t="s">
        <v>191</v>
      </c>
      <c r="B48" t="str" cm="1">
        <f t="array" ref="B48:J48">_xldudf_AI_EXTRACT(A48,A$1)</f>
        <v>Barroco</v>
      </c>
      <c r="C48" t="str">
        <v>1760</v>
      </c>
      <c r="D48" t="str">
        <v>3000</v>
      </c>
      <c r="E48" t="str">
        <v>Intervención parcial reciente</v>
      </c>
      <c r="F48" t="str">
        <v>Alta protección histórica</v>
      </c>
      <c r="G48" t="str">
        <v>Alessandra Vitale</v>
      </c>
      <c r="H48" t="str">
        <v>Arquitecta</v>
      </c>
      <c r="I48" t="str">
        <v>+39 331 112 7789</v>
      </c>
      <c r="J48" t="str">
        <v>alessandra.vitale@studiovitale.it</v>
      </c>
    </row>
    <row r="49" spans="1:15" x14ac:dyDescent="0.35">
      <c r="A49" t="s">
        <v>175</v>
      </c>
      <c r="B49" t="str" cm="1">
        <f t="array" ref="B49:O49">_xldudf_AI_EXTRACT(A49,A$1)</f>
        <v>N/A</v>
      </c>
      <c r="C49" t="str">
        <v>N/A</v>
      </c>
      <c r="D49" t="str">
        <v>4000 m²</v>
      </c>
      <c r="E49" t="str">
        <v>restaurado parcialmente</v>
      </c>
      <c r="F49" t="str">
        <v>alta protección patrimonial</v>
      </c>
      <c r="G49" t="str">
        <v>N/A</v>
      </c>
      <c r="H49" t="str">
        <v>N/A</v>
      </c>
      <c r="I49" t="str">
        <v>Lisboa</v>
      </c>
      <c r="J49" t="str">
        <v>N/A</v>
      </c>
      <c r="K49" t="str">
        <v>Tiago Pereira</v>
      </c>
      <c r="L49" t="str">
        <v>Director de Patrimonio</v>
      </c>
      <c r="M49" t="str">
        <v>+351 912 445 330</v>
      </c>
      <c r="N49" t="str">
        <v>tpereira@lisboaclassica.pt</v>
      </c>
      <c r="O49" t="str">
        <v>N/A</v>
      </c>
    </row>
    <row r="50" spans="1:15" x14ac:dyDescent="0.35">
      <c r="A50" t="s">
        <v>183</v>
      </c>
      <c r="B50" t="str" cm="1">
        <f t="array" ref="B50:O50">_xldudf_AI_EXTRACT(A50,A$1)</f>
        <v>Neoclásico</v>
      </c>
      <c r="C50" t="str">
        <v>1895</v>
      </c>
      <c r="D50" t="str">
        <v>3200</v>
      </c>
      <c r="E50" t="str">
        <v>Restaurada</v>
      </c>
      <c r="F50" t="str">
        <v>Integral</v>
      </c>
      <c r="G50" t="str">
        <v>José López Sallaberry</v>
      </c>
      <c r="H50" t="str">
        <v>No</v>
      </c>
      <c r="I50" t="str">
        <v>Centro de Madrid</v>
      </c>
      <c r="J50" t="str">
        <v>No</v>
      </c>
      <c r="K50" t="str">
        <v>Carmen del Río</v>
      </c>
      <c r="L50" t="str">
        <v>Coordinadora de Espacios Culturales</v>
      </c>
      <c r="M50" t="str">
        <v>+34 699 441 332</v>
      </c>
      <c r="N50" t="str">
        <v>carmen.dr@espaciocultura.org</v>
      </c>
      <c r="O50" t="str">
        <v>No</v>
      </c>
    </row>
    <row r="51" spans="1:15" x14ac:dyDescent="0.35">
      <c r="A51" t="s">
        <v>171</v>
      </c>
      <c r="B51" t="str" cm="1">
        <f t="array" ref="B51:O51">_xldudf_AI_EXTRACT(A51,A$1)</f>
        <v>Gótica</v>
      </c>
      <c r="C51" t="str">
        <v>XV</v>
      </c>
      <c r="D51" t="str">
        <v>850</v>
      </c>
      <c r="E51" t="str">
        <v>Buena conservación</v>
      </c>
      <c r="F51" t="str">
        <v>Patrimonio histórico</v>
      </c>
      <c r="G51" t="str">
        <v>No disponible</v>
      </c>
      <c r="H51" t="str">
        <v>No disponible</v>
      </c>
      <c r="I51" t="str">
        <v>Gerona</v>
      </c>
      <c r="J51" t="str">
        <v>No disponible</v>
      </c>
      <c r="K51" t="str">
        <v>Jordi Grau</v>
      </c>
      <c r="L51" t="str">
        <v>Gestor de Proyectos</v>
      </c>
      <c r="M51" t="str">
        <v>+34 697 120 665</v>
      </c>
      <c r="N51" t="str">
        <v>jordi.grau@cataloniasingular.eu</v>
      </c>
      <c r="O51" t="str">
        <v>No disponible</v>
      </c>
    </row>
    <row r="52" spans="1:15" x14ac:dyDescent="0.35">
      <c r="A52" t="s">
        <v>174</v>
      </c>
      <c r="B52" t="str" cm="1">
        <f t="array" ref="B52:O52">_xldudf_AI_EXTRACT(A52,A$1)</f>
        <v>Ecléctico</v>
      </c>
      <c r="C52" t="str">
        <v>XIX</v>
      </c>
      <c r="D52" t="str">
        <v>2200</v>
      </c>
      <c r="E52" t="str">
        <v>Buen estado estructural</v>
      </c>
      <c r="F52" t="str">
        <v>No especificado</v>
      </c>
      <c r="G52" t="str">
        <v>No especificado</v>
      </c>
      <c r="H52" t="str">
        <v>No especificado</v>
      </c>
      <c r="I52" t="str">
        <v>Florencia</v>
      </c>
      <c r="J52" t="str">
        <v>No especificado</v>
      </c>
      <c r="K52" t="str">
        <v>Chiara Bianchi</v>
      </c>
      <c r="L52" t="str">
        <v>Responsable Técnica</v>
      </c>
      <c r="M52" t="str">
        <v>+39 340 229 8874</v>
      </c>
      <c r="N52" t="str">
        <v>chiara.bianchi@dimorefirenze.it</v>
      </c>
      <c r="O52" t="str">
        <v>No especificado</v>
      </c>
    </row>
    <row r="53" spans="1:15" x14ac:dyDescent="0.35">
      <c r="A53" t="s">
        <v>186</v>
      </c>
      <c r="B53" t="str" cm="1">
        <f t="array" ref="B53:C60">_xldudf_AI_EXTRACT(A53,A$1)</f>
        <v>Estilo arquitectónico</v>
      </c>
      <c r="C53" t="str">
        <v>gaudiniano</v>
      </c>
    </row>
    <row r="54" spans="1:15" x14ac:dyDescent="0.35">
      <c r="B54" t="str">
        <v>Año de construcción</v>
      </c>
      <c r="C54" t="str">
        <v>1912</v>
      </c>
    </row>
    <row r="55" spans="1:15" x14ac:dyDescent="0.35">
      <c r="B55" t="str">
        <v>Superficie en metros cuadrados</v>
      </c>
      <c r="C55" t="str">
        <v>1000</v>
      </c>
    </row>
    <row r="56" spans="1:15" x14ac:dyDescent="0.35">
      <c r="B56" t="str">
        <v>Estado de conservación</v>
      </c>
      <c r="C56" t="str">
        <v>buen estado general</v>
      </c>
    </row>
    <row r="57" spans="1:15" x14ac:dyDescent="0.35">
      <c r="B57" t="str">
        <v>Nombre del contacto</v>
      </c>
      <c r="C57" t="str">
        <v>Miquel Oliver</v>
      </c>
    </row>
    <row r="58" spans="1:15" x14ac:dyDescent="0.35">
      <c r="B58" t="str">
        <v>Cargo del contacto</v>
      </c>
      <c r="C58" t="str">
        <v>Especialista en Rehabilitación en Singular Mallorca</v>
      </c>
    </row>
    <row r="59" spans="1:15" x14ac:dyDescent="0.35">
      <c r="B59" t="str">
        <v>Teléfono del contacto</v>
      </c>
      <c r="C59" t="str">
        <v>+34 662 559 108</v>
      </c>
    </row>
    <row r="60" spans="1:15" x14ac:dyDescent="0.35">
      <c r="B60" t="str">
        <v>Email del contacto</v>
      </c>
      <c r="C60" t="str">
        <v>miquel@singularmallorca.com</v>
      </c>
    </row>
  </sheetData>
  <sortState xmlns:xlrd2="http://schemas.microsoft.com/office/spreadsheetml/2017/richdata2" ref="A29:A77">
    <sortCondition ref="A29:A77"/>
  </sortState>
  <hyperlinks>
    <hyperlink ref="A4" r:id="rId1" display="https://www.facebook.com/delafoto.photography/" xr:uid="{4A13953D-2AC2-4E8E-83FC-4506D7D78389}"/>
    <hyperlink ref="A15" r:id="rId2" display="https://www.facebook.com/delafoto.photography/" xr:uid="{75081126-9E36-4E78-9FEA-6565D9CE782C}"/>
    <hyperlink ref="A22" r:id="rId3" display="https://www.facebook.com/delafoto.photography/" xr:uid="{746D900B-5F1C-40F3-B367-4889124B76AB}"/>
    <hyperlink ref="A23" r:id="rId4" display="https://www.facebook.com/delafoto.photography/" xr:uid="{DA4F93B0-BBA7-4F1B-AF0B-894BCA9D71CB}"/>
    <hyperlink ref="A24" r:id="rId5" display="https://www.facebook.com/delafoto.photography/" xr:uid="{1B0B8AFE-4F5E-4381-82EA-E2DAF1CC17A9}"/>
    <hyperlink ref="A25" r:id="rId6" display="https://www.facebook.com/delafoto.photography/" xr:uid="{B22FFE3C-A3BC-4507-A3CE-241D594B62BB}"/>
    <hyperlink ref="A26" r:id="rId7" display="https://www.facebook.com/delafoto.photography/" xr:uid="{EA2BAAC0-B9E5-4322-8A59-1796C916E64E}"/>
    <hyperlink ref="A27" r:id="rId8" display="https://www.facebook.com/delafoto.photography/" xr:uid="{1B3C1FDB-F442-45E5-A152-A06363721DA8}"/>
    <hyperlink ref="A28" r:id="rId9" display="https://www.facebook.com/delafoto.photography/" xr:uid="{F814D8E6-8A1F-4794-A74D-E2059C5407A4}"/>
    <hyperlink ref="A5" r:id="rId10" display="https://www.facebook.com/delafoto.photography/" xr:uid="{2AE57AEF-0410-4F76-A305-1E1F81763E1A}"/>
    <hyperlink ref="A6" r:id="rId11" display="https://www.facebook.com/delafoto.photography/" xr:uid="{0B185947-6BB3-4751-B265-2DB098928922}"/>
    <hyperlink ref="A7" r:id="rId12" display="https://www.facebook.com/delafoto.photography/" xr:uid="{4C27F01F-1374-4B1B-A9F9-827335A6A024}"/>
    <hyperlink ref="A8" r:id="rId13" display="https://www.facebook.com/delafoto.photography/" xr:uid="{BEE357BB-5989-4524-B57A-2AAD9EB0B897}"/>
    <hyperlink ref="A9" r:id="rId14" display="https://www.facebook.com/delafoto.photography/" xr:uid="{26DE28F9-F08C-4E75-8D25-4F69FD0682AA}"/>
    <hyperlink ref="A10" r:id="rId15" display="https://www.facebook.com/delafoto.photography/" xr:uid="{FB9DD6A8-D4DC-4D57-86E1-B1C0668EE869}"/>
    <hyperlink ref="A11" r:id="rId16" display="https://www.facebook.com/delafoto.photography/" xr:uid="{A5B5E626-6C91-49BD-B9FC-FF56D1600414}"/>
    <hyperlink ref="A12" r:id="rId17" display="https://www.facebook.com/delafoto.photography/" xr:uid="{7B502DA5-A246-4481-B1EB-19E01826DE2A}"/>
    <hyperlink ref="A13" r:id="rId18" display="https://www.facebook.com/delafoto.photography/" xr:uid="{41F76269-98A3-401C-8A10-360C804AE77A}"/>
    <hyperlink ref="A14" r:id="rId19" display="https://www.facebook.com/delafoto.photography/" xr:uid="{6677F34C-46C9-408F-B119-080C0F8D1B8F}"/>
    <hyperlink ref="A16" r:id="rId20" display="https://www.facebook.com/delafoto.photography/" xr:uid="{3B1C491F-F7E0-44C8-B174-0ECDF16E810D}"/>
    <hyperlink ref="A17" r:id="rId21" display="https://www.facebook.com/delafoto.photography/" xr:uid="{19439AF3-2F73-43C5-85CB-0D9B63211663}"/>
    <hyperlink ref="A18" r:id="rId22" display="https://www.facebook.com/delafoto.photography/" xr:uid="{8474D9CB-694B-4A97-99EB-BD602FDFD1D1}"/>
    <hyperlink ref="A19" r:id="rId23" display="https://www.facebook.com/delafoto.photography/" xr:uid="{F4B48F42-6E42-43CD-8284-66A29F3C348F}"/>
    <hyperlink ref="A20" r:id="rId24" display="https://www.facebook.com/delafoto.photography/" xr:uid="{1CFF85D6-4C30-43DF-81AA-520DD672C67C}"/>
    <hyperlink ref="A21" r:id="rId25" display="https://www.facebook.com/delafoto.photography/" xr:uid="{1E256291-1586-497D-8408-84208AE9517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C451C-374B-454F-9BF3-55AF7AFCA52A}">
  <dimension ref="A1"/>
  <sheetViews>
    <sheetView workbookViewId="0"/>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C668-C84F-43E7-97EC-07115224FCB4}">
  <dimension ref="A1"/>
  <sheetViews>
    <sheetView workbookViewId="0"/>
  </sheetViews>
  <sheetFormatPr baseColWidth="10" defaultRowHeight="14.5" x14ac:dyDescent="0.35"/>
  <sheetData>
    <row r="1" spans="1:1" x14ac:dyDescent="0.35">
      <c r="A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D0A0B-FC37-410C-A4BA-D2EA9C00EC54}">
  <dimension ref="A1"/>
  <sheetViews>
    <sheetView workbookViewId="0"/>
  </sheetViews>
  <sheetFormatPr baseColWidth="10"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731C-201E-49D0-A631-BFEA54E42C86}">
  <sheetPr>
    <tabColor rgb="FF92D050"/>
  </sheetPr>
  <dimension ref="B1:O12"/>
  <sheetViews>
    <sheetView topLeftCell="A3" zoomScaleNormal="100" workbookViewId="0">
      <selection activeCell="D17" sqref="D17"/>
    </sheetView>
  </sheetViews>
  <sheetFormatPr baseColWidth="10" defaultRowHeight="14.5" x14ac:dyDescent="0.35"/>
  <cols>
    <col min="2" max="2" width="17" customWidth="1"/>
    <col min="3" max="3" width="23" customWidth="1"/>
  </cols>
  <sheetData>
    <row r="1" spans="2:15" ht="37" x14ac:dyDescent="0.85">
      <c r="B1" t="s">
        <v>61</v>
      </c>
      <c r="C1" s="8" t="s">
        <v>60</v>
      </c>
    </row>
    <row r="3" spans="2:15" ht="377" x14ac:dyDescent="0.35">
      <c r="B3" t="s">
        <v>62</v>
      </c>
      <c r="C3" s="5" t="s">
        <v>63</v>
      </c>
    </row>
    <row r="4" spans="2:15" ht="72.5" x14ac:dyDescent="0.35">
      <c r="B4" s="5" t="s">
        <v>142</v>
      </c>
      <c r="C4" s="5" t="s">
        <v>141</v>
      </c>
      <c r="D4" s="5" t="s">
        <v>66</v>
      </c>
      <c r="E4" s="5" t="s">
        <v>67</v>
      </c>
      <c r="F4" s="5" t="s">
        <v>68</v>
      </c>
      <c r="G4" s="5" t="s">
        <v>69</v>
      </c>
      <c r="H4" s="5" t="s">
        <v>70</v>
      </c>
      <c r="I4" s="5" t="s">
        <v>71</v>
      </c>
      <c r="J4" s="5" t="s">
        <v>72</v>
      </c>
      <c r="K4" s="5" t="s">
        <v>73</v>
      </c>
      <c r="L4" s="5" t="s">
        <v>74</v>
      </c>
      <c r="M4" s="5" t="s">
        <v>75</v>
      </c>
      <c r="N4" s="5" t="s">
        <v>76</v>
      </c>
      <c r="O4" s="5" t="s">
        <v>77</v>
      </c>
    </row>
    <row r="5" spans="2:15" x14ac:dyDescent="0.35">
      <c r="B5" t="str" cm="1">
        <f t="array" ref="B5:O12">_xldudf_AI_TABLE(C3,C1)</f>
        <v>Salesforce</v>
      </c>
      <c r="C5" t="str">
        <v>Cloud</v>
      </c>
      <c r="D5" t="str">
        <v>Sí</v>
      </c>
      <c r="E5" t="str">
        <v>Sí</v>
      </c>
      <c r="F5" t="str">
        <v>Sí</v>
      </c>
      <c r="G5" t="str">
        <v>Sí</v>
      </c>
      <c r="H5" t="str">
        <v>Sí</v>
      </c>
      <c r="I5" t="str">
        <v>Sí</v>
      </c>
      <c r="J5" t="str">
        <v>Sí</v>
      </c>
      <c r="K5" t="str">
        <v>Sí</v>
      </c>
      <c r="L5" t="str">
        <v>Alta</v>
      </c>
      <c r="M5" t="str">
        <v>Multilenguaje</v>
      </c>
      <c r="N5" t="str">
        <v>150€</v>
      </c>
      <c r="O5" t="str">
        <v>Alto</v>
      </c>
    </row>
    <row r="6" spans="2:15" x14ac:dyDescent="0.35">
      <c r="B6" t="str">
        <v>HubSpot</v>
      </c>
      <c r="C6" t="str">
        <v>Cloud</v>
      </c>
      <c r="D6" t="str">
        <v>Sí</v>
      </c>
      <c r="E6" t="str">
        <v>Sí</v>
      </c>
      <c r="F6" t="str">
        <v>Sí</v>
      </c>
      <c r="G6" t="str">
        <v>Sí</v>
      </c>
      <c r="H6" t="str">
        <v>Sí</v>
      </c>
      <c r="I6" t="str">
        <v>Sí</v>
      </c>
      <c r="J6" t="str">
        <v>Sí</v>
      </c>
      <c r="K6" t="str">
        <v>Sí</v>
      </c>
      <c r="L6" t="str">
        <v>Media</v>
      </c>
      <c r="M6" t="str">
        <v>Multilenguaje</v>
      </c>
      <c r="N6" t="str">
        <v>50€</v>
      </c>
      <c r="O6" t="str">
        <v>Medio</v>
      </c>
    </row>
    <row r="7" spans="2:15" x14ac:dyDescent="0.35">
      <c r="B7" t="str">
        <v>Zoho CRM</v>
      </c>
      <c r="C7" t="str">
        <v>Cloud</v>
      </c>
      <c r="D7" t="str">
        <v>Sí</v>
      </c>
      <c r="E7" t="str">
        <v>Sí</v>
      </c>
      <c r="F7" t="str">
        <v>Sí</v>
      </c>
      <c r="G7" t="str">
        <v>Sí</v>
      </c>
      <c r="H7" t="str">
        <v>Sí</v>
      </c>
      <c r="I7" t="str">
        <v>Sí</v>
      </c>
      <c r="J7" t="str">
        <v>Sí</v>
      </c>
      <c r="K7" t="str">
        <v>Sí</v>
      </c>
      <c r="L7" t="str">
        <v>Alta</v>
      </c>
      <c r="M7" t="str">
        <v>Multilenguaje</v>
      </c>
      <c r="N7" t="str">
        <v>30€</v>
      </c>
      <c r="O7" t="str">
        <v>Medio</v>
      </c>
    </row>
    <row r="8" spans="2:15" x14ac:dyDescent="0.35">
      <c r="B8" t="str">
        <v>Pipedrive</v>
      </c>
      <c r="C8" t="str">
        <v>Cloud</v>
      </c>
      <c r="D8" t="str">
        <v>Sí</v>
      </c>
      <c r="E8" t="str">
        <v>No</v>
      </c>
      <c r="F8" t="str">
        <v>Sí</v>
      </c>
      <c r="G8" t="str">
        <v>No</v>
      </c>
      <c r="H8" t="str">
        <v>Sí</v>
      </c>
      <c r="I8" t="str">
        <v>Sí</v>
      </c>
      <c r="J8" t="str">
        <v>No</v>
      </c>
      <c r="K8" t="str">
        <v>No</v>
      </c>
      <c r="L8" t="str">
        <v>Media</v>
      </c>
      <c r="M8" t="str">
        <v>Inglés</v>
      </c>
      <c r="N8" t="str">
        <v>25€</v>
      </c>
      <c r="O8" t="str">
        <v>Bajo</v>
      </c>
    </row>
    <row r="9" spans="2:15" x14ac:dyDescent="0.35">
      <c r="B9" t="str">
        <v>Microsoft Dynamics 365</v>
      </c>
      <c r="C9" t="str">
        <v>Cloud</v>
      </c>
      <c r="D9" t="str">
        <v>Sí</v>
      </c>
      <c r="E9" t="str">
        <v>Sí</v>
      </c>
      <c r="F9" t="str">
        <v>Sí</v>
      </c>
      <c r="G9" t="str">
        <v>Sí</v>
      </c>
      <c r="H9" t="str">
        <v>Sí</v>
      </c>
      <c r="I9" t="str">
        <v>Sí</v>
      </c>
      <c r="J9" t="str">
        <v>Sí</v>
      </c>
      <c r="K9" t="str">
        <v>Sí</v>
      </c>
      <c r="L9" t="str">
        <v>Alta</v>
      </c>
      <c r="M9" t="str">
        <v>Multilenguaje</v>
      </c>
      <c r="N9" t="str">
        <v>100€</v>
      </c>
      <c r="O9" t="str">
        <v>Alto</v>
      </c>
    </row>
    <row r="10" spans="2:15" x14ac:dyDescent="0.35">
      <c r="B10" t="str">
        <v>Nimble</v>
      </c>
      <c r="C10" t="str">
        <v>Cloud</v>
      </c>
      <c r="D10" t="str">
        <v>Sí</v>
      </c>
      <c r="E10" t="str">
        <v>Sí</v>
      </c>
      <c r="F10" t="str">
        <v>No</v>
      </c>
      <c r="G10" t="str">
        <v>No</v>
      </c>
      <c r="H10" t="str">
        <v>Sí</v>
      </c>
      <c r="I10" t="str">
        <v>Sí</v>
      </c>
      <c r="J10" t="str">
        <v>No</v>
      </c>
      <c r="K10" t="str">
        <v>No</v>
      </c>
      <c r="L10" t="str">
        <v>Baja</v>
      </c>
      <c r="M10" t="str">
        <v>Inglés</v>
      </c>
      <c r="N10" t="str">
        <v>19€</v>
      </c>
      <c r="O10" t="str">
        <v>Bajo</v>
      </c>
    </row>
    <row r="11" spans="2:15" x14ac:dyDescent="0.35">
      <c r="B11" t="str">
        <v>Insightly</v>
      </c>
      <c r="C11" t="str">
        <v>Cloud</v>
      </c>
      <c r="D11" t="str">
        <v>Sí</v>
      </c>
      <c r="E11" t="str">
        <v>Sí</v>
      </c>
      <c r="F11" t="str">
        <v>Sí</v>
      </c>
      <c r="G11" t="str">
        <v>No</v>
      </c>
      <c r="H11" t="str">
        <v>Sí</v>
      </c>
      <c r="I11" t="str">
        <v>Sí</v>
      </c>
      <c r="J11" t="str">
        <v>Sí</v>
      </c>
      <c r="K11" t="str">
        <v>Sí</v>
      </c>
      <c r="L11" t="str">
        <v>Media</v>
      </c>
      <c r="M11" t="str">
        <v>Inglés</v>
      </c>
      <c r="N11" t="str">
        <v>29€</v>
      </c>
      <c r="O11" t="str">
        <v>Medio</v>
      </c>
    </row>
    <row r="12" spans="2:15" x14ac:dyDescent="0.35">
      <c r="B12" t="str">
        <v>Bitrix24</v>
      </c>
      <c r="C12" t="str">
        <v>Cloud/On-premise</v>
      </c>
      <c r="D12" t="str">
        <v>Sí</v>
      </c>
      <c r="E12" t="str">
        <v>Sí</v>
      </c>
      <c r="F12" t="str">
        <v>Sí</v>
      </c>
      <c r="G12" t="str">
        <v>Sí</v>
      </c>
      <c r="H12" t="str">
        <v>Sí</v>
      </c>
      <c r="I12" t="str">
        <v>Sí</v>
      </c>
      <c r="J12" t="str">
        <v>Sí</v>
      </c>
      <c r="K12" t="str">
        <v>Sí</v>
      </c>
      <c r="L12" t="str">
        <v>Alta</v>
      </c>
      <c r="M12" t="str">
        <v>Multilenguaje</v>
      </c>
      <c r="N12" t="str">
        <v>39€</v>
      </c>
      <c r="O12" t="str">
        <v>Medio</v>
      </c>
    </row>
  </sheetData>
  <conditionalFormatting sqref="D5:K12">
    <cfRule type="expression" dxfId="0" priority="1">
      <formula>(D5 = "Sí")</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EB282-94AA-4C86-B786-A6310E843556}">
  <dimension ref="A1:N6"/>
  <sheetViews>
    <sheetView workbookViewId="0">
      <selection activeCell="Q2" sqref="Q2"/>
    </sheetView>
  </sheetViews>
  <sheetFormatPr baseColWidth="10" defaultRowHeight="14.5" x14ac:dyDescent="0.35"/>
  <sheetData>
    <row r="1" spans="1:14" ht="72.5" x14ac:dyDescent="0.35">
      <c r="A1" s="2" t="s">
        <v>64</v>
      </c>
      <c r="B1" s="2" t="s">
        <v>65</v>
      </c>
      <c r="C1" s="2" t="s">
        <v>66</v>
      </c>
      <c r="D1" s="2" t="s">
        <v>67</v>
      </c>
      <c r="E1" s="2" t="s">
        <v>68</v>
      </c>
      <c r="F1" s="2" t="s">
        <v>69</v>
      </c>
      <c r="G1" s="2" t="s">
        <v>70</v>
      </c>
      <c r="H1" s="2" t="s">
        <v>71</v>
      </c>
      <c r="I1" s="2" t="s">
        <v>72</v>
      </c>
      <c r="J1" s="2" t="s">
        <v>73</v>
      </c>
      <c r="K1" s="2" t="s">
        <v>74</v>
      </c>
      <c r="L1" s="2" t="s">
        <v>75</v>
      </c>
      <c r="M1" s="2" t="s">
        <v>76</v>
      </c>
      <c r="N1" s="2" t="s">
        <v>77</v>
      </c>
    </row>
    <row r="2" spans="1:14" ht="87" x14ac:dyDescent="0.35">
      <c r="A2" s="6" t="s">
        <v>78</v>
      </c>
      <c r="B2" s="3" t="s">
        <v>79</v>
      </c>
      <c r="C2" s="3" t="s">
        <v>80</v>
      </c>
      <c r="D2" s="3" t="s">
        <v>81</v>
      </c>
      <c r="E2" s="3" t="s">
        <v>82</v>
      </c>
      <c r="F2" s="3" t="s">
        <v>83</v>
      </c>
      <c r="G2" s="3" t="s">
        <v>84</v>
      </c>
      <c r="H2" s="3" t="s">
        <v>85</v>
      </c>
      <c r="I2" s="3" t="s">
        <v>86</v>
      </c>
      <c r="J2" s="3" t="s">
        <v>87</v>
      </c>
      <c r="K2" s="3" t="s">
        <v>88</v>
      </c>
      <c r="L2" s="3" t="s">
        <v>89</v>
      </c>
      <c r="M2" s="3" t="s">
        <v>90</v>
      </c>
      <c r="N2" s="3" t="s">
        <v>91</v>
      </c>
    </row>
    <row r="3" spans="1:14" ht="87" x14ac:dyDescent="0.35">
      <c r="A3" s="6" t="s">
        <v>92</v>
      </c>
      <c r="B3" s="3" t="s">
        <v>93</v>
      </c>
      <c r="C3" s="3" t="s">
        <v>94</v>
      </c>
      <c r="D3" s="3" t="s">
        <v>95</v>
      </c>
      <c r="E3" s="3" t="s">
        <v>96</v>
      </c>
      <c r="F3" s="3" t="s">
        <v>97</v>
      </c>
      <c r="G3" s="3" t="s">
        <v>98</v>
      </c>
      <c r="H3" s="3" t="s">
        <v>85</v>
      </c>
      <c r="I3" s="3" t="s">
        <v>99</v>
      </c>
      <c r="J3" s="3" t="s">
        <v>100</v>
      </c>
      <c r="K3" s="3" t="s">
        <v>101</v>
      </c>
      <c r="L3" s="3" t="s">
        <v>89</v>
      </c>
      <c r="M3" s="3" t="s">
        <v>102</v>
      </c>
      <c r="N3" s="3" t="s">
        <v>103</v>
      </c>
    </row>
    <row r="4" spans="1:14" ht="72.5" x14ac:dyDescent="0.35">
      <c r="A4" s="6" t="s">
        <v>104</v>
      </c>
      <c r="B4" s="3" t="s">
        <v>93</v>
      </c>
      <c r="C4" s="3" t="s">
        <v>105</v>
      </c>
      <c r="D4" s="3" t="s">
        <v>106</v>
      </c>
      <c r="E4" s="3" t="s">
        <v>107</v>
      </c>
      <c r="F4" s="3" t="s">
        <v>108</v>
      </c>
      <c r="G4" s="3" t="s">
        <v>109</v>
      </c>
      <c r="H4" s="3" t="s">
        <v>85</v>
      </c>
      <c r="I4" s="3" t="s">
        <v>110</v>
      </c>
      <c r="J4" s="3" t="s">
        <v>111</v>
      </c>
      <c r="K4" s="3" t="s">
        <v>112</v>
      </c>
      <c r="L4" s="3" t="s">
        <v>113</v>
      </c>
      <c r="M4" s="3" t="s">
        <v>114</v>
      </c>
      <c r="N4" s="3" t="s">
        <v>115</v>
      </c>
    </row>
    <row r="5" spans="1:14" ht="87" x14ac:dyDescent="0.35">
      <c r="A5" s="6" t="s">
        <v>116</v>
      </c>
      <c r="B5" s="3" t="s">
        <v>93</v>
      </c>
      <c r="C5" s="3" t="s">
        <v>117</v>
      </c>
      <c r="D5" s="3" t="s">
        <v>118</v>
      </c>
      <c r="E5" s="3" t="s">
        <v>119</v>
      </c>
      <c r="F5" s="3" t="s">
        <v>120</v>
      </c>
      <c r="G5" s="3" t="s">
        <v>121</v>
      </c>
      <c r="H5" s="3" t="s">
        <v>85</v>
      </c>
      <c r="I5" s="3" t="s">
        <v>122</v>
      </c>
      <c r="J5" s="3" t="s">
        <v>123</v>
      </c>
      <c r="K5" s="3" t="s">
        <v>124</v>
      </c>
      <c r="L5" s="3" t="s">
        <v>125</v>
      </c>
      <c r="M5" s="3" t="s">
        <v>126</v>
      </c>
      <c r="N5" s="3" t="s">
        <v>127</v>
      </c>
    </row>
    <row r="6" spans="1:14" ht="101.5" x14ac:dyDescent="0.35">
      <c r="A6" s="6" t="s">
        <v>128</v>
      </c>
      <c r="B6" s="3" t="s">
        <v>129</v>
      </c>
      <c r="C6" s="3" t="s">
        <v>130</v>
      </c>
      <c r="D6" s="3" t="s">
        <v>131</v>
      </c>
      <c r="E6" s="3" t="s">
        <v>132</v>
      </c>
      <c r="F6" s="3" t="s">
        <v>133</v>
      </c>
      <c r="G6" s="3" t="s">
        <v>134</v>
      </c>
      <c r="H6" s="3" t="s">
        <v>135</v>
      </c>
      <c r="I6" s="3" t="s">
        <v>136</v>
      </c>
      <c r="J6" s="3" t="s">
        <v>137</v>
      </c>
      <c r="K6" s="3" t="s">
        <v>138</v>
      </c>
      <c r="L6" s="3" t="s">
        <v>139</v>
      </c>
      <c r="M6" s="3" t="s">
        <v>140</v>
      </c>
      <c r="N6" s="3"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610A-B222-4BE6-B5C7-05E0481CA3B9}">
  <dimension ref="A1:C10"/>
  <sheetViews>
    <sheetView tabSelected="1" zoomScale="290" zoomScaleNormal="290" workbookViewId="0">
      <selection activeCell="B3" sqref="B3"/>
    </sheetView>
  </sheetViews>
  <sheetFormatPr baseColWidth="10" defaultRowHeight="14.5" x14ac:dyDescent="0.35"/>
  <cols>
    <col min="2" max="2" width="25" bestFit="1" customWidth="1"/>
    <col min="3" max="3" width="23.26953125" bestFit="1" customWidth="1"/>
  </cols>
  <sheetData>
    <row r="1" spans="1:3" x14ac:dyDescent="0.35">
      <c r="B1" t="s">
        <v>217</v>
      </c>
      <c r="C1" t="s">
        <v>219</v>
      </c>
    </row>
    <row r="3" spans="1:3" x14ac:dyDescent="0.35">
      <c r="A3" t="s">
        <v>218</v>
      </c>
      <c r="B3" s="9" t="str" cm="1">
        <f t="array" ref="B3">_xldudf_AI_TRANSLATE(B$1,$A3)</f>
        <v>Please buy me a book</v>
      </c>
      <c r="C3" t="str" cm="1">
        <f t="array" ref="C3">_xldudf_AI_TRANSLATE(C$1,$A3)</f>
        <v>I feel like eating fish</v>
      </c>
    </row>
    <row r="4" spans="1:3" x14ac:dyDescent="0.35">
      <c r="A4" t="s">
        <v>214</v>
      </c>
      <c r="B4" t="str" cm="1">
        <f t="array" ref="B4">_xldudf_AI_TRANSLATE(B$1,$A4)</f>
        <v>Lütfen, bana bir kitap al</v>
      </c>
      <c r="C4" t="str" cm="1">
        <f t="array" ref="C4">_xldudf_AI_TRANSLATE(C$1,$A4)</f>
        <v>Balık yemek istiyorum</v>
      </c>
    </row>
    <row r="5" spans="1:3" x14ac:dyDescent="0.35">
      <c r="A5" t="s">
        <v>215</v>
      </c>
      <c r="B5" t="str" cm="1">
        <f t="array" ref="B5">_xldudf_AI_TRANSLATE(B$1,$A5)</f>
        <v>Por favor, compre-me um livro</v>
      </c>
      <c r="C5" t="str" cm="1">
        <f t="array" ref="C5">_xldudf_AI_TRANSLATE(C$1,$A5)</f>
        <v>Eu quero comer peixe</v>
      </c>
    </row>
    <row r="6" spans="1:3" x14ac:dyDescent="0.35">
      <c r="A6" t="s">
        <v>216</v>
      </c>
      <c r="B6" t="str" cm="1">
        <f t="array" ref="B6">_xldudf_AI_TRANSLATE(B$1,$A6)</f>
        <v>Пожалуйста, купи мне книгу</v>
      </c>
      <c r="C6" t="str" cm="1">
        <f t="array" ref="C6">_xldudf_AI_TRANSLATE(C$1,$A6)</f>
        <v>Мне хочется поесть рыбы</v>
      </c>
    </row>
    <row r="7" spans="1:3" x14ac:dyDescent="0.35">
      <c r="A7" t="s">
        <v>220</v>
      </c>
      <c r="B7" t="str" cm="1">
        <f t="array" ref="B7">_xldudf_AI_TRANSLATE(B$1,$A7)</f>
        <v>S'il te plaît, achète-moi un livre</v>
      </c>
      <c r="C7" t="str" cm="1">
        <f t="array" ref="C7">_xldudf_AI_TRANSLATE(C$1,$A7)</f>
        <v>J'ai envie de manger du poisson</v>
      </c>
    </row>
    <row r="8" spans="1:3" x14ac:dyDescent="0.35">
      <c r="A8" t="s">
        <v>221</v>
      </c>
      <c r="B8" t="str" cm="1">
        <f t="array" ref="B8">_xldudf_AI_TRANSLATE(B$1,$A8)</f>
        <v>Per favore, comprami un libro</v>
      </c>
      <c r="C8" t="str" cm="1">
        <f t="array" ref="C8">_xldudf_AI_TRANSLATE(C$1,$A8)</f>
        <v>Mi va di mangiare pesce</v>
      </c>
    </row>
    <row r="10" spans="1:3" x14ac:dyDescent="0.35">
      <c r="B10" s="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Resumen de funciones</vt:lpstr>
      <vt:lpstr>ASK</vt:lpstr>
      <vt:lpstr>CHOICE</vt:lpstr>
      <vt:lpstr>EXTRACT</vt:lpstr>
      <vt:lpstr>FILL</vt:lpstr>
      <vt:lpstr>FORMAT</vt:lpstr>
      <vt:lpstr>LIST</vt:lpstr>
      <vt:lpstr>TABLE</vt:lpstr>
      <vt:lpstr>TABLE_CHAT</vt:lpstr>
      <vt:lpstr>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Miguel Casado Diaz</dc:creator>
  <cp:lastModifiedBy>Luis Miguel Casado Diaz</cp:lastModifiedBy>
  <dcterms:created xsi:type="dcterms:W3CDTF">2025-05-21T07:47:22Z</dcterms:created>
  <dcterms:modified xsi:type="dcterms:W3CDTF">2025-05-26T17:39:04Z</dcterms:modified>
</cp:coreProperties>
</file>