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ecretario\Downloads\"/>
    </mc:Choice>
  </mc:AlternateContent>
  <xr:revisionPtr revIDLastSave="0" documentId="8_{452FE36F-BB0A-44D9-AE8C-EE6F669FA3BE}" xr6:coauthVersionLast="47" xr6:coauthVersionMax="47" xr10:uidLastSave="{00000000-0000-0000-0000-000000000000}"/>
  <bookViews>
    <workbookView xWindow="-25470" yWindow="1125" windowWidth="21600" windowHeight="11385" xr2:uid="{00000000-000D-0000-FFFF-FFFF00000000}"/>
  </bookViews>
  <sheets>
    <sheet name="planificación" sheetId="2" r:id="rId1"/>
    <sheet name="Sheet1" sheetId="1" r:id="rId2"/>
    <sheet name="datos" sheetId="4" state="hidden" r:id="rId3"/>
    <sheet name="capacidades" sheetId="5" r:id="rId4"/>
    <sheet name="ListaExámenes2020-2021paraCSV" sheetId="6" r:id="rId5"/>
  </sheets>
  <definedNames>
    <definedName name="_xlnm._FilterDatabase" localSheetId="0" hidden="1">planificación!$A$5:$P$67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Q6" i="2" l="1"/>
  <c r="Q7" i="2"/>
  <c r="Q8" i="2"/>
  <c r="Q9" i="2"/>
  <c r="Q11" i="2"/>
  <c r="Q12" i="2"/>
  <c r="Q10" i="2"/>
  <c r="Q13" i="2"/>
  <c r="Q14" i="2"/>
  <c r="Q15" i="2"/>
  <c r="Q46" i="2"/>
  <c r="Q16" i="2"/>
  <c r="Q17" i="2"/>
  <c r="Q18" i="2"/>
  <c r="Q19" i="2"/>
  <c r="Q20" i="2"/>
  <c r="Q21" i="2"/>
  <c r="Q22" i="2"/>
  <c r="Q23" i="2"/>
  <c r="Q24" i="2"/>
  <c r="Q25" i="2"/>
  <c r="Q26" i="2"/>
  <c r="Q27" i="2"/>
  <c r="Q28" i="2"/>
  <c r="Q29" i="2"/>
  <c r="Q30" i="2"/>
  <c r="Q31" i="2"/>
  <c r="Q32" i="2"/>
  <c r="Q43" i="2"/>
  <c r="Q34" i="2"/>
  <c r="Q35" i="2"/>
  <c r="Q36" i="2"/>
  <c r="Q37" i="2"/>
  <c r="Q38" i="2"/>
  <c r="Q39" i="2"/>
  <c r="Q40" i="2"/>
  <c r="Q41" i="2"/>
  <c r="Q42" i="2"/>
  <c r="Q44" i="2"/>
  <c r="Q33" i="2"/>
  <c r="Q45" i="2"/>
  <c r="Q48" i="2"/>
  <c r="Q51" i="2"/>
  <c r="Q49" i="2"/>
  <c r="Q50" i="2"/>
  <c r="Q47" i="2"/>
  <c r="Q52" i="2"/>
  <c r="Q53" i="2"/>
  <c r="Q54" i="2"/>
  <c r="Q55" i="2"/>
  <c r="Q56" i="2"/>
  <c r="Q57" i="2"/>
  <c r="Q58" i="2"/>
  <c r="Q59" i="2"/>
  <c r="Q60" i="2"/>
  <c r="Q64" i="2"/>
  <c r="Q66" i="2"/>
  <c r="Q63" i="2"/>
  <c r="Q61" i="2"/>
  <c r="Q65" i="2"/>
  <c r="Q67" i="2"/>
  <c r="L40" i="2" l="1"/>
  <c r="L6" i="2" l="1"/>
  <c r="Q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<sst xmlns="http://schemas.openxmlformats.org/spreadsheetml/2006/main" count="888" uniqueCount="380">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</sst>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Font="1" applyBorder="1" applyAlignment="1">
      <alignment horizontal="left"/>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abSelected="1" topLeftCell="F1" workbookViewId="0">
      <selection activeCell="W1" sqref="A1:W1048576"/>
    </sheetView>
  </sheetViews>
  <sheetFormatPr baseColWidth="10" defaultRowHeight="15" x14ac:dyDescent="0.25"/>
  <cols>
    <col min="1" max="1" width="5.7109375" customWidth="1"/>
    <col min="2" max="2" width="4.710937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2.7109375" bestFit="1" customWidth="1"/>
    <col min="16" max="16" width="27.42578125" customWidth="1"/>
    <col min="17" max="17" width="11.5703125" customWidth="1"/>
    <col min="18" max="20" width="11.42578125" customWidth="1"/>
  </cols>
  <sheetData>
    <row r="1" spans="1:22" ht="18" customHeight="1" x14ac:dyDescent="0.35">
      <c r="E1" t="s">
        <v>370</v>
      </c>
      <c r="P1" s="53"/>
    </row>
    <row r="2" spans="1:22" ht="21" x14ac:dyDescent="0.35">
      <c r="E2" s="53" t="s">
        <v>366</v>
      </c>
      <c r="P2" s="53" t="s">
        <v>365</v>
      </c>
    </row>
    <row r="3" spans="1:22" x14ac:dyDescent="0.25">
      <c r="E3" t="s">
        <v>367</v>
      </c>
      <c r="H3" s="54"/>
    </row>
    <row r="5" spans="1:22"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299</v>
      </c>
      <c r="P5" s="92"/>
    </row>
    <row r="6" spans="1:22" x14ac:dyDescent="0.25">
      <c r="A6" s="75">
        <v>3</v>
      </c>
      <c r="B6" s="76">
        <v>1</v>
      </c>
      <c r="C6" s="76" t="s">
        <v>302</v>
      </c>
      <c r="D6" s="76" t="s">
        <v>267</v>
      </c>
      <c r="E6" s="76" t="s">
        <v>257</v>
      </c>
      <c r="F6" s="76">
        <v>1</v>
      </c>
      <c r="G6" s="76" t="s">
        <v>308</v>
      </c>
      <c r="H6" s="76" t="s">
        <v>136</v>
      </c>
      <c r="I6" s="77"/>
      <c r="J6" s="78">
        <v>2.0833333333333332E-2</v>
      </c>
      <c r="K6" s="79">
        <v>44361</v>
      </c>
      <c r="L6" s="76" t="str">
        <f t="shared" ref="L6:L36" si="0">TEXT(K6,"dddd")</f>
        <v>lunes</v>
      </c>
      <c r="M6" s="78">
        <v>0.375</v>
      </c>
      <c r="N6" s="78">
        <f>M6+J6</f>
        <v>0.39583333333333331</v>
      </c>
      <c r="O6" s="76" t="s">
        <v>253</v>
      </c>
      <c r="P6" s="80"/>
      <c r="Q6" s="81">
        <f>VLOOKUP(K6,datos!$B$2:$C$18,2,FALSE)</f>
        <v>0</v>
      </c>
      <c r="R6" s="81"/>
      <c r="S6" s="81"/>
      <c r="T6" s="81"/>
      <c r="U6" s="81"/>
      <c r="V6" s="82"/>
    </row>
    <row r="7" spans="1:22" x14ac:dyDescent="0.25">
      <c r="A7" s="83">
        <v>2</v>
      </c>
      <c r="B7" s="12">
        <v>2</v>
      </c>
      <c r="C7" s="12" t="s">
        <v>154</v>
      </c>
      <c r="D7" s="12" t="s">
        <v>276</v>
      </c>
      <c r="E7" s="12" t="s">
        <v>313</v>
      </c>
      <c r="F7" s="12">
        <v>1</v>
      </c>
      <c r="G7" s="12" t="s">
        <v>21</v>
      </c>
      <c r="H7" s="12" t="s">
        <v>22</v>
      </c>
      <c r="I7" s="13">
        <v>40</v>
      </c>
      <c r="J7" s="15">
        <v>4.1666666666666664E-2</v>
      </c>
      <c r="K7" s="14">
        <v>44361</v>
      </c>
      <c r="L7" s="7" t="str">
        <f t="shared" si="0"/>
        <v>lunes</v>
      </c>
      <c r="M7" s="15">
        <v>0.54166666666666663</v>
      </c>
      <c r="N7" s="15">
        <f t="shared" ref="N7:N67" si="1">M7+J7</f>
        <v>0.58333333333333326</v>
      </c>
      <c r="O7" s="12" t="s">
        <v>256</v>
      </c>
      <c r="P7" s="20" t="s">
        <v>297</v>
      </c>
      <c r="Q7" s="5">
        <f>VLOOKUP(K7,datos!$B$2:$C$18,2,FALSE)</f>
        <v>0</v>
      </c>
      <c r="R7" s="5"/>
      <c r="S7" s="5"/>
      <c r="T7" s="5"/>
      <c r="U7" s="5" t="s">
        <v>377</v>
      </c>
      <c r="V7" s="40"/>
    </row>
    <row r="8" spans="1:22" x14ac:dyDescent="0.25">
      <c r="A8" s="83">
        <v>3</v>
      </c>
      <c r="B8" s="12">
        <v>1</v>
      </c>
      <c r="C8" s="12" t="s">
        <v>152</v>
      </c>
      <c r="D8" s="12" t="s">
        <v>269</v>
      </c>
      <c r="E8" s="12" t="s">
        <v>183</v>
      </c>
      <c r="F8" s="12">
        <v>1</v>
      </c>
      <c r="G8" s="12" t="s">
        <v>21</v>
      </c>
      <c r="H8" s="12" t="s">
        <v>22</v>
      </c>
      <c r="I8" s="13">
        <v>150</v>
      </c>
      <c r="J8" s="15">
        <v>0.10416666666666667</v>
      </c>
      <c r="K8" s="14">
        <v>44361</v>
      </c>
      <c r="L8" s="7" t="str">
        <f t="shared" si="0"/>
        <v>lunes</v>
      </c>
      <c r="M8" s="18">
        <v>0.66666666666666663</v>
      </c>
      <c r="N8" s="18">
        <f t="shared" si="1"/>
        <v>0.77083333333333326</v>
      </c>
      <c r="O8" s="12" t="s">
        <v>298</v>
      </c>
      <c r="P8" s="16"/>
      <c r="Q8" s="5">
        <f>VLOOKUP(K8,datos!$B$2:$C$18,2,FALSE)</f>
        <v>0</v>
      </c>
      <c r="R8" s="5"/>
      <c r="S8" s="5"/>
      <c r="T8" s="5"/>
      <c r="U8" s="5" t="s">
        <v>377</v>
      </c>
      <c r="V8" s="40"/>
    </row>
    <row r="9" spans="1:22" x14ac:dyDescent="0.25">
      <c r="A9" s="83">
        <v>0</v>
      </c>
      <c r="B9" s="12">
        <v>1</v>
      </c>
      <c r="C9" s="12" t="s">
        <v>144</v>
      </c>
      <c r="D9" s="12" t="s">
        <v>291</v>
      </c>
      <c r="E9" s="12" t="s">
        <v>175</v>
      </c>
      <c r="F9" s="12">
        <v>1</v>
      </c>
      <c r="G9" s="12" t="s">
        <v>308</v>
      </c>
      <c r="H9" s="12" t="s">
        <v>136</v>
      </c>
      <c r="I9" s="13"/>
      <c r="J9" s="15">
        <v>2.0833333333333332E-2</v>
      </c>
      <c r="K9" s="14">
        <v>44362</v>
      </c>
      <c r="L9" s="7" t="str">
        <f t="shared" si="0"/>
        <v>martes</v>
      </c>
      <c r="M9" s="15">
        <v>0.375</v>
      </c>
      <c r="N9" s="15">
        <f t="shared" si="1"/>
        <v>0.39583333333333331</v>
      </c>
      <c r="O9" s="12" t="s">
        <v>254</v>
      </c>
      <c r="P9" s="16"/>
      <c r="Q9" s="5">
        <f>VLOOKUP(K9,datos!$B$2:$C$18,2,FALSE)</f>
        <v>1</v>
      </c>
      <c r="R9" s="5"/>
      <c r="S9" s="5"/>
      <c r="T9" s="5"/>
      <c r="U9" s="5"/>
      <c r="V9" s="40"/>
    </row>
    <row r="10" spans="1:22" x14ac:dyDescent="0.25">
      <c r="A10" s="83">
        <v>2</v>
      </c>
      <c r="B10" s="12">
        <v>1</v>
      </c>
      <c r="C10" s="12" t="s">
        <v>304</v>
      </c>
      <c r="D10" s="12" t="s">
        <v>264</v>
      </c>
      <c r="E10" s="58" t="s">
        <v>250</v>
      </c>
      <c r="F10" s="12">
        <v>1</v>
      </c>
      <c r="G10" s="12" t="s">
        <v>21</v>
      </c>
      <c r="H10" s="12" t="s">
        <v>22</v>
      </c>
      <c r="I10" s="13">
        <v>60</v>
      </c>
      <c r="J10" s="15">
        <v>0.10416666666666667</v>
      </c>
      <c r="K10" s="14">
        <v>44362</v>
      </c>
      <c r="L10" s="7" t="str">
        <f t="shared" si="0"/>
        <v>martes</v>
      </c>
      <c r="M10" s="15">
        <v>0.375</v>
      </c>
      <c r="N10" s="15">
        <f t="shared" si="1"/>
        <v>0.47916666666666669</v>
      </c>
      <c r="O10" s="58" t="s">
        <v>256</v>
      </c>
      <c r="P10" s="59" t="s">
        <v>297</v>
      </c>
      <c r="Q10" s="5">
        <f>VLOOKUP(K10,datos!$B$2:$C$18,2,FALSE)</f>
        <v>1</v>
      </c>
      <c r="R10" s="5"/>
      <c r="S10" s="5" t="s">
        <v>297</v>
      </c>
      <c r="T10" s="5">
        <v>60</v>
      </c>
      <c r="U10" s="5" t="s">
        <v>377</v>
      </c>
      <c r="V10" s="40"/>
    </row>
    <row r="11" spans="1:22" x14ac:dyDescent="0.25">
      <c r="A11" s="83">
        <v>3</v>
      </c>
      <c r="B11" s="12">
        <v>2</v>
      </c>
      <c r="C11" s="12" t="s">
        <v>168</v>
      </c>
      <c r="D11" s="12" t="s">
        <v>293</v>
      </c>
      <c r="E11" s="12" t="s">
        <v>197</v>
      </c>
      <c r="F11" s="12">
        <v>1</v>
      </c>
      <c r="G11" s="12" t="s">
        <v>308</v>
      </c>
      <c r="H11" s="12" t="s">
        <v>136</v>
      </c>
      <c r="I11" s="13"/>
      <c r="J11" s="15">
        <v>2.0833333333333332E-2</v>
      </c>
      <c r="K11" s="14">
        <v>44362</v>
      </c>
      <c r="L11" s="7" t="str">
        <f t="shared" si="0"/>
        <v>martes</v>
      </c>
      <c r="M11" s="15">
        <v>0.375</v>
      </c>
      <c r="N11" s="15">
        <f t="shared" si="1"/>
        <v>0.39583333333333331</v>
      </c>
      <c r="O11" s="12" t="s">
        <v>254</v>
      </c>
      <c r="P11" s="19"/>
      <c r="Q11" s="5">
        <f>VLOOKUP(K11,datos!$B$2:$C$18,2,FALSE)</f>
        <v>1</v>
      </c>
      <c r="R11" s="5"/>
      <c r="S11" s="5"/>
      <c r="T11" s="5"/>
      <c r="U11" s="5"/>
      <c r="V11" s="40"/>
    </row>
    <row r="12" spans="1:22" x14ac:dyDescent="0.25">
      <c r="A12" s="83">
        <v>4</v>
      </c>
      <c r="B12" s="12">
        <v>1</v>
      </c>
      <c r="C12" s="12" t="s">
        <v>169</v>
      </c>
      <c r="D12" s="12" t="s">
        <v>283</v>
      </c>
      <c r="E12" s="12" t="s">
        <v>198</v>
      </c>
      <c r="F12" s="12">
        <v>1</v>
      </c>
      <c r="G12" s="12" t="s">
        <v>21</v>
      </c>
      <c r="H12" s="12" t="s">
        <v>22</v>
      </c>
      <c r="I12" s="13">
        <v>103</v>
      </c>
      <c r="J12" s="15">
        <v>0.10416666666666667</v>
      </c>
      <c r="K12" s="14">
        <v>44362</v>
      </c>
      <c r="L12" s="7" t="str">
        <f t="shared" si="0"/>
        <v>martes</v>
      </c>
      <c r="M12" s="15">
        <v>0.625</v>
      </c>
      <c r="N12" s="15">
        <f t="shared" si="1"/>
        <v>0.72916666666666663</v>
      </c>
      <c r="O12" s="12" t="s">
        <v>298</v>
      </c>
      <c r="P12" s="16"/>
      <c r="Q12" s="5">
        <f>VLOOKUP(K12,datos!$B$2:$C$18,2,FALSE)</f>
        <v>1</v>
      </c>
      <c r="R12" s="5"/>
      <c r="S12" s="5"/>
      <c r="T12" s="5"/>
      <c r="U12" s="5" t="s">
        <v>377</v>
      </c>
      <c r="V12" s="40"/>
    </row>
    <row r="13" spans="1:22" x14ac:dyDescent="0.25">
      <c r="A13" s="83">
        <v>2</v>
      </c>
      <c r="B13" s="12">
        <v>2</v>
      </c>
      <c r="C13" s="12" t="s">
        <v>161</v>
      </c>
      <c r="D13" s="12" t="s">
        <v>237</v>
      </c>
      <c r="E13" s="12" t="s">
        <v>192</v>
      </c>
      <c r="F13" s="12">
        <v>1</v>
      </c>
      <c r="G13" s="12" t="s">
        <v>30</v>
      </c>
      <c r="H13" s="12" t="s">
        <v>22</v>
      </c>
      <c r="I13" s="35">
        <v>61</v>
      </c>
      <c r="J13" s="15">
        <v>0.10416666666666667</v>
      </c>
      <c r="K13" s="14">
        <v>44363</v>
      </c>
      <c r="L13" s="7" t="str">
        <f t="shared" si="0"/>
        <v>miércoles</v>
      </c>
      <c r="M13" s="15">
        <v>0.375</v>
      </c>
      <c r="N13" s="15">
        <f t="shared" si="1"/>
        <v>0.47916666666666669</v>
      </c>
      <c r="O13" s="12" t="s">
        <v>255</v>
      </c>
      <c r="P13" s="16" t="s">
        <v>339</v>
      </c>
      <c r="Q13" s="5">
        <f>VLOOKUP(K13,datos!$B$2:$C$18,2,FALSE)</f>
        <v>0</v>
      </c>
      <c r="R13" s="5"/>
      <c r="S13" s="5"/>
      <c r="T13" s="5"/>
      <c r="U13" s="36" t="s">
        <v>377</v>
      </c>
      <c r="V13" s="40" t="s">
        <v>376</v>
      </c>
    </row>
    <row r="14" spans="1:22" x14ac:dyDescent="0.25">
      <c r="A14" s="83">
        <v>1</v>
      </c>
      <c r="B14" s="12">
        <v>1</v>
      </c>
      <c r="C14" s="12" t="s">
        <v>247</v>
      </c>
      <c r="D14" s="12" t="s">
        <v>280</v>
      </c>
      <c r="E14" s="12" t="s">
        <v>246</v>
      </c>
      <c r="F14" s="12">
        <v>1</v>
      </c>
      <c r="G14" s="12" t="s">
        <v>21</v>
      </c>
      <c r="H14" s="12" t="s">
        <v>22</v>
      </c>
      <c r="I14" s="13">
        <v>80</v>
      </c>
      <c r="J14" s="15">
        <v>8.3333333333333329E-2</v>
      </c>
      <c r="K14" s="14">
        <v>44363</v>
      </c>
      <c r="L14" s="7" t="str">
        <f t="shared" si="0"/>
        <v>miércoles</v>
      </c>
      <c r="M14" s="15">
        <v>0.54166666666666663</v>
      </c>
      <c r="N14" s="15">
        <f t="shared" si="1"/>
        <v>0.625</v>
      </c>
      <c r="O14" s="12" t="s">
        <v>256</v>
      </c>
      <c r="P14" s="16" t="s">
        <v>297</v>
      </c>
      <c r="Q14" s="5">
        <f>VLOOKUP(K14,datos!$B$2:$C$18,2,FALSE)</f>
        <v>0</v>
      </c>
      <c r="R14" s="5"/>
      <c r="S14" s="5"/>
      <c r="T14" s="5"/>
      <c r="U14" s="88" t="s">
        <v>377</v>
      </c>
      <c r="V14" s="40"/>
    </row>
    <row r="15" spans="1:22" x14ac:dyDescent="0.25">
      <c r="A15" s="83">
        <v>3</v>
      </c>
      <c r="B15" s="12">
        <v>1</v>
      </c>
      <c r="C15" s="12" t="s">
        <v>302</v>
      </c>
      <c r="D15" s="12" t="s">
        <v>267</v>
      </c>
      <c r="E15" s="12" t="s">
        <v>257</v>
      </c>
      <c r="F15" s="12">
        <v>1</v>
      </c>
      <c r="G15" s="12" t="s">
        <v>21</v>
      </c>
      <c r="H15" s="12" t="s">
        <v>28</v>
      </c>
      <c r="I15" s="13">
        <v>67</v>
      </c>
      <c r="J15" s="15">
        <v>4.1666666666666664E-2</v>
      </c>
      <c r="K15" s="14">
        <v>44363</v>
      </c>
      <c r="L15" s="7" t="str">
        <f t="shared" si="0"/>
        <v>miércoles</v>
      </c>
      <c r="M15" s="15">
        <v>0.79166666666666663</v>
      </c>
      <c r="N15" s="15">
        <f t="shared" si="1"/>
        <v>0.83333333333333326</v>
      </c>
      <c r="O15" s="12" t="s">
        <v>253</v>
      </c>
      <c r="P15" s="16"/>
      <c r="Q15" s="5">
        <f>VLOOKUP(K15,datos!$B$2:$C$18,2,FALSE)</f>
        <v>0</v>
      </c>
      <c r="R15" s="5"/>
      <c r="S15" s="5"/>
      <c r="T15" s="5"/>
      <c r="U15" s="5"/>
      <c r="V15" s="40"/>
    </row>
    <row r="16" spans="1:22" x14ac:dyDescent="0.25">
      <c r="A16" s="83">
        <v>4</v>
      </c>
      <c r="B16" s="12">
        <v>1</v>
      </c>
      <c r="C16" s="12" t="s">
        <v>146</v>
      </c>
      <c r="D16" s="12" t="s">
        <v>268</v>
      </c>
      <c r="E16" s="12" t="s">
        <v>177</v>
      </c>
      <c r="F16" s="12">
        <v>1</v>
      </c>
      <c r="G16" s="12" t="s">
        <v>21</v>
      </c>
      <c r="H16" s="12" t="s">
        <v>22</v>
      </c>
      <c r="I16" s="13">
        <v>90</v>
      </c>
      <c r="J16" s="15">
        <v>0.125</v>
      </c>
      <c r="K16" s="14">
        <v>44364</v>
      </c>
      <c r="L16" s="7" t="str">
        <f t="shared" si="0"/>
        <v>jueves</v>
      </c>
      <c r="M16" s="15">
        <v>0.375</v>
      </c>
      <c r="N16" s="15">
        <f t="shared" si="1"/>
        <v>0.5</v>
      </c>
      <c r="O16" s="12" t="s">
        <v>256</v>
      </c>
      <c r="P16" s="16" t="s">
        <v>297</v>
      </c>
      <c r="Q16" s="5">
        <f>VLOOKUP(K16,datos!$B$2:$C$18,2,FALSE)</f>
        <v>1</v>
      </c>
      <c r="R16" s="5"/>
      <c r="S16" s="5"/>
      <c r="T16" s="5"/>
      <c r="U16" s="5" t="s">
        <v>377</v>
      </c>
      <c r="V16" s="40"/>
    </row>
    <row r="17" spans="1:22" x14ac:dyDescent="0.25">
      <c r="A17" s="83">
        <v>3</v>
      </c>
      <c r="B17" s="12">
        <v>1</v>
      </c>
      <c r="C17" s="5" t="s">
        <v>157</v>
      </c>
      <c r="D17" s="12" t="s">
        <v>260</v>
      </c>
      <c r="E17" s="12" t="s">
        <v>187</v>
      </c>
      <c r="F17" s="12">
        <v>1</v>
      </c>
      <c r="G17" s="12" t="s">
        <v>21</v>
      </c>
      <c r="H17" s="12" t="s">
        <v>22</v>
      </c>
      <c r="I17" s="13">
        <v>40</v>
      </c>
      <c r="J17" s="15">
        <v>4.1666666666666664E-2</v>
      </c>
      <c r="K17" s="14">
        <v>44364</v>
      </c>
      <c r="L17" s="7" t="str">
        <f t="shared" si="0"/>
        <v>jueves</v>
      </c>
      <c r="M17" s="15">
        <v>0.54166666666666663</v>
      </c>
      <c r="N17" s="15">
        <f t="shared" si="1"/>
        <v>0.58333333333333326</v>
      </c>
      <c r="O17" s="12" t="s">
        <v>256</v>
      </c>
      <c r="P17" s="46" t="s">
        <v>348</v>
      </c>
      <c r="Q17" s="5">
        <f>VLOOKUP(K17,datos!$B$2:$C$18,2,FALSE)</f>
        <v>1</v>
      </c>
      <c r="R17" s="5"/>
      <c r="S17" s="5"/>
      <c r="T17" s="5"/>
      <c r="U17" s="5" t="s">
        <v>377</v>
      </c>
      <c r="V17" s="40"/>
    </row>
    <row r="18" spans="1:22" x14ac:dyDescent="0.25">
      <c r="A18" s="83">
        <v>2</v>
      </c>
      <c r="B18" s="12">
        <v>1</v>
      </c>
      <c r="C18" s="12" t="s">
        <v>305</v>
      </c>
      <c r="D18" s="12" t="s">
        <v>282</v>
      </c>
      <c r="E18" s="12" t="s">
        <v>249</v>
      </c>
      <c r="F18" s="12">
        <v>1</v>
      </c>
      <c r="G18" s="12" t="s">
        <v>21</v>
      </c>
      <c r="H18" s="12" t="s">
        <v>22</v>
      </c>
      <c r="I18" s="13">
        <v>62</v>
      </c>
      <c r="J18" s="15">
        <v>8.3333333333333329E-2</v>
      </c>
      <c r="K18" s="14">
        <v>44364</v>
      </c>
      <c r="L18" s="7" t="str">
        <f t="shared" si="0"/>
        <v>jueves</v>
      </c>
      <c r="M18" s="18">
        <v>0.70833333333333337</v>
      </c>
      <c r="N18" s="18">
        <f t="shared" si="1"/>
        <v>0.79166666666666674</v>
      </c>
      <c r="O18" s="12" t="s">
        <v>256</v>
      </c>
      <c r="P18" s="16" t="s">
        <v>337</v>
      </c>
      <c r="Q18" s="5">
        <f>VLOOKUP(K18,datos!$B$2:$C$18,2,FALSE)</f>
        <v>1</v>
      </c>
      <c r="R18" s="5"/>
      <c r="S18" s="5"/>
      <c r="T18" s="5"/>
      <c r="U18" s="5" t="s">
        <v>377</v>
      </c>
      <c r="V18" s="40" t="s">
        <v>375</v>
      </c>
    </row>
    <row r="19" spans="1:22" x14ac:dyDescent="0.25">
      <c r="A19" s="83">
        <v>0</v>
      </c>
      <c r="B19" s="12">
        <v>1</v>
      </c>
      <c r="C19" s="12" t="s">
        <v>204</v>
      </c>
      <c r="D19" s="12" t="s">
        <v>291</v>
      </c>
      <c r="E19" s="12" t="s">
        <v>175</v>
      </c>
      <c r="F19" s="12">
        <v>2</v>
      </c>
      <c r="G19" s="12" t="s">
        <v>308</v>
      </c>
      <c r="H19" s="12" t="s">
        <v>136</v>
      </c>
      <c r="I19" s="13"/>
      <c r="J19" s="15">
        <v>2.0833333333333332E-2</v>
      </c>
      <c r="K19" s="14">
        <v>44365</v>
      </c>
      <c r="L19" s="7" t="str">
        <f t="shared" si="0"/>
        <v>viernes</v>
      </c>
      <c r="M19" s="15">
        <v>0.375</v>
      </c>
      <c r="N19" s="15">
        <f t="shared" si="1"/>
        <v>0.39583333333333331</v>
      </c>
      <c r="O19" s="12" t="s">
        <v>254</v>
      </c>
      <c r="P19" s="43"/>
      <c r="Q19" s="5">
        <f>VLOOKUP(K19,datos!$B$2:$C$18,2,FALSE)</f>
        <v>0</v>
      </c>
      <c r="R19" s="5"/>
      <c r="S19" s="5"/>
      <c r="T19" s="5"/>
      <c r="U19" s="5"/>
      <c r="V19" s="40"/>
    </row>
    <row r="20" spans="1:22" x14ac:dyDescent="0.25">
      <c r="A20" s="83">
        <v>1</v>
      </c>
      <c r="B20" s="12">
        <v>2</v>
      </c>
      <c r="C20" s="12" t="s">
        <v>170</v>
      </c>
      <c r="D20" s="12" t="s">
        <v>266</v>
      </c>
      <c r="E20" s="12" t="s">
        <v>199</v>
      </c>
      <c r="F20" s="12">
        <v>1</v>
      </c>
      <c r="G20" s="12" t="s">
        <v>21</v>
      </c>
      <c r="H20" s="12" t="s">
        <v>22</v>
      </c>
      <c r="I20" s="13">
        <v>70</v>
      </c>
      <c r="J20" s="15">
        <v>8.3333333333333329E-2</v>
      </c>
      <c r="K20" s="14">
        <v>44365</v>
      </c>
      <c r="L20" s="7" t="str">
        <f t="shared" si="0"/>
        <v>viernes</v>
      </c>
      <c r="M20" s="15">
        <v>0.375</v>
      </c>
      <c r="N20" s="15">
        <f t="shared" si="1"/>
        <v>0.45833333333333331</v>
      </c>
      <c r="O20" s="12" t="s">
        <v>256</v>
      </c>
      <c r="P20" s="16" t="s">
        <v>297</v>
      </c>
      <c r="Q20" s="5">
        <f>VLOOKUP(K20,datos!$B$2:$C$18,2,FALSE)</f>
        <v>0</v>
      </c>
      <c r="R20" s="5"/>
      <c r="S20" s="5"/>
      <c r="T20" s="5"/>
      <c r="U20" s="88" t="s">
        <v>377</v>
      </c>
      <c r="V20" s="40"/>
    </row>
    <row r="21" spans="1:22" x14ac:dyDescent="0.25">
      <c r="A21" s="83">
        <v>3</v>
      </c>
      <c r="B21" s="12">
        <v>2</v>
      </c>
      <c r="C21" s="12" t="s">
        <v>153</v>
      </c>
      <c r="D21" s="12" t="s">
        <v>284</v>
      </c>
      <c r="E21" s="62" t="s">
        <v>184</v>
      </c>
      <c r="F21" s="12">
        <v>1</v>
      </c>
      <c r="G21" s="12" t="s">
        <v>21</v>
      </c>
      <c r="H21" s="12" t="s">
        <v>22</v>
      </c>
      <c r="I21" s="13">
        <v>40</v>
      </c>
      <c r="J21" s="15">
        <v>8.3333333333333329E-2</v>
      </c>
      <c r="K21" s="14">
        <v>44365</v>
      </c>
      <c r="L21" s="7" t="str">
        <f t="shared" si="0"/>
        <v>viernes</v>
      </c>
      <c r="M21" s="15">
        <v>0.5</v>
      </c>
      <c r="N21" s="15">
        <f t="shared" si="1"/>
        <v>0.58333333333333337</v>
      </c>
      <c r="O21" s="12" t="s">
        <v>256</v>
      </c>
      <c r="P21" s="19" t="s">
        <v>337</v>
      </c>
      <c r="Q21" s="5">
        <f>VLOOKUP(K21,datos!$B$2:$C$18,2,FALSE)</f>
        <v>0</v>
      </c>
      <c r="R21" s="5"/>
      <c r="S21" s="5"/>
      <c r="T21" s="5"/>
      <c r="U21" s="36" t="s">
        <v>377</v>
      </c>
      <c r="V21" s="40"/>
    </row>
    <row r="22" spans="1:22" x14ac:dyDescent="0.25">
      <c r="A22" s="84">
        <v>2</v>
      </c>
      <c r="B22" s="65">
        <v>1</v>
      </c>
      <c r="C22" s="65" t="s">
        <v>167</v>
      </c>
      <c r="D22" s="65" t="s">
        <v>272</v>
      </c>
      <c r="E22" s="65" t="s">
        <v>196</v>
      </c>
      <c r="F22" s="65">
        <v>1</v>
      </c>
      <c r="G22" s="65" t="s">
        <v>21</v>
      </c>
      <c r="H22" s="65" t="s">
        <v>28</v>
      </c>
      <c r="I22" s="66">
        <v>84</v>
      </c>
      <c r="J22" s="67">
        <v>4.1666666666666664E-2</v>
      </c>
      <c r="K22" s="68">
        <v>44365</v>
      </c>
      <c r="L22" s="69" t="str">
        <f t="shared" si="0"/>
        <v>viernes</v>
      </c>
      <c r="M22" s="67">
        <v>0.70833333333333337</v>
      </c>
      <c r="N22" s="67">
        <f t="shared" si="1"/>
        <v>0.75</v>
      </c>
      <c r="O22" s="65" t="s">
        <v>253</v>
      </c>
      <c r="P22" s="70"/>
      <c r="Q22" s="71">
        <f>VLOOKUP(K22,datos!$B$2:$C$18,2,FALSE)</f>
        <v>0</v>
      </c>
      <c r="R22" s="71"/>
      <c r="S22" s="71"/>
      <c r="T22" s="71"/>
      <c r="U22" s="71"/>
      <c r="V22" s="85"/>
    </row>
    <row r="23" spans="1:22" x14ac:dyDescent="0.25">
      <c r="A23" s="75">
        <v>1</v>
      </c>
      <c r="B23" s="76">
        <v>2</v>
      </c>
      <c r="C23" s="76" t="s">
        <v>166</v>
      </c>
      <c r="D23" s="76" t="s">
        <v>235</v>
      </c>
      <c r="E23" s="76" t="s">
        <v>200</v>
      </c>
      <c r="F23" s="76">
        <v>1</v>
      </c>
      <c r="G23" s="76" t="s">
        <v>30</v>
      </c>
      <c r="H23" s="76" t="s">
        <v>22</v>
      </c>
      <c r="I23" s="77">
        <v>50</v>
      </c>
      <c r="J23" s="78">
        <v>0.125</v>
      </c>
      <c r="K23" s="79">
        <v>44368</v>
      </c>
      <c r="L23" s="76" t="str">
        <f t="shared" si="0"/>
        <v>lunes</v>
      </c>
      <c r="M23" s="78">
        <v>0.375</v>
      </c>
      <c r="N23" s="78">
        <f t="shared" si="1"/>
        <v>0.5</v>
      </c>
      <c r="O23" s="76" t="s">
        <v>255</v>
      </c>
      <c r="P23" s="86" t="s">
        <v>338</v>
      </c>
      <c r="Q23" s="81">
        <f>VLOOKUP(K23,datos!$B$2:$C$18,2,FALSE)</f>
        <v>1</v>
      </c>
      <c r="R23" s="81"/>
      <c r="S23" s="81"/>
      <c r="T23" s="81"/>
      <c r="U23" s="90" t="s">
        <v>379</v>
      </c>
      <c r="V23" s="82"/>
    </row>
    <row r="24" spans="1:22" x14ac:dyDescent="0.25">
      <c r="A24" s="83">
        <v>2</v>
      </c>
      <c r="B24" s="12">
        <v>2</v>
      </c>
      <c r="C24" s="12" t="s">
        <v>143</v>
      </c>
      <c r="D24" s="12" t="s">
        <v>281</v>
      </c>
      <c r="E24" s="12" t="s">
        <v>174</v>
      </c>
      <c r="F24" s="12">
        <v>1</v>
      </c>
      <c r="G24" s="12" t="s">
        <v>21</v>
      </c>
      <c r="H24" s="12" t="s">
        <v>22</v>
      </c>
      <c r="I24" s="13">
        <v>50</v>
      </c>
      <c r="J24" s="15">
        <v>0.125</v>
      </c>
      <c r="K24" s="14">
        <v>44368</v>
      </c>
      <c r="L24" s="7" t="str">
        <f t="shared" si="0"/>
        <v>lunes</v>
      </c>
      <c r="M24" s="15">
        <v>0.5</v>
      </c>
      <c r="N24" s="15">
        <f t="shared" si="1"/>
        <v>0.625</v>
      </c>
      <c r="O24" s="12" t="s">
        <v>256</v>
      </c>
      <c r="P24" s="19" t="s">
        <v>239</v>
      </c>
      <c r="Q24" s="5">
        <f>VLOOKUP(K24,datos!$B$2:$C$18,2,FALSE)</f>
        <v>1</v>
      </c>
      <c r="R24" s="5"/>
      <c r="S24" s="5"/>
      <c r="T24" s="5"/>
      <c r="U24" s="5" t="s">
        <v>377</v>
      </c>
      <c r="V24" s="40"/>
    </row>
    <row r="25" spans="1:22" x14ac:dyDescent="0.25">
      <c r="A25" s="83">
        <v>0</v>
      </c>
      <c r="B25" s="12">
        <v>1</v>
      </c>
      <c r="C25" s="12" t="s">
        <v>208</v>
      </c>
      <c r="D25" s="12" t="s">
        <v>288</v>
      </c>
      <c r="E25" s="12" t="s">
        <v>189</v>
      </c>
      <c r="F25" s="12">
        <v>1</v>
      </c>
      <c r="G25" s="12" t="s">
        <v>21</v>
      </c>
      <c r="H25" s="12" t="s">
        <v>28</v>
      </c>
      <c r="I25" s="13"/>
      <c r="J25" s="15">
        <v>8.3333333333333329E-2</v>
      </c>
      <c r="K25" s="14">
        <v>44368</v>
      </c>
      <c r="L25" s="7" t="str">
        <f t="shared" si="0"/>
        <v>lunes</v>
      </c>
      <c r="M25" s="15">
        <v>0.70833333333333337</v>
      </c>
      <c r="N25" s="15">
        <f t="shared" si="1"/>
        <v>0.79166666666666674</v>
      </c>
      <c r="O25" s="12" t="s">
        <v>253</v>
      </c>
      <c r="P25" s="16"/>
      <c r="Q25" s="5">
        <f>VLOOKUP(K25,datos!$B$2:$C$18,2,FALSE)</f>
        <v>1</v>
      </c>
      <c r="R25" s="5"/>
      <c r="S25" s="5"/>
      <c r="T25" s="5"/>
      <c r="U25" s="5"/>
      <c r="V25" s="40"/>
    </row>
    <row r="26" spans="1:22" x14ac:dyDescent="0.25">
      <c r="A26" s="83">
        <v>0</v>
      </c>
      <c r="B26" s="12">
        <v>1</v>
      </c>
      <c r="C26" s="5" t="s">
        <v>208</v>
      </c>
      <c r="D26" s="12" t="s">
        <v>288</v>
      </c>
      <c r="E26" s="12" t="s">
        <v>189</v>
      </c>
      <c r="F26" s="12">
        <v>2</v>
      </c>
      <c r="G26" s="12" t="s">
        <v>308</v>
      </c>
      <c r="H26" s="12" t="s">
        <v>136</v>
      </c>
      <c r="I26" s="13"/>
      <c r="J26" s="15">
        <v>2.0833333333333332E-2</v>
      </c>
      <c r="K26" s="14">
        <v>44368</v>
      </c>
      <c r="L26" s="7" t="str">
        <f t="shared" si="0"/>
        <v>lunes</v>
      </c>
      <c r="M26" s="15">
        <v>0.70833333333333337</v>
      </c>
      <c r="N26" s="15">
        <f t="shared" si="1"/>
        <v>0.72916666666666674</v>
      </c>
      <c r="O26" s="12" t="s">
        <v>254</v>
      </c>
      <c r="P26" s="19"/>
      <c r="Q26" s="5">
        <f>VLOOKUP(K26,datos!$B$2:$C$18,2,FALSE)</f>
        <v>1</v>
      </c>
      <c r="R26" s="5" t="s">
        <v>318</v>
      </c>
      <c r="S26" s="5"/>
      <c r="T26" s="5"/>
      <c r="U26" s="5"/>
      <c r="V26" s="40"/>
    </row>
    <row r="27" spans="1:22" x14ac:dyDescent="0.25">
      <c r="A27" s="83">
        <v>3</v>
      </c>
      <c r="B27" s="12">
        <v>2</v>
      </c>
      <c r="C27" s="12" t="s">
        <v>147</v>
      </c>
      <c r="D27" s="12" t="s">
        <v>271</v>
      </c>
      <c r="E27" s="12" t="s">
        <v>178</v>
      </c>
      <c r="F27" s="12">
        <v>1</v>
      </c>
      <c r="G27" s="12" t="s">
        <v>21</v>
      </c>
      <c r="H27" s="12" t="s">
        <v>28</v>
      </c>
      <c r="I27" s="13"/>
      <c r="J27" s="15">
        <v>4.1666666666666664E-2</v>
      </c>
      <c r="K27" s="14">
        <v>44369</v>
      </c>
      <c r="L27" s="7" t="str">
        <f t="shared" si="0"/>
        <v>martes</v>
      </c>
      <c r="M27" s="15">
        <v>0.375</v>
      </c>
      <c r="N27" s="15">
        <f t="shared" si="1"/>
        <v>0.41666666666666669</v>
      </c>
      <c r="O27" s="12" t="s">
        <v>253</v>
      </c>
      <c r="P27" s="16"/>
      <c r="Q27" s="5">
        <f>VLOOKUP(K27,datos!$B$2:$C$18,2,FALSE)</f>
        <v>0</v>
      </c>
      <c r="R27" s="5"/>
      <c r="S27" s="5"/>
      <c r="T27" s="5"/>
      <c r="U27" s="5"/>
      <c r="V27" s="40"/>
    </row>
    <row r="28" spans="1:22" x14ac:dyDescent="0.25">
      <c r="A28" s="83">
        <v>3</v>
      </c>
      <c r="B28" s="12">
        <v>2</v>
      </c>
      <c r="C28" s="12" t="s">
        <v>205</v>
      </c>
      <c r="D28" s="12" t="s">
        <v>271</v>
      </c>
      <c r="E28" s="12" t="s">
        <v>178</v>
      </c>
      <c r="F28" s="12">
        <v>2</v>
      </c>
      <c r="G28" s="12" t="s">
        <v>308</v>
      </c>
      <c r="H28" s="12" t="s">
        <v>347</v>
      </c>
      <c r="I28" s="13"/>
      <c r="J28" s="15">
        <v>4.1666666666666664E-2</v>
      </c>
      <c r="K28" s="14">
        <v>44369</v>
      </c>
      <c r="L28" s="7" t="str">
        <f t="shared" si="0"/>
        <v>martes</v>
      </c>
      <c r="M28" s="15">
        <v>0.41666666666666669</v>
      </c>
      <c r="N28" s="15">
        <f t="shared" si="1"/>
        <v>0.45833333333333337</v>
      </c>
      <c r="O28" s="12" t="s">
        <v>253</v>
      </c>
      <c r="P28" s="23"/>
      <c r="Q28" s="5">
        <f>VLOOKUP(K28,datos!$B$2:$C$18,2,FALSE)</f>
        <v>0</v>
      </c>
      <c r="R28" s="5"/>
      <c r="S28" s="5"/>
      <c r="T28" s="5"/>
      <c r="U28" s="5"/>
      <c r="V28" s="40"/>
    </row>
    <row r="29" spans="1:22" x14ac:dyDescent="0.25">
      <c r="A29" s="87">
        <v>1</v>
      </c>
      <c r="B29" s="33">
        <v>2</v>
      </c>
      <c r="C29" s="12" t="s">
        <v>311</v>
      </c>
      <c r="D29" s="33" t="s">
        <v>310</v>
      </c>
      <c r="E29" s="57" t="s">
        <v>309</v>
      </c>
      <c r="F29" s="33">
        <v>1</v>
      </c>
      <c r="G29" s="33" t="s">
        <v>21</v>
      </c>
      <c r="H29" s="33" t="s">
        <v>22</v>
      </c>
      <c r="I29" s="12"/>
      <c r="J29" s="48">
        <v>0.10416666666666667</v>
      </c>
      <c r="K29" s="14">
        <v>44369</v>
      </c>
      <c r="L29" s="7" t="str">
        <f t="shared" si="0"/>
        <v>martes</v>
      </c>
      <c r="M29" s="15">
        <v>0.45833333333333331</v>
      </c>
      <c r="N29" s="15">
        <f t="shared" si="1"/>
        <v>0.5625</v>
      </c>
      <c r="O29" s="58" t="s">
        <v>256</v>
      </c>
      <c r="P29" s="61" t="s">
        <v>297</v>
      </c>
      <c r="Q29" s="5">
        <f>VLOOKUP(K29,datos!$B$2:$C$18,2,FALSE)</f>
        <v>0</v>
      </c>
      <c r="R29" s="5"/>
      <c r="S29" s="5" t="s">
        <v>297</v>
      </c>
      <c r="T29" s="5">
        <v>60</v>
      </c>
      <c r="U29" s="5" t="s">
        <v>377</v>
      </c>
      <c r="V29" s="40"/>
    </row>
    <row r="30" spans="1:22" x14ac:dyDescent="0.25">
      <c r="A30" s="83">
        <v>2</v>
      </c>
      <c r="B30" s="12">
        <v>2</v>
      </c>
      <c r="C30" s="5" t="s">
        <v>163</v>
      </c>
      <c r="D30" s="12" t="s">
        <v>261</v>
      </c>
      <c r="E30" s="12" t="s">
        <v>194</v>
      </c>
      <c r="F30" s="12">
        <v>1</v>
      </c>
      <c r="G30" s="12" t="s">
        <v>21</v>
      </c>
      <c r="H30" s="12" t="s">
        <v>22</v>
      </c>
      <c r="I30" s="13">
        <v>100</v>
      </c>
      <c r="J30" s="15">
        <v>0.10416666666666667</v>
      </c>
      <c r="K30" s="14">
        <v>44369</v>
      </c>
      <c r="L30" s="7" t="str">
        <f t="shared" si="0"/>
        <v>martes</v>
      </c>
      <c r="M30" s="15">
        <v>0.66666666666666663</v>
      </c>
      <c r="N30" s="15">
        <f t="shared" si="1"/>
        <v>0.77083333333333326</v>
      </c>
      <c r="O30" s="12" t="s">
        <v>298</v>
      </c>
      <c r="P30" s="16"/>
      <c r="Q30" s="5">
        <f>VLOOKUP(K30,datos!$B$2:$C$18,2,FALSE)</f>
        <v>0</v>
      </c>
      <c r="R30" s="5"/>
      <c r="S30" s="5"/>
      <c r="T30" s="5"/>
      <c r="U30" s="5" t="s">
        <v>377</v>
      </c>
      <c r="V30" s="40"/>
    </row>
    <row r="31" spans="1:22" x14ac:dyDescent="0.25">
      <c r="A31" s="83">
        <v>0</v>
      </c>
      <c r="B31" s="12">
        <v>1</v>
      </c>
      <c r="C31" s="12" t="s">
        <v>303</v>
      </c>
      <c r="D31" s="12" t="s">
        <v>275</v>
      </c>
      <c r="E31" s="12" t="s">
        <v>307</v>
      </c>
      <c r="F31" s="12">
        <v>1</v>
      </c>
      <c r="G31" s="12" t="s">
        <v>21</v>
      </c>
      <c r="H31" s="12" t="s">
        <v>28</v>
      </c>
      <c r="I31" s="13">
        <v>3</v>
      </c>
      <c r="J31" s="15">
        <v>4.1666666666666664E-2</v>
      </c>
      <c r="K31" s="14">
        <v>44370</v>
      </c>
      <c r="L31" s="7" t="str">
        <f t="shared" si="0"/>
        <v>miércoles</v>
      </c>
      <c r="M31" s="15">
        <v>0.375</v>
      </c>
      <c r="N31" s="15">
        <f t="shared" si="1"/>
        <v>0.41666666666666669</v>
      </c>
      <c r="O31" s="12" t="s">
        <v>253</v>
      </c>
      <c r="P31" s="16"/>
      <c r="Q31" s="5">
        <f>VLOOKUP(K31,datos!$B$2:$C$18,2,FALSE)</f>
        <v>1</v>
      </c>
      <c r="R31" s="5"/>
      <c r="S31" s="5"/>
      <c r="T31" s="5"/>
      <c r="U31" s="5"/>
      <c r="V31" s="40"/>
    </row>
    <row r="32" spans="1:22" x14ac:dyDescent="0.25">
      <c r="A32" s="83">
        <v>1</v>
      </c>
      <c r="B32" s="12">
        <v>2</v>
      </c>
      <c r="C32" s="12" t="s">
        <v>150</v>
      </c>
      <c r="D32" s="12" t="s">
        <v>278</v>
      </c>
      <c r="E32" s="12" t="s">
        <v>181</v>
      </c>
      <c r="F32" s="12">
        <v>1</v>
      </c>
      <c r="G32" s="12" t="s">
        <v>21</v>
      </c>
      <c r="H32" s="12" t="s">
        <v>22</v>
      </c>
      <c r="I32" s="13">
        <v>150</v>
      </c>
      <c r="J32" s="15">
        <v>0.125</v>
      </c>
      <c r="K32" s="14">
        <v>44370</v>
      </c>
      <c r="L32" s="7" t="str">
        <f t="shared" si="0"/>
        <v>miércoles</v>
      </c>
      <c r="M32" s="15">
        <v>0.375</v>
      </c>
      <c r="N32" s="15">
        <f t="shared" si="1"/>
        <v>0.5</v>
      </c>
      <c r="O32" s="12" t="s">
        <v>298</v>
      </c>
      <c r="P32" s="16"/>
      <c r="Q32" s="5">
        <f>VLOOKUP(K32,datos!$B$2:$C$18,2,FALSE)</f>
        <v>1</v>
      </c>
      <c r="R32" s="5"/>
      <c r="S32" s="5"/>
      <c r="T32" s="5"/>
      <c r="U32" s="5" t="s">
        <v>377</v>
      </c>
      <c r="V32" s="40"/>
    </row>
    <row r="33" spans="1:22" x14ac:dyDescent="0.25">
      <c r="A33" s="83">
        <v>3</v>
      </c>
      <c r="B33" s="12">
        <v>2</v>
      </c>
      <c r="C33" s="12" t="s">
        <v>160</v>
      </c>
      <c r="D33" s="12" t="s">
        <v>234</v>
      </c>
      <c r="E33" s="12" t="s">
        <v>191</v>
      </c>
      <c r="F33" s="12">
        <v>1</v>
      </c>
      <c r="G33" s="12" t="s">
        <v>21</v>
      </c>
      <c r="H33" s="12" t="s">
        <v>22</v>
      </c>
      <c r="I33" s="13">
        <v>116</v>
      </c>
      <c r="J33" s="15">
        <v>6.25E-2</v>
      </c>
      <c r="K33" s="14">
        <v>44370</v>
      </c>
      <c r="L33" s="7" t="str">
        <f t="shared" si="0"/>
        <v>miércoles</v>
      </c>
      <c r="M33" s="15">
        <v>0.625</v>
      </c>
      <c r="N33" s="15">
        <f t="shared" si="1"/>
        <v>0.6875</v>
      </c>
      <c r="O33" s="12" t="s">
        <v>298</v>
      </c>
      <c r="P33" s="16"/>
      <c r="Q33" s="5">
        <f>VLOOKUP(K33,datos!$B$2:$C$18,2,FALSE)</f>
        <v>1</v>
      </c>
      <c r="R33" s="5"/>
      <c r="S33" s="5"/>
      <c r="T33" s="5"/>
      <c r="U33" s="5" t="s">
        <v>377</v>
      </c>
      <c r="V33" s="40"/>
    </row>
    <row r="34" spans="1:22" x14ac:dyDescent="0.25">
      <c r="A34" s="83">
        <v>2</v>
      </c>
      <c r="B34" s="12">
        <v>1</v>
      </c>
      <c r="C34" s="12" t="s">
        <v>304</v>
      </c>
      <c r="D34" s="12" t="s">
        <v>264</v>
      </c>
      <c r="E34" s="58" t="s">
        <v>250</v>
      </c>
      <c r="F34" s="12">
        <v>2</v>
      </c>
      <c r="G34" s="12" t="s">
        <v>30</v>
      </c>
      <c r="H34" s="12" t="s">
        <v>22</v>
      </c>
      <c r="I34" s="13">
        <v>60</v>
      </c>
      <c r="J34" s="15">
        <v>0.10416666666666667</v>
      </c>
      <c r="K34" s="14">
        <v>44370</v>
      </c>
      <c r="L34" s="7" t="str">
        <f t="shared" si="0"/>
        <v>miércoles</v>
      </c>
      <c r="M34" s="15">
        <v>0.70833333333333337</v>
      </c>
      <c r="N34" s="15">
        <f t="shared" si="1"/>
        <v>0.8125</v>
      </c>
      <c r="O34" s="58" t="s">
        <v>256</v>
      </c>
      <c r="P34" s="59" t="s">
        <v>369</v>
      </c>
      <c r="Q34" s="5">
        <f>VLOOKUP(K34,datos!$B$2:$C$18,2,FALSE)</f>
        <v>1</v>
      </c>
      <c r="R34" s="5"/>
      <c r="S34" s="5" t="s">
        <v>369</v>
      </c>
      <c r="T34" s="5">
        <v>60</v>
      </c>
      <c r="U34" s="88" t="s">
        <v>379</v>
      </c>
      <c r="V34" s="40"/>
    </row>
    <row r="35" spans="1:22" x14ac:dyDescent="0.25">
      <c r="A35" s="83">
        <v>1</v>
      </c>
      <c r="B35" s="12">
        <v>1</v>
      </c>
      <c r="C35" s="5" t="s">
        <v>247</v>
      </c>
      <c r="D35" s="12" t="s">
        <v>280</v>
      </c>
      <c r="E35" s="12" t="s">
        <v>296</v>
      </c>
      <c r="F35" s="12">
        <v>2</v>
      </c>
      <c r="G35" s="12" t="s">
        <v>30</v>
      </c>
      <c r="H35" s="12" t="s">
        <v>22</v>
      </c>
      <c r="I35" s="13">
        <v>79</v>
      </c>
      <c r="J35" s="15">
        <v>8.3333333333333329E-2</v>
      </c>
      <c r="K35" s="14">
        <v>44371</v>
      </c>
      <c r="L35" s="7" t="str">
        <f t="shared" si="0"/>
        <v>jueves</v>
      </c>
      <c r="M35" s="15">
        <v>0.375</v>
      </c>
      <c r="N35" s="15">
        <f t="shared" si="1"/>
        <v>0.45833333333333331</v>
      </c>
      <c r="O35" s="12" t="s">
        <v>255</v>
      </c>
      <c r="P35" s="21" t="s">
        <v>340</v>
      </c>
      <c r="Q35" s="5">
        <f>VLOOKUP(K35,datos!$B$2:$C$18,2,FALSE)</f>
        <v>0</v>
      </c>
      <c r="R35" s="5"/>
      <c r="S35" s="5"/>
      <c r="T35" s="5"/>
      <c r="U35" s="88" t="s">
        <v>379</v>
      </c>
      <c r="V35" s="40"/>
    </row>
    <row r="36" spans="1:22" x14ac:dyDescent="0.25">
      <c r="A36" s="83">
        <v>4</v>
      </c>
      <c r="B36" s="12">
        <v>1</v>
      </c>
      <c r="C36" s="12" t="s">
        <v>159</v>
      </c>
      <c r="D36" s="12" t="s">
        <v>273</v>
      </c>
      <c r="E36" s="12" t="s">
        <v>190</v>
      </c>
      <c r="F36" s="12">
        <v>1</v>
      </c>
      <c r="G36" s="12" t="s">
        <v>21</v>
      </c>
      <c r="H36" s="12" t="s">
        <v>22</v>
      </c>
      <c r="I36" s="13">
        <v>45</v>
      </c>
      <c r="J36" s="15">
        <v>4.1666666666666664E-2</v>
      </c>
      <c r="K36" s="14">
        <v>44371</v>
      </c>
      <c r="L36" s="7" t="str">
        <f t="shared" si="0"/>
        <v>jueves</v>
      </c>
      <c r="M36" s="15">
        <v>0.54166666666666663</v>
      </c>
      <c r="N36" s="15">
        <f t="shared" si="1"/>
        <v>0.58333333333333326</v>
      </c>
      <c r="O36" s="12" t="s">
        <v>256</v>
      </c>
      <c r="P36" s="16" t="s">
        <v>239</v>
      </c>
      <c r="Q36" s="5">
        <f>VLOOKUP(K36,datos!$B$2:$C$18,2,FALSE)</f>
        <v>0</v>
      </c>
      <c r="R36" s="5"/>
      <c r="S36" s="5"/>
      <c r="T36" s="5"/>
      <c r="U36" s="5" t="s">
        <v>377</v>
      </c>
      <c r="V36" s="40"/>
    </row>
    <row r="37" spans="1:22" x14ac:dyDescent="0.25">
      <c r="A37" s="83">
        <v>2</v>
      </c>
      <c r="B37" s="12">
        <v>2</v>
      </c>
      <c r="C37" s="12" t="s">
        <v>154</v>
      </c>
      <c r="D37" s="12" t="s">
        <v>276</v>
      </c>
      <c r="E37" s="12" t="s">
        <v>313</v>
      </c>
      <c r="F37" s="12">
        <v>1</v>
      </c>
      <c r="G37" s="12" t="s">
        <v>30</v>
      </c>
      <c r="H37" s="12" t="s">
        <v>22</v>
      </c>
      <c r="I37" s="13">
        <v>40</v>
      </c>
      <c r="J37" s="15">
        <v>0.125</v>
      </c>
      <c r="K37" s="14">
        <v>44371</v>
      </c>
      <c r="L37" s="7" t="str">
        <f t="shared" ref="L37:L67" si="2">TEXT(K37,"dddd")</f>
        <v>jueves</v>
      </c>
      <c r="M37" s="15">
        <v>0.66666666666666663</v>
      </c>
      <c r="N37" s="15">
        <f t="shared" si="1"/>
        <v>0.79166666666666663</v>
      </c>
      <c r="O37" s="12" t="s">
        <v>255</v>
      </c>
      <c r="P37" s="20" t="s">
        <v>341</v>
      </c>
      <c r="Q37" s="5">
        <f>VLOOKUP(K37,datos!$B$2:$C$18,2,FALSE)</f>
        <v>0</v>
      </c>
      <c r="R37" s="5"/>
      <c r="S37" s="5"/>
      <c r="T37" s="5"/>
      <c r="U37" s="5" t="s">
        <v>377</v>
      </c>
      <c r="V37" s="40"/>
    </row>
    <row r="38" spans="1:22" x14ac:dyDescent="0.25">
      <c r="A38" s="83">
        <v>1</v>
      </c>
      <c r="B38" s="12">
        <v>2</v>
      </c>
      <c r="C38" s="12" t="s">
        <v>170</v>
      </c>
      <c r="D38" s="12" t="s">
        <v>266</v>
      </c>
      <c r="E38" s="62" t="s">
        <v>199</v>
      </c>
      <c r="F38" s="12">
        <v>2</v>
      </c>
      <c r="G38" s="12" t="s">
        <v>30</v>
      </c>
      <c r="H38" s="12" t="s">
        <v>22</v>
      </c>
      <c r="I38" s="13">
        <v>70</v>
      </c>
      <c r="J38" s="15">
        <v>8.3333333333333329E-2</v>
      </c>
      <c r="K38" s="14">
        <v>44372</v>
      </c>
      <c r="L38" s="7" t="str">
        <f t="shared" si="2"/>
        <v>viernes</v>
      </c>
      <c r="M38" s="15">
        <v>0.375</v>
      </c>
      <c r="N38" s="15">
        <f t="shared" si="1"/>
        <v>0.45833333333333331</v>
      </c>
      <c r="O38" s="12" t="s">
        <v>255</v>
      </c>
      <c r="P38" s="64" t="s">
        <v>373</v>
      </c>
      <c r="Q38" s="5">
        <f>VLOOKUP(K38,datos!$B$2:$C$18,2,FALSE)</f>
        <v>1</v>
      </c>
      <c r="R38" s="5"/>
      <c r="S38" s="5"/>
      <c r="T38" s="5"/>
      <c r="U38" s="88" t="s">
        <v>379</v>
      </c>
      <c r="V38" s="40"/>
    </row>
    <row r="39" spans="1:22" x14ac:dyDescent="0.25">
      <c r="A39" s="83">
        <v>3</v>
      </c>
      <c r="B39" s="12">
        <v>1</v>
      </c>
      <c r="C39" s="12" t="s">
        <v>162</v>
      </c>
      <c r="D39" s="12" t="s">
        <v>279</v>
      </c>
      <c r="E39" s="12" t="s">
        <v>193</v>
      </c>
      <c r="F39" s="12">
        <v>1</v>
      </c>
      <c r="G39" s="12" t="s">
        <v>21</v>
      </c>
      <c r="H39" s="12" t="s">
        <v>28</v>
      </c>
      <c r="I39" s="13"/>
      <c r="J39" s="15">
        <v>6.25E-2</v>
      </c>
      <c r="K39" s="14">
        <v>44372</v>
      </c>
      <c r="L39" s="7" t="str">
        <f t="shared" si="2"/>
        <v>viernes</v>
      </c>
      <c r="M39" s="15">
        <v>0.5</v>
      </c>
      <c r="N39" s="15">
        <f t="shared" si="1"/>
        <v>0.5625</v>
      </c>
      <c r="O39" s="12" t="s">
        <v>253</v>
      </c>
      <c r="P39" s="16"/>
      <c r="Q39" s="5">
        <f>VLOOKUP(K39,datos!$B$2:$C$18,2,FALSE)</f>
        <v>1</v>
      </c>
      <c r="R39" s="5"/>
      <c r="S39" s="5"/>
      <c r="T39" s="5"/>
      <c r="U39" s="5"/>
      <c r="V39" s="40"/>
    </row>
    <row r="40" spans="1:22" x14ac:dyDescent="0.25">
      <c r="A40" s="83">
        <v>3</v>
      </c>
      <c r="B40" s="12">
        <v>1</v>
      </c>
      <c r="C40" s="12" t="s">
        <v>210</v>
      </c>
      <c r="D40" s="12" t="s">
        <v>279</v>
      </c>
      <c r="E40" s="12" t="s">
        <v>193</v>
      </c>
      <c r="F40" s="12">
        <v>2</v>
      </c>
      <c r="G40" s="12" t="s">
        <v>308</v>
      </c>
      <c r="H40" s="12" t="s">
        <v>136</v>
      </c>
      <c r="I40" s="12"/>
      <c r="J40" s="15">
        <v>2.0833333333333332E-2</v>
      </c>
      <c r="K40" s="14">
        <v>44372</v>
      </c>
      <c r="L40" s="7" t="str">
        <f t="shared" si="2"/>
        <v>viernes</v>
      </c>
      <c r="M40" s="15">
        <v>0.5</v>
      </c>
      <c r="N40" s="15">
        <f t="shared" si="1"/>
        <v>0.52083333333333337</v>
      </c>
      <c r="O40" s="12" t="s">
        <v>253</v>
      </c>
      <c r="P40" s="19"/>
      <c r="Q40" s="5">
        <f>VLOOKUP(K40,datos!$B$2:$C$18,2,FALSE)</f>
        <v>1</v>
      </c>
      <c r="R40" s="5"/>
      <c r="S40" s="5"/>
      <c r="T40" s="5"/>
      <c r="U40" s="5"/>
      <c r="V40" s="40"/>
    </row>
    <row r="41" spans="1:22" x14ac:dyDescent="0.25">
      <c r="A41" s="83">
        <v>2</v>
      </c>
      <c r="B41" s="12">
        <v>1</v>
      </c>
      <c r="C41" s="12" t="s">
        <v>305</v>
      </c>
      <c r="D41" s="12" t="s">
        <v>282</v>
      </c>
      <c r="E41" s="12" t="s">
        <v>249</v>
      </c>
      <c r="F41" s="12">
        <v>1</v>
      </c>
      <c r="G41" s="12" t="s">
        <v>30</v>
      </c>
      <c r="H41" s="12" t="s">
        <v>22</v>
      </c>
      <c r="I41" s="13">
        <v>62</v>
      </c>
      <c r="J41" s="15">
        <v>0.125</v>
      </c>
      <c r="K41" s="14">
        <v>44372</v>
      </c>
      <c r="L41" s="7" t="str">
        <f t="shared" si="2"/>
        <v>viernes</v>
      </c>
      <c r="M41" s="15">
        <v>0.70833333333333337</v>
      </c>
      <c r="N41" s="15">
        <f t="shared" si="1"/>
        <v>0.83333333333333337</v>
      </c>
      <c r="O41" s="12" t="s">
        <v>255</v>
      </c>
      <c r="P41" s="28" t="s">
        <v>342</v>
      </c>
      <c r="Q41" s="5">
        <f>VLOOKUP(K41,datos!$B$2:$C$18,2,FALSE)</f>
        <v>1</v>
      </c>
      <c r="R41" s="5"/>
      <c r="S41" s="5"/>
      <c r="T41" s="5"/>
      <c r="U41" s="5" t="s">
        <v>377</v>
      </c>
      <c r="V41" s="40"/>
    </row>
    <row r="42" spans="1:22" x14ac:dyDescent="0.25">
      <c r="A42" s="83">
        <v>0</v>
      </c>
      <c r="B42" s="12">
        <v>1</v>
      </c>
      <c r="C42" s="12" t="s">
        <v>158</v>
      </c>
      <c r="D42" s="12" t="s">
        <v>289</v>
      </c>
      <c r="E42" s="12" t="s">
        <v>188</v>
      </c>
      <c r="F42" s="12">
        <v>1</v>
      </c>
      <c r="G42" s="12" t="s">
        <v>308</v>
      </c>
      <c r="H42" s="12" t="s">
        <v>136</v>
      </c>
      <c r="I42" s="13"/>
      <c r="J42" s="15">
        <v>2.0833333333333332E-2</v>
      </c>
      <c r="K42" s="14">
        <v>44375</v>
      </c>
      <c r="L42" s="7" t="str">
        <f t="shared" si="2"/>
        <v>lunes</v>
      </c>
      <c r="M42" s="15">
        <v>0.375</v>
      </c>
      <c r="N42" s="15">
        <f t="shared" si="1"/>
        <v>0.39583333333333331</v>
      </c>
      <c r="O42" s="12" t="s">
        <v>254</v>
      </c>
      <c r="P42" s="16"/>
      <c r="Q42" s="5">
        <f>VLOOKUP(K42,datos!$B$2:$C$18,2,FALSE)</f>
        <v>0</v>
      </c>
      <c r="R42" s="5"/>
      <c r="S42" s="5"/>
      <c r="T42" s="5"/>
      <c r="U42" s="5"/>
      <c r="V42" s="40"/>
    </row>
    <row r="43" spans="1:22" x14ac:dyDescent="0.25">
      <c r="A43" s="83">
        <v>3</v>
      </c>
      <c r="B43" s="12">
        <v>1</v>
      </c>
      <c r="C43" s="12" t="s">
        <v>206</v>
      </c>
      <c r="D43" s="12" t="s">
        <v>269</v>
      </c>
      <c r="E43" s="12" t="s">
        <v>183</v>
      </c>
      <c r="F43" s="12">
        <v>2</v>
      </c>
      <c r="G43" s="12" t="s">
        <v>30</v>
      </c>
      <c r="H43" s="12" t="s">
        <v>22</v>
      </c>
      <c r="I43" s="13">
        <v>79</v>
      </c>
      <c r="J43" s="15">
        <v>0.125</v>
      </c>
      <c r="K43" s="14">
        <v>44375</v>
      </c>
      <c r="L43" s="7" t="str">
        <f t="shared" si="2"/>
        <v>lunes</v>
      </c>
      <c r="M43" s="15">
        <v>0.375</v>
      </c>
      <c r="N43" s="15">
        <f t="shared" si="1"/>
        <v>0.5</v>
      </c>
      <c r="O43" s="12" t="s">
        <v>255</v>
      </c>
      <c r="P43" s="28" t="s">
        <v>340</v>
      </c>
      <c r="Q43" s="5">
        <f>VLOOKUP(K43,datos!$B$2:$C$18,2,FALSE)</f>
        <v>0</v>
      </c>
      <c r="R43" s="5" t="s">
        <v>357</v>
      </c>
      <c r="S43" s="5"/>
      <c r="T43" s="5"/>
      <c r="U43" s="89" t="s">
        <v>379</v>
      </c>
      <c r="V43" s="40"/>
    </row>
    <row r="44" spans="1:22" x14ac:dyDescent="0.25">
      <c r="A44" s="83">
        <v>1</v>
      </c>
      <c r="B44" s="12">
        <v>1</v>
      </c>
      <c r="C44" s="5" t="s">
        <v>145</v>
      </c>
      <c r="D44" s="12" t="s">
        <v>286</v>
      </c>
      <c r="E44" s="12" t="s">
        <v>176</v>
      </c>
      <c r="F44" s="12">
        <v>1</v>
      </c>
      <c r="G44" s="12" t="s">
        <v>21</v>
      </c>
      <c r="H44" s="12" t="s">
        <v>22</v>
      </c>
      <c r="I44" s="13">
        <v>44</v>
      </c>
      <c r="J44" s="15">
        <v>0.10416666666666667</v>
      </c>
      <c r="K44" s="14">
        <v>44375</v>
      </c>
      <c r="L44" s="7" t="str">
        <f t="shared" si="2"/>
        <v>lunes</v>
      </c>
      <c r="M44" s="15">
        <v>0.5</v>
      </c>
      <c r="N44" s="15">
        <f t="shared" si="1"/>
        <v>0.60416666666666663</v>
      </c>
      <c r="O44" s="12" t="s">
        <v>256</v>
      </c>
      <c r="P44" s="16" t="s">
        <v>337</v>
      </c>
      <c r="Q44" s="5">
        <f>VLOOKUP(K44,datos!$B$2:$C$18,2,FALSE)</f>
        <v>0</v>
      </c>
      <c r="R44" s="5"/>
      <c r="S44" s="5"/>
      <c r="T44" s="5"/>
      <c r="U44" s="5" t="s">
        <v>377</v>
      </c>
      <c r="V44" s="40"/>
    </row>
    <row r="45" spans="1:22" x14ac:dyDescent="0.25">
      <c r="A45" s="83">
        <v>2</v>
      </c>
      <c r="B45" s="12">
        <v>2</v>
      </c>
      <c r="C45" s="12" t="s">
        <v>164</v>
      </c>
      <c r="D45" s="12" t="s">
        <v>236</v>
      </c>
      <c r="E45" s="58" t="s">
        <v>195</v>
      </c>
      <c r="F45" s="12">
        <v>1</v>
      </c>
      <c r="G45" s="12" t="s">
        <v>21</v>
      </c>
      <c r="H45" s="12" t="s">
        <v>22</v>
      </c>
      <c r="I45" s="13">
        <v>60</v>
      </c>
      <c r="J45" s="15">
        <v>0.125</v>
      </c>
      <c r="K45" s="14">
        <v>44375</v>
      </c>
      <c r="L45" s="7" t="str">
        <f t="shared" si="2"/>
        <v>lunes</v>
      </c>
      <c r="M45" s="60">
        <v>0.70833333333333337</v>
      </c>
      <c r="N45" s="60">
        <f t="shared" si="1"/>
        <v>0.83333333333333337</v>
      </c>
      <c r="O45" s="12" t="s">
        <v>256</v>
      </c>
      <c r="P45" s="19" t="s">
        <v>297</v>
      </c>
      <c r="Q45" s="5">
        <f>VLOOKUP(K45,datos!$B$2:$C$18,2,FALSE)</f>
        <v>0</v>
      </c>
      <c r="R45" s="5"/>
      <c r="S45" s="5"/>
      <c r="T45" s="5"/>
      <c r="U45" s="88" t="s">
        <v>379</v>
      </c>
      <c r="V45" s="40"/>
    </row>
    <row r="46" spans="1:22" x14ac:dyDescent="0.25">
      <c r="A46" s="83">
        <v>1</v>
      </c>
      <c r="B46" s="12">
        <v>1</v>
      </c>
      <c r="C46" s="12" t="s">
        <v>156</v>
      </c>
      <c r="D46" s="12" t="s">
        <v>274</v>
      </c>
      <c r="E46" s="12" t="s">
        <v>186</v>
      </c>
      <c r="F46" s="12">
        <v>1</v>
      </c>
      <c r="G46" s="12" t="s">
        <v>21</v>
      </c>
      <c r="H46" s="12" t="s">
        <v>22</v>
      </c>
      <c r="I46" s="13">
        <v>140</v>
      </c>
      <c r="J46" s="15">
        <v>0.125</v>
      </c>
      <c r="K46" s="14">
        <v>44376</v>
      </c>
      <c r="L46" s="7" t="str">
        <f t="shared" si="2"/>
        <v>martes</v>
      </c>
      <c r="M46" s="15">
        <v>0.375</v>
      </c>
      <c r="N46" s="15">
        <f t="shared" si="1"/>
        <v>0.5</v>
      </c>
      <c r="O46" s="12" t="s">
        <v>298</v>
      </c>
      <c r="P46" s="19"/>
      <c r="Q46" s="5">
        <f>VLOOKUP(K46,datos!$B$2:$C$18,2,FALSE)</f>
        <v>1</v>
      </c>
      <c r="R46" s="5"/>
      <c r="S46" s="5"/>
      <c r="T46" s="5"/>
      <c r="U46" s="88" t="s">
        <v>379</v>
      </c>
      <c r="V46" s="40"/>
    </row>
    <row r="47" spans="1:22" x14ac:dyDescent="0.25">
      <c r="A47" s="83">
        <v>0</v>
      </c>
      <c r="B47" s="12">
        <v>1</v>
      </c>
      <c r="C47" s="12" t="s">
        <v>149</v>
      </c>
      <c r="D47" s="12" t="s">
        <v>277</v>
      </c>
      <c r="E47" s="12" t="s">
        <v>180</v>
      </c>
      <c r="F47" s="12">
        <v>1</v>
      </c>
      <c r="G47" s="12" t="s">
        <v>21</v>
      </c>
      <c r="H47" s="12" t="s">
        <v>28</v>
      </c>
      <c r="I47" s="13">
        <v>3</v>
      </c>
      <c r="J47" s="15">
        <v>4.1666666666666664E-2</v>
      </c>
      <c r="K47" s="14">
        <v>44376</v>
      </c>
      <c r="L47" s="7" t="str">
        <f t="shared" si="2"/>
        <v>martes</v>
      </c>
      <c r="M47" s="15">
        <v>0.54166666666666663</v>
      </c>
      <c r="N47" s="15">
        <f t="shared" si="1"/>
        <v>0.58333333333333326</v>
      </c>
      <c r="O47" s="12" t="s">
        <v>253</v>
      </c>
      <c r="P47" s="16"/>
      <c r="Q47" s="5">
        <f>VLOOKUP(K47,datos!$B$2:$C$18,2,FALSE)</f>
        <v>1</v>
      </c>
      <c r="R47" s="5"/>
      <c r="S47" s="5"/>
      <c r="T47" s="5"/>
      <c r="U47" s="5"/>
      <c r="V47" s="40"/>
    </row>
    <row r="48" spans="1:22" x14ac:dyDescent="0.25">
      <c r="A48" s="83">
        <v>2</v>
      </c>
      <c r="B48" s="12">
        <v>1</v>
      </c>
      <c r="C48" s="12" t="s">
        <v>212</v>
      </c>
      <c r="D48" s="12" t="s">
        <v>272</v>
      </c>
      <c r="E48" s="12" t="s">
        <v>196</v>
      </c>
      <c r="F48" s="12">
        <v>2</v>
      </c>
      <c r="G48" s="12" t="s">
        <v>30</v>
      </c>
      <c r="H48" s="12" t="s">
        <v>28</v>
      </c>
      <c r="I48" s="13"/>
      <c r="J48" s="15">
        <v>0.125</v>
      </c>
      <c r="K48" s="14">
        <v>44376</v>
      </c>
      <c r="L48" s="7" t="str">
        <f t="shared" si="2"/>
        <v>martes</v>
      </c>
      <c r="M48" s="15">
        <v>0.625</v>
      </c>
      <c r="N48" s="15">
        <f t="shared" si="1"/>
        <v>0.75</v>
      </c>
      <c r="O48" s="12" t="s">
        <v>253</v>
      </c>
      <c r="P48" s="5"/>
      <c r="Q48" s="5">
        <f>VLOOKUP(K48,datos!$B$2:$C$18,2,FALSE)</f>
        <v>1</v>
      </c>
      <c r="R48" s="22" t="s">
        <v>314</v>
      </c>
      <c r="S48" s="5"/>
      <c r="T48" s="5"/>
      <c r="U48" s="5"/>
      <c r="V48" s="40"/>
    </row>
    <row r="49" spans="1:22" x14ac:dyDescent="0.25">
      <c r="A49" s="83">
        <v>3</v>
      </c>
      <c r="B49" s="12">
        <v>1</v>
      </c>
      <c r="C49" s="12" t="s">
        <v>210</v>
      </c>
      <c r="D49" s="12" t="s">
        <v>279</v>
      </c>
      <c r="E49" s="12" t="s">
        <v>193</v>
      </c>
      <c r="F49" s="12">
        <v>3</v>
      </c>
      <c r="G49" s="12" t="s">
        <v>308</v>
      </c>
      <c r="H49" s="12" t="s">
        <v>347</v>
      </c>
      <c r="I49" s="13"/>
      <c r="J49" s="15">
        <v>0.125</v>
      </c>
      <c r="K49" s="14">
        <v>44376</v>
      </c>
      <c r="L49" s="7" t="str">
        <f t="shared" si="2"/>
        <v>martes</v>
      </c>
      <c r="M49" s="15">
        <v>0.70833333333333337</v>
      </c>
      <c r="N49" s="15">
        <f t="shared" si="1"/>
        <v>0.83333333333333337</v>
      </c>
      <c r="O49" s="12" t="s">
        <v>253</v>
      </c>
      <c r="P49" s="19"/>
      <c r="Q49" s="5">
        <f>VLOOKUP(K49,datos!$B$2:$C$18,2,FALSE)</f>
        <v>1</v>
      </c>
      <c r="R49" s="5"/>
      <c r="S49" s="5"/>
      <c r="T49" s="5"/>
      <c r="U49" s="5"/>
      <c r="V49" s="40"/>
    </row>
    <row r="50" spans="1:22" x14ac:dyDescent="0.25">
      <c r="A50" s="83">
        <v>1</v>
      </c>
      <c r="B50" s="12">
        <v>1</v>
      </c>
      <c r="C50" s="12" t="s">
        <v>155</v>
      </c>
      <c r="D50" s="12" t="s">
        <v>259</v>
      </c>
      <c r="E50" s="12" t="s">
        <v>185</v>
      </c>
      <c r="F50" s="12">
        <v>1</v>
      </c>
      <c r="G50" s="12" t="s">
        <v>30</v>
      </c>
      <c r="H50" s="12" t="s">
        <v>22</v>
      </c>
      <c r="I50" s="13">
        <v>50</v>
      </c>
      <c r="J50" s="15">
        <v>0.10416666666666667</v>
      </c>
      <c r="K50" s="14">
        <v>44377</v>
      </c>
      <c r="L50" s="7" t="str">
        <f t="shared" si="2"/>
        <v>miércoles</v>
      </c>
      <c r="M50" s="15">
        <v>0.375</v>
      </c>
      <c r="N50" s="15">
        <f t="shared" si="1"/>
        <v>0.47916666666666669</v>
      </c>
      <c r="O50" s="12" t="s">
        <v>255</v>
      </c>
      <c r="P50" s="29" t="s">
        <v>343</v>
      </c>
      <c r="Q50" s="5">
        <f>VLOOKUP(K50,datos!$B$2:$C$18,2,FALSE)</f>
        <v>0</v>
      </c>
      <c r="R50" s="5"/>
      <c r="S50" s="5"/>
      <c r="T50" s="5"/>
      <c r="U50" s="89" t="s">
        <v>379</v>
      </c>
      <c r="V50" s="40"/>
    </row>
    <row r="51" spans="1:22" x14ac:dyDescent="0.25">
      <c r="A51" s="83">
        <v>4</v>
      </c>
      <c r="B51" s="12">
        <v>2</v>
      </c>
      <c r="C51" s="12" t="s">
        <v>301</v>
      </c>
      <c r="D51" s="12" t="s">
        <v>262</v>
      </c>
      <c r="E51" s="12" t="s">
        <v>248</v>
      </c>
      <c r="F51" s="12">
        <v>1</v>
      </c>
      <c r="G51" s="12" t="s">
        <v>21</v>
      </c>
      <c r="H51" s="12" t="s">
        <v>28</v>
      </c>
      <c r="I51" s="13">
        <v>120</v>
      </c>
      <c r="J51" s="15">
        <v>0.10416666666666667</v>
      </c>
      <c r="K51" s="14">
        <v>44377</v>
      </c>
      <c r="L51" s="7" t="str">
        <f t="shared" si="2"/>
        <v>miércoles</v>
      </c>
      <c r="M51" s="15">
        <v>0.5</v>
      </c>
      <c r="N51" s="15">
        <f t="shared" si="1"/>
        <v>0.60416666666666663</v>
      </c>
      <c r="O51" s="12" t="s">
        <v>253</v>
      </c>
      <c r="P51" s="19"/>
      <c r="Q51" s="5">
        <f>VLOOKUP(K51,datos!$B$2:$C$18,2,FALSE)</f>
        <v>0</v>
      </c>
      <c r="R51" s="5"/>
      <c r="S51" s="5"/>
      <c r="T51" s="5"/>
      <c r="U51" s="5"/>
      <c r="V51" s="40"/>
    </row>
    <row r="52" spans="1:22" x14ac:dyDescent="0.25">
      <c r="A52" s="83">
        <v>2</v>
      </c>
      <c r="B52" s="12">
        <v>2</v>
      </c>
      <c r="C52" s="5" t="s">
        <v>211</v>
      </c>
      <c r="D52" s="12" t="s">
        <v>261</v>
      </c>
      <c r="E52" s="12" t="s">
        <v>194</v>
      </c>
      <c r="F52" s="12">
        <v>2</v>
      </c>
      <c r="G52" s="12" t="s">
        <v>30</v>
      </c>
      <c r="H52" s="12" t="s">
        <v>22</v>
      </c>
      <c r="I52" s="13">
        <v>30</v>
      </c>
      <c r="J52" s="15">
        <v>8.3333333333333329E-2</v>
      </c>
      <c r="K52" s="14">
        <v>44377</v>
      </c>
      <c r="L52" s="7" t="str">
        <f t="shared" si="2"/>
        <v>miércoles</v>
      </c>
      <c r="M52" s="15">
        <v>0.70833333333333337</v>
      </c>
      <c r="N52" s="15">
        <f t="shared" si="1"/>
        <v>0.79166666666666674</v>
      </c>
      <c r="O52" s="12" t="s">
        <v>255</v>
      </c>
      <c r="P52" s="44" t="s">
        <v>344</v>
      </c>
      <c r="Q52" s="5">
        <f>VLOOKUP(K52,datos!$B$2:$C$18,2,FALSE)</f>
        <v>0</v>
      </c>
      <c r="R52" s="5"/>
      <c r="S52" s="5"/>
      <c r="T52" s="5"/>
      <c r="U52" s="5" t="s">
        <v>377</v>
      </c>
      <c r="V52" s="40"/>
    </row>
    <row r="53" spans="1:22" x14ac:dyDescent="0.25">
      <c r="A53" s="83">
        <v>1</v>
      </c>
      <c r="B53" s="12">
        <v>2</v>
      </c>
      <c r="C53" s="12" t="s">
        <v>151</v>
      </c>
      <c r="D53" s="12" t="s">
        <v>270</v>
      </c>
      <c r="E53" s="12" t="s">
        <v>182</v>
      </c>
      <c r="F53" s="12">
        <v>1</v>
      </c>
      <c r="G53" s="12" t="s">
        <v>21</v>
      </c>
      <c r="H53" s="12" t="s">
        <v>22</v>
      </c>
      <c r="I53" s="13">
        <v>183</v>
      </c>
      <c r="J53" s="15">
        <v>0.125</v>
      </c>
      <c r="K53" s="14">
        <v>44378</v>
      </c>
      <c r="L53" s="7" t="str">
        <f t="shared" si="2"/>
        <v>jueves</v>
      </c>
      <c r="M53" s="15">
        <v>0.375</v>
      </c>
      <c r="N53" s="15">
        <f t="shared" si="1"/>
        <v>0.5</v>
      </c>
      <c r="O53" s="12" t="s">
        <v>298</v>
      </c>
      <c r="P53" s="16"/>
      <c r="Q53" s="5">
        <f>VLOOKUP(K53,datos!$B$2:$C$18,2,FALSE)</f>
        <v>1</v>
      </c>
      <c r="R53" s="5"/>
      <c r="S53" s="5"/>
      <c r="T53" s="5"/>
      <c r="U53" s="5" t="s">
        <v>378</v>
      </c>
      <c r="V53" s="40"/>
    </row>
    <row r="54" spans="1:22" x14ac:dyDescent="0.25">
      <c r="A54" s="83">
        <v>3</v>
      </c>
      <c r="B54" s="12">
        <v>2</v>
      </c>
      <c r="C54" s="12" t="s">
        <v>207</v>
      </c>
      <c r="D54" s="12" t="s">
        <v>284</v>
      </c>
      <c r="E54" s="62" t="s">
        <v>184</v>
      </c>
      <c r="F54" s="12">
        <v>2</v>
      </c>
      <c r="G54" s="12" t="s">
        <v>30</v>
      </c>
      <c r="H54" s="12" t="s">
        <v>28</v>
      </c>
      <c r="I54" s="13"/>
      <c r="J54" s="15">
        <v>6.25E-2</v>
      </c>
      <c r="K54" s="14">
        <v>44378</v>
      </c>
      <c r="L54" s="7" t="str">
        <f t="shared" si="2"/>
        <v>jueves</v>
      </c>
      <c r="M54" s="15">
        <v>0.54166666666666663</v>
      </c>
      <c r="N54" s="15">
        <f t="shared" si="1"/>
        <v>0.60416666666666663</v>
      </c>
      <c r="O54" s="12" t="s">
        <v>253</v>
      </c>
      <c r="P54" s="23"/>
      <c r="Q54" s="5">
        <f>VLOOKUP(K54,datos!$B$2:$C$18,2,FALSE)</f>
        <v>1</v>
      </c>
      <c r="R54" s="5"/>
      <c r="S54" s="5"/>
      <c r="T54" s="5"/>
      <c r="U54" s="5"/>
      <c r="V54" s="40"/>
    </row>
    <row r="55" spans="1:22" x14ac:dyDescent="0.25">
      <c r="A55" s="83">
        <v>2</v>
      </c>
      <c r="B55" s="12">
        <v>2</v>
      </c>
      <c r="C55" s="12" t="s">
        <v>202</v>
      </c>
      <c r="D55" s="12" t="s">
        <v>281</v>
      </c>
      <c r="E55" s="12" t="s">
        <v>174</v>
      </c>
      <c r="F55" s="12">
        <v>2</v>
      </c>
      <c r="G55" s="12" t="s">
        <v>30</v>
      </c>
      <c r="H55" s="12" t="s">
        <v>22</v>
      </c>
      <c r="I55" s="13">
        <v>50</v>
      </c>
      <c r="J55" s="15">
        <v>0.125</v>
      </c>
      <c r="K55" s="14">
        <v>44378</v>
      </c>
      <c r="L55" s="7" t="str">
        <f t="shared" si="2"/>
        <v>jueves</v>
      </c>
      <c r="M55" s="15">
        <v>0.70833333333333337</v>
      </c>
      <c r="N55" s="15">
        <f t="shared" si="1"/>
        <v>0.83333333333333337</v>
      </c>
      <c r="O55" s="12" t="s">
        <v>255</v>
      </c>
      <c r="P55" s="29" t="s">
        <v>338</v>
      </c>
      <c r="Q55" s="5">
        <f>VLOOKUP(K55,datos!$B$2:$C$18,2,FALSE)</f>
        <v>1</v>
      </c>
      <c r="R55" s="5"/>
      <c r="S55" s="5"/>
      <c r="T55" s="5"/>
      <c r="U55" s="88" t="s">
        <v>379</v>
      </c>
      <c r="V55" s="40"/>
    </row>
    <row r="56" spans="1:22" x14ac:dyDescent="0.25">
      <c r="A56" s="83">
        <v>0</v>
      </c>
      <c r="B56" s="12">
        <v>1</v>
      </c>
      <c r="C56" s="12" t="s">
        <v>140</v>
      </c>
      <c r="D56" s="12" t="s">
        <v>292</v>
      </c>
      <c r="E56" s="12" t="s">
        <v>171</v>
      </c>
      <c r="F56" s="12">
        <v>1</v>
      </c>
      <c r="G56" s="12" t="s">
        <v>308</v>
      </c>
      <c r="H56" s="12" t="s">
        <v>136</v>
      </c>
      <c r="I56" s="13"/>
      <c r="J56" s="15">
        <v>2.0833333333333332E-2</v>
      </c>
      <c r="K56" s="14">
        <v>44378</v>
      </c>
      <c r="L56" s="7" t="str">
        <f t="shared" si="2"/>
        <v>jueves</v>
      </c>
      <c r="M56" s="15">
        <v>0.95833333333333337</v>
      </c>
      <c r="N56" s="15">
        <f t="shared" si="1"/>
        <v>0.97916666666666674</v>
      </c>
      <c r="O56" s="12" t="s">
        <v>254</v>
      </c>
      <c r="P56" s="16"/>
      <c r="Q56" s="5">
        <f>VLOOKUP(K56,datos!$B$2:$C$18,2,FALSE)</f>
        <v>1</v>
      </c>
      <c r="R56" s="5"/>
      <c r="S56" s="5"/>
      <c r="T56" s="5"/>
      <c r="U56" s="5"/>
      <c r="V56" s="40"/>
    </row>
    <row r="57" spans="1:22" x14ac:dyDescent="0.25">
      <c r="A57" s="83">
        <v>3</v>
      </c>
      <c r="B57" s="12">
        <v>2</v>
      </c>
      <c r="C57" s="5" t="s">
        <v>209</v>
      </c>
      <c r="D57" s="12" t="s">
        <v>234</v>
      </c>
      <c r="E57" s="12" t="s">
        <v>191</v>
      </c>
      <c r="F57" s="12">
        <v>2</v>
      </c>
      <c r="G57" s="12" t="s">
        <v>30</v>
      </c>
      <c r="H57" s="12" t="s">
        <v>22</v>
      </c>
      <c r="I57" s="13">
        <v>71</v>
      </c>
      <c r="J57" s="15">
        <v>0.10416666666666667</v>
      </c>
      <c r="K57" s="14">
        <v>44379</v>
      </c>
      <c r="L57" s="7" t="str">
        <f t="shared" si="2"/>
        <v>viernes</v>
      </c>
      <c r="M57" s="15">
        <v>0.375</v>
      </c>
      <c r="N57" s="15">
        <f t="shared" si="1"/>
        <v>0.47916666666666669</v>
      </c>
      <c r="O57" s="12" t="s">
        <v>255</v>
      </c>
      <c r="P57" s="20" t="s">
        <v>345</v>
      </c>
      <c r="Q57" s="5">
        <f>VLOOKUP(K57,datos!$B$2:$C$18,2,FALSE)</f>
        <v>0</v>
      </c>
      <c r="R57" s="5"/>
      <c r="S57" s="5"/>
      <c r="T57" s="5"/>
      <c r="U57" s="5" t="s">
        <v>377</v>
      </c>
      <c r="V57" s="40"/>
    </row>
    <row r="58" spans="1:22" x14ac:dyDescent="0.25">
      <c r="A58" s="83">
        <v>2</v>
      </c>
      <c r="B58" s="12">
        <v>1</v>
      </c>
      <c r="C58" s="12" t="s">
        <v>141</v>
      </c>
      <c r="D58" s="12" t="s">
        <v>287</v>
      </c>
      <c r="E58" s="12" t="s">
        <v>172</v>
      </c>
      <c r="F58" s="12">
        <v>1</v>
      </c>
      <c r="G58" s="12" t="s">
        <v>21</v>
      </c>
      <c r="H58" s="12" t="s">
        <v>22</v>
      </c>
      <c r="I58" s="13">
        <v>70</v>
      </c>
      <c r="J58" s="15">
        <v>0.125</v>
      </c>
      <c r="K58" s="14">
        <v>44379</v>
      </c>
      <c r="L58" s="7" t="str">
        <f t="shared" si="2"/>
        <v>viernes</v>
      </c>
      <c r="M58" s="15">
        <v>0.625</v>
      </c>
      <c r="N58" s="15">
        <f t="shared" si="1"/>
        <v>0.75</v>
      </c>
      <c r="O58" s="12" t="s">
        <v>256</v>
      </c>
      <c r="P58" s="16" t="s">
        <v>297</v>
      </c>
      <c r="Q58" s="5">
        <f>VLOOKUP(K58,datos!$B$2:$C$18,2,FALSE)</f>
        <v>0</v>
      </c>
      <c r="R58" s="5"/>
      <c r="S58" s="5"/>
      <c r="T58" s="5"/>
      <c r="U58" s="5" t="s">
        <v>377</v>
      </c>
      <c r="V58" s="40"/>
    </row>
    <row r="59" spans="1:22" x14ac:dyDescent="0.25">
      <c r="A59" s="84">
        <v>4</v>
      </c>
      <c r="B59" s="65">
        <v>2</v>
      </c>
      <c r="C59" s="65" t="s">
        <v>165</v>
      </c>
      <c r="D59" s="65" t="s">
        <v>285</v>
      </c>
      <c r="E59" s="65" t="s">
        <v>300</v>
      </c>
      <c r="F59" s="65">
        <v>1</v>
      </c>
      <c r="G59" s="65" t="s">
        <v>21</v>
      </c>
      <c r="H59" s="65" t="s">
        <v>28</v>
      </c>
      <c r="I59" s="66">
        <v>177</v>
      </c>
      <c r="J59" s="67">
        <v>4.1666666666666664E-2</v>
      </c>
      <c r="K59" s="68">
        <v>44379</v>
      </c>
      <c r="L59" s="69" t="str">
        <f t="shared" si="2"/>
        <v>viernes</v>
      </c>
      <c r="M59" s="67">
        <v>0.79166666666666663</v>
      </c>
      <c r="N59" s="67">
        <f t="shared" si="1"/>
        <v>0.83333333333333326</v>
      </c>
      <c r="O59" s="65" t="s">
        <v>253</v>
      </c>
      <c r="P59" s="70"/>
      <c r="Q59" s="71">
        <f>VLOOKUP(K59,datos!$B$2:$C$18,2,FALSE)</f>
        <v>0</v>
      </c>
      <c r="R59" s="71"/>
      <c r="S59" s="71"/>
      <c r="T59" s="71"/>
      <c r="U59" s="71"/>
      <c r="V59" s="85"/>
    </row>
    <row r="60" spans="1:22" x14ac:dyDescent="0.25">
      <c r="A60" s="6">
        <v>0</v>
      </c>
      <c r="B60" s="7">
        <v>1</v>
      </c>
      <c r="C60" s="7" t="s">
        <v>306</v>
      </c>
      <c r="D60" s="7" t="s">
        <v>290</v>
      </c>
      <c r="E60" s="7" t="s">
        <v>251</v>
      </c>
      <c r="F60" s="7">
        <v>1</v>
      </c>
      <c r="G60" s="7" t="s">
        <v>308</v>
      </c>
      <c r="H60" s="7" t="s">
        <v>136</v>
      </c>
      <c r="I60" s="8"/>
      <c r="J60" s="10">
        <v>2.0833333333333332E-2</v>
      </c>
      <c r="K60" s="9">
        <v>44382</v>
      </c>
      <c r="L60" s="7" t="str">
        <f t="shared" si="2"/>
        <v>lunes</v>
      </c>
      <c r="M60" s="10">
        <v>0.375</v>
      </c>
      <c r="N60" s="10">
        <f t="shared" si="1"/>
        <v>0.39583333333333331</v>
      </c>
      <c r="O60" s="7" t="s">
        <v>254</v>
      </c>
      <c r="P60" s="72"/>
      <c r="Q60">
        <f>VLOOKUP(K60,datos!$B$2:$C$18,2,FALSE)</f>
        <v>1</v>
      </c>
    </row>
    <row r="61" spans="1:22" x14ac:dyDescent="0.25">
      <c r="A61" s="11">
        <v>2</v>
      </c>
      <c r="B61" s="12">
        <v>2</v>
      </c>
      <c r="C61" s="12" t="s">
        <v>164</v>
      </c>
      <c r="D61" s="33" t="s">
        <v>236</v>
      </c>
      <c r="E61" s="33" t="s">
        <v>195</v>
      </c>
      <c r="F61" s="33">
        <v>1</v>
      </c>
      <c r="G61" s="33" t="s">
        <v>30</v>
      </c>
      <c r="H61" s="33" t="s">
        <v>22</v>
      </c>
      <c r="I61" s="12">
        <v>71</v>
      </c>
      <c r="J61" s="48">
        <v>0.10416666666666667</v>
      </c>
      <c r="K61" s="14">
        <v>44382</v>
      </c>
      <c r="L61" s="7" t="str">
        <f t="shared" si="2"/>
        <v>lunes</v>
      </c>
      <c r="M61" s="15">
        <v>0.375</v>
      </c>
      <c r="N61" s="15">
        <f t="shared" si="1"/>
        <v>0.47916666666666669</v>
      </c>
      <c r="O61" s="12" t="s">
        <v>255</v>
      </c>
      <c r="P61" s="16" t="s">
        <v>346</v>
      </c>
      <c r="Q61">
        <f>VLOOKUP(K61,datos!$B$2:$C$18,2,FALSE)</f>
        <v>1</v>
      </c>
      <c r="U61" s="91" t="s">
        <v>379</v>
      </c>
    </row>
    <row r="62" spans="1:22" x14ac:dyDescent="0.25">
      <c r="A62" s="24">
        <v>1</v>
      </c>
      <c r="B62" s="25">
        <v>1</v>
      </c>
      <c r="C62" s="25" t="s">
        <v>148</v>
      </c>
      <c r="D62" s="25" t="s">
        <v>353</v>
      </c>
      <c r="E62" s="25" t="s">
        <v>179</v>
      </c>
      <c r="F62" s="25">
        <v>1</v>
      </c>
      <c r="G62" s="12" t="s">
        <v>21</v>
      </c>
      <c r="H62" s="12" t="s">
        <v>22</v>
      </c>
      <c r="I62" s="26">
        <v>120</v>
      </c>
      <c r="J62" s="47">
        <v>0.125</v>
      </c>
      <c r="K62" s="27">
        <v>44382</v>
      </c>
      <c r="L62" s="7" t="str">
        <f t="shared" si="2"/>
        <v>lunes</v>
      </c>
      <c r="M62" s="15">
        <v>0.5</v>
      </c>
      <c r="N62" s="47">
        <f t="shared" si="1"/>
        <v>0.625</v>
      </c>
      <c r="O62" s="25" t="s">
        <v>298</v>
      </c>
      <c r="P62" s="45"/>
      <c r="Q62">
        <f>VLOOKUP(K62,datos!$B$2:$C$18,2,FALSE)</f>
        <v>1</v>
      </c>
      <c r="U62" s="91" t="s">
        <v>379</v>
      </c>
    </row>
    <row r="63" spans="1:22" x14ac:dyDescent="0.25">
      <c r="A63" s="11">
        <v>2</v>
      </c>
      <c r="B63" s="12">
        <v>1</v>
      </c>
      <c r="C63" s="12" t="s">
        <v>142</v>
      </c>
      <c r="D63" s="12" t="s">
        <v>265</v>
      </c>
      <c r="E63" s="12" t="s">
        <v>173</v>
      </c>
      <c r="F63" s="12">
        <v>1</v>
      </c>
      <c r="G63" s="12" t="s">
        <v>21</v>
      </c>
      <c r="H63" s="12" t="s">
        <v>28</v>
      </c>
      <c r="I63" s="13">
        <v>8</v>
      </c>
      <c r="J63" s="15">
        <v>4.1666666666666664E-2</v>
      </c>
      <c r="K63" s="14">
        <v>44382</v>
      </c>
      <c r="L63" s="7" t="str">
        <f t="shared" si="2"/>
        <v>lunes</v>
      </c>
      <c r="M63" s="15">
        <v>0.79166666666666663</v>
      </c>
      <c r="N63" s="15">
        <f t="shared" si="1"/>
        <v>0.83333333333333326</v>
      </c>
      <c r="O63" s="12" t="s">
        <v>253</v>
      </c>
      <c r="P63" s="19"/>
      <c r="Q63">
        <f>VLOOKUP(K63,datos!$B$2:$C$18,2,FALSE)</f>
        <v>1</v>
      </c>
    </row>
    <row r="64" spans="1:22" x14ac:dyDescent="0.25">
      <c r="A64" s="32">
        <v>3</v>
      </c>
      <c r="B64" s="34">
        <v>2</v>
      </c>
      <c r="C64" s="12" t="s">
        <v>203</v>
      </c>
      <c r="D64" s="12" t="s">
        <v>263</v>
      </c>
      <c r="E64" s="12" t="s">
        <v>315</v>
      </c>
      <c r="F64" s="12">
        <v>2</v>
      </c>
      <c r="G64" s="12" t="s">
        <v>30</v>
      </c>
      <c r="H64" s="12" t="s">
        <v>22</v>
      </c>
      <c r="I64" s="13">
        <v>89</v>
      </c>
      <c r="J64" s="15">
        <v>0.14583333333333334</v>
      </c>
      <c r="K64" s="14">
        <v>44383</v>
      </c>
      <c r="L64" s="7" t="str">
        <f t="shared" si="2"/>
        <v>martes</v>
      </c>
      <c r="M64" s="15">
        <v>0.375</v>
      </c>
      <c r="N64" s="15">
        <f t="shared" si="1"/>
        <v>0.52083333333333337</v>
      </c>
      <c r="O64" s="12" t="s">
        <v>255</v>
      </c>
      <c r="P64" s="56" t="s">
        <v>371</v>
      </c>
      <c r="Q64">
        <f>VLOOKUP(K64,datos!$B$2:$C$18,2,FALSE)</f>
        <v>0</v>
      </c>
      <c r="R64" t="s">
        <v>317</v>
      </c>
      <c r="U64" s="91" t="s">
        <v>379</v>
      </c>
    </row>
    <row r="65" spans="1:21" x14ac:dyDescent="0.25">
      <c r="A65" s="32">
        <v>2</v>
      </c>
      <c r="B65" s="34">
        <v>1</v>
      </c>
      <c r="C65" s="12" t="s">
        <v>201</v>
      </c>
      <c r="D65" s="34" t="s">
        <v>265</v>
      </c>
      <c r="E65" s="33" t="s">
        <v>173</v>
      </c>
      <c r="F65" s="33">
        <v>2</v>
      </c>
      <c r="G65" s="33" t="s">
        <v>30</v>
      </c>
      <c r="H65" s="33" t="s">
        <v>28</v>
      </c>
      <c r="I65" s="12">
        <v>8</v>
      </c>
      <c r="J65" s="48">
        <v>4.1666666666666664E-2</v>
      </c>
      <c r="K65" s="14">
        <v>44383</v>
      </c>
      <c r="L65" s="7" t="str">
        <f t="shared" si="2"/>
        <v>martes</v>
      </c>
      <c r="M65" s="15">
        <v>0.54166666666666663</v>
      </c>
      <c r="N65" s="15">
        <f t="shared" si="1"/>
        <v>0.58333333333333326</v>
      </c>
      <c r="O65" s="12" t="s">
        <v>253</v>
      </c>
      <c r="P65" s="16"/>
      <c r="Q65">
        <f>VLOOKUP(K65,datos!$B$2:$C$18,2,FALSE)</f>
        <v>0</v>
      </c>
    </row>
    <row r="66" spans="1:21" x14ac:dyDescent="0.25">
      <c r="A66" s="11">
        <v>3</v>
      </c>
      <c r="B66" s="12">
        <v>2</v>
      </c>
      <c r="C66" s="12" t="s">
        <v>203</v>
      </c>
      <c r="D66" s="12" t="s">
        <v>263</v>
      </c>
      <c r="E66" s="12" t="s">
        <v>316</v>
      </c>
      <c r="F66" s="12">
        <v>2</v>
      </c>
      <c r="G66" s="12" t="s">
        <v>30</v>
      </c>
      <c r="H66" s="12" t="s">
        <v>22</v>
      </c>
      <c r="I66" s="13">
        <v>11</v>
      </c>
      <c r="J66" s="15">
        <v>0.14583333333333334</v>
      </c>
      <c r="K66" s="14">
        <v>44383</v>
      </c>
      <c r="L66" s="7" t="str">
        <f t="shared" si="2"/>
        <v>martes</v>
      </c>
      <c r="M66" s="15">
        <v>0.625</v>
      </c>
      <c r="N66" s="15">
        <f t="shared" si="1"/>
        <v>0.77083333333333337</v>
      </c>
      <c r="O66" s="12" t="s">
        <v>255</v>
      </c>
      <c r="P66" s="17" t="s">
        <v>352</v>
      </c>
      <c r="Q66">
        <f>VLOOKUP(K66,datos!$B$2:$C$18,2,FALSE)</f>
        <v>0</v>
      </c>
      <c r="R66" t="s">
        <v>317</v>
      </c>
      <c r="U66" s="91" t="s">
        <v>379</v>
      </c>
    </row>
    <row r="67" spans="1:21" x14ac:dyDescent="0.25">
      <c r="A67" s="31">
        <v>1</v>
      </c>
      <c r="B67" s="33">
        <v>2</v>
      </c>
      <c r="C67" s="12" t="s">
        <v>311</v>
      </c>
      <c r="D67" s="33" t="s">
        <v>310</v>
      </c>
      <c r="E67" s="63" t="s">
        <v>309</v>
      </c>
      <c r="F67" s="36">
        <v>2</v>
      </c>
      <c r="G67" s="36" t="s">
        <v>30</v>
      </c>
      <c r="H67" s="36" t="s">
        <v>22</v>
      </c>
      <c r="I67" s="55">
        <v>20</v>
      </c>
      <c r="J67" s="49">
        <v>0.125</v>
      </c>
      <c r="K67" s="14">
        <v>44383</v>
      </c>
      <c r="L67" s="7" t="str">
        <f t="shared" si="2"/>
        <v>martes</v>
      </c>
      <c r="M67" s="15">
        <v>0.66666666666666663</v>
      </c>
      <c r="N67" s="15">
        <f t="shared" si="1"/>
        <v>0.79166666666666663</v>
      </c>
      <c r="O67" s="58" t="s">
        <v>256</v>
      </c>
      <c r="P67" s="59" t="s">
        <v>372</v>
      </c>
      <c r="Q67">
        <f>VLOOKUP(K67,datos!$B$2:$C$18,2,FALSE)</f>
        <v>0</v>
      </c>
      <c r="R67" t="s">
        <v>312</v>
      </c>
      <c r="S67" t="s">
        <v>368</v>
      </c>
      <c r="T67">
        <v>20</v>
      </c>
      <c r="U67" s="91" t="s">
        <v>379</v>
      </c>
    </row>
  </sheetData>
  <autoFilter ref="A5:P67" xr:uid="{00000000-0009-0000-0000-000000000000}">
    <sortState xmlns:xlrd2="http://schemas.microsoft.com/office/spreadsheetml/2017/richdata2" ref="A2:O66">
      <sortCondition ref="K2:K64"/>
      <sortCondition ref="M2:M64"/>
      <sortCondition ref="A2:A64"/>
    </sortState>
  </autoFilter>
  <sortState xmlns:xlrd2="http://schemas.microsoft.com/office/spreadsheetml/2017/richdata2" ref="A2:Q64">
    <sortCondition ref="K2:K64"/>
    <sortCondition ref="M2:M64"/>
    <sortCondition ref="A2:A64"/>
    <sortCondition ref="F2:F64"/>
  </sortState>
  <mergeCells count="1">
    <mergeCell ref="O5:P5"/>
  </mergeCells>
  <conditionalFormatting sqref="A6:P9 A10:O10 A35:P67 A34:O34 A11:P33">
    <cfRule type="expression" dxfId="19" priority="15">
      <formula>$Q6=0</formula>
    </cfRule>
  </conditionalFormatting>
  <conditionalFormatting sqref="H6:H67">
    <cfRule type="cellIs" dxfId="18" priority="2" operator="equal">
      <formula>"Presencial"</formula>
    </cfRule>
  </conditionalFormatting>
  <conditionalFormatting sqref="O6:O67">
    <cfRule type="cellIs" dxfId="17" priority="1" operator="equal">
      <formula>"polideportivo"</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44361</v>
      </c>
      <c r="C2" s="51">
        <f>planificación!M6</f>
        <v>0.375</v>
      </c>
      <c r="D2" s="30">
        <f>B2</f>
        <v>44361</v>
      </c>
      <c r="E2" s="50">
        <f>planificación!N6</f>
        <v>0.39583333333333331</v>
      </c>
      <c r="F2" t="str">
        <f>CONCATENATE(IF(planificación!G6&lt;&gt;"trabajo",CONCATENATE("""Examen ",planificación!G6),""""&amp;"Trabajo")&amp;" de ",planificación!E6,"""")</f>
        <v>"Trabajo de Repositorios de Información"</v>
      </c>
      <c r="G2" t="str">
        <f>""""&amp;IF(OR(planificación!O6="online",planificación!O6="polideportivo",planificación!O6="entrega"),planificación!O6,planificación!P6)&amp;""""</f>
        <v>"online"</v>
      </c>
    </row>
    <row r="3" spans="1:9" x14ac:dyDescent="0.25">
      <c r="A3" t="str">
        <f>CONCATENATE("""",planificación!D7," ",planificación!G7,"""")</f>
        <v>"SSOO Teórico"</v>
      </c>
      <c r="B3" s="30">
        <f>planificación!K7</f>
        <v>44361</v>
      </c>
      <c r="C3" s="51">
        <f>planificación!M7</f>
        <v>0.54166666666666663</v>
      </c>
      <c r="D3" s="30">
        <f t="shared" ref="D3:D63" si="0">B3</f>
        <v>44361</v>
      </c>
      <c r="E3" s="50">
        <f>planificación!N7</f>
        <v>0.58333333333333326</v>
      </c>
      <c r="F3" t="str">
        <f>CONCATENATE(IF(planificación!G7&lt;&gt;"trabajo",CONCATENATE("""Examen ",planificación!G7),""""&amp;"Trabajo")&amp;" de ",planificación!E7,"""")</f>
        <v>"Examen Teórico de Sistemas Operativos"</v>
      </c>
      <c r="G3" t="str">
        <f>""""&amp;IF(OR(planificación!O7="online",planificación!O7="polideportivo",planificación!O7="entrega"),planificación!O7,planificación!P7)&amp;""""</f>
        <v>"A-2-01, A-2-02"</v>
      </c>
    </row>
    <row r="4" spans="1:9" x14ac:dyDescent="0.25">
      <c r="A4" t="str">
        <f>CONCATENATE("""",planificación!D8," ",planificación!G8,"""")</f>
        <v>"DS Teórico"</v>
      </c>
      <c r="B4" s="30">
        <f>planificación!K8</f>
        <v>44361</v>
      </c>
      <c r="C4" s="51">
        <f>planificación!M8</f>
        <v>0.66666666666666663</v>
      </c>
      <c r="D4" s="30">
        <f t="shared" si="0"/>
        <v>44361</v>
      </c>
      <c r="E4" s="50">
        <f>planificación!N8</f>
        <v>0.77083333333333326</v>
      </c>
      <c r="F4" t="str">
        <f>CONCATENATE(IF(planificación!G8&lt;&gt;"trabajo",CONCATENATE("""Examen ",planificación!G8),""""&amp;"Trabajo")&amp;" de ",planificación!E8,"""")</f>
        <v>"Examen Teórico de Diseño del Software"</v>
      </c>
      <c r="G4" t="str">
        <f>""""&amp;IF(OR(planificación!O8="online",planificación!O8="polideportivo",planificación!O8="entrega"),planificación!O8,planificación!P8)&amp;""""</f>
        <v>"polideportivo"</v>
      </c>
    </row>
    <row r="5" spans="1:9" x14ac:dyDescent="0.25">
      <c r="A5" t="str">
        <f>CONCATENATE("""",planificación!D9," ",planificación!G9,"""")</f>
        <v>"SDM Trabajo"</v>
      </c>
      <c r="B5" s="30">
        <f>planificación!K9</f>
        <v>44362</v>
      </c>
      <c r="C5" s="51">
        <f>planificación!M9</f>
        <v>0.375</v>
      </c>
      <c r="D5" s="30">
        <f t="shared" si="0"/>
        <v>44362</v>
      </c>
      <c r="E5" s="50">
        <f>planificación!N9</f>
        <v>0.39583333333333331</v>
      </c>
      <c r="F5" t="str">
        <f>CONCATENATE(IF(planificación!G9&lt;&gt;"trabajo",CONCATENATE("""Examen ",planificación!G9),""""&amp;"Trabajo")&amp;" de ",planificación!E9,"""")</f>
        <v>"Trabajo de Software para Dispositivos Móviles"</v>
      </c>
      <c r="G5" t="str">
        <f>""""&amp;IF(OR(planificación!O9="online",planificación!O9="polideportivo",planificación!O9="entrega"),planificación!O9,planificación!P9)&amp;""""</f>
        <v>"entrega"</v>
      </c>
    </row>
    <row r="6" spans="1:9" x14ac:dyDescent="0.25">
      <c r="A6" t="str">
        <f>CONCATENATE("""",planificación!D10," ",planificación!G10,"""")</f>
        <v>"AC Teórico"</v>
      </c>
      <c r="B6" s="30">
        <f>planificación!K10</f>
        <v>44362</v>
      </c>
      <c r="C6" s="51">
        <f>planificación!M10</f>
        <v>0.375</v>
      </c>
      <c r="D6" s="30">
        <f t="shared" si="0"/>
        <v>44362</v>
      </c>
      <c r="E6" s="50">
        <f>planificación!N10</f>
        <v>0.47916666666666669</v>
      </c>
      <c r="F6" t="str">
        <f>CONCATENATE(IF(planificación!G10&lt;&gt;"trabajo",CONCATENATE("""Examen ",planificación!G10),""""&amp;"Trabajo")&amp;" de ",planificación!E10,"""")</f>
        <v>"Examen Teórico de Arquitectura de Computadores"</v>
      </c>
      <c r="G6" t="str">
        <f>""""&amp;IF(OR(planificación!O10="online",planificación!O10="polideportivo",planificación!O10="entrega"),planificación!O10,planificación!P10)&amp;""""</f>
        <v>"A-2-01, A-2-02"</v>
      </c>
    </row>
    <row r="7" spans="1:9" x14ac:dyDescent="0.25">
      <c r="A7" t="str">
        <f>CONCATENATE("""",planificación!D11," ",planificación!G11,"""")</f>
        <v>"ASR Trabajo"</v>
      </c>
      <c r="B7" s="30">
        <f>planificación!K11</f>
        <v>44362</v>
      </c>
      <c r="C7" s="51">
        <f>planificación!M11</f>
        <v>0.375</v>
      </c>
      <c r="D7" s="30">
        <f t="shared" si="0"/>
        <v>44362</v>
      </c>
      <c r="E7" s="50">
        <f>planificación!N11</f>
        <v>0.39583333333333331</v>
      </c>
      <c r="F7" t="str">
        <f>CONCATENATE(IF(planificación!G11&lt;&gt;"trabajo",CONCATENATE("""Examen ",planificación!G11),""""&amp;"Trabajo")&amp;" de ",planificación!E11,"""")</f>
        <v>"Trabajo de Administración de Sistemas y Redes"</v>
      </c>
      <c r="G7" t="str">
        <f>""""&amp;IF(OR(planificación!O11="online",planificación!O11="polideportivo",planificación!O11="entrega"),planificación!O11,planificación!P11)&amp;""""</f>
        <v>"entrega"</v>
      </c>
    </row>
    <row r="8" spans="1:9" x14ac:dyDescent="0.25">
      <c r="A8" t="str">
        <f>CONCATENATE("""",planificación!D12," ",planificación!G12,"""")</f>
        <v>"SI Teórico"</v>
      </c>
      <c r="B8" s="30">
        <f>planificación!K12</f>
        <v>44362</v>
      </c>
      <c r="C8" s="51">
        <f>planificación!M12</f>
        <v>0.625</v>
      </c>
      <c r="D8" s="30">
        <f t="shared" si="0"/>
        <v>44362</v>
      </c>
      <c r="E8" s="50">
        <f>planificación!N12</f>
        <v>0.72916666666666663</v>
      </c>
      <c r="F8" t="str">
        <f>CONCATENATE(IF(planificación!G12&lt;&gt;"trabajo",CONCATENATE("""Examen ",planificación!G12),""""&amp;"Trabajo")&amp;" de ",planificación!E12,"""")</f>
        <v>"Examen Teórico de Sistemas Inteligentes"</v>
      </c>
      <c r="G8" t="str">
        <f>""""&amp;IF(OR(planificación!O12="online",planificación!O12="polideportivo",planificación!O12="entrega"),planificación!O12,planificación!P12)&amp;""""</f>
        <v>"polideportivo"</v>
      </c>
    </row>
    <row r="9" spans="1:9" x14ac:dyDescent="0.25">
      <c r="A9" t="str">
        <f>CONCATENATE("""",planificación!D13," ",planificación!G13,"""")</f>
        <v>"TPP Práctico"</v>
      </c>
      <c r="B9" s="30">
        <f>planificación!K13</f>
        <v>44363</v>
      </c>
      <c r="C9" s="51">
        <f>planificación!M13</f>
        <v>0.375</v>
      </c>
      <c r="D9" s="30">
        <f t="shared" si="0"/>
        <v>44363</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""""&amp;IF(OR(planificación!O13="online",planificación!O13="polideportivo",planificación!O13="entrega"),planificación!O13,planificación!P13)&amp;""""</f>
        <v>"L-14, L-31, L-32,  L-11"</v>
      </c>
    </row>
    <row r="10" spans="1:9" x14ac:dyDescent="0.25">
      <c r="A10" t="str">
        <f>CONCATENATE("""",planificación!D14," ",planificación!G14,"""")</f>
        <v>"FI Teórico"</v>
      </c>
      <c r="B10" s="30">
        <f>planificación!K14</f>
        <v>44363</v>
      </c>
      <c r="C10" s="51">
        <f>planificación!M14</f>
        <v>0.54166666666666663</v>
      </c>
      <c r="D10" s="30">
        <f t="shared" si="0"/>
        <v>44363</v>
      </c>
      <c r="E10" s="50">
        <f>planificación!N14</f>
        <v>0.625</v>
      </c>
      <c r="F10" t="str">
        <f>CONCATENATE(IF(planificación!G14&lt;&gt;"trabajo",CONCATENATE("""Examen ",planificación!G14),""""&amp;"Trabajo")&amp;" de ",planificación!E14,"""")</f>
        <v>"Examen Teórico de Fundamentos de Informática"</v>
      </c>
      <c r="G10" t="str">
        <f>""""&amp;IF(OR(planificación!O14="online",planificación!O14="polideportivo",planificación!O14="entrega"),planificación!O14,planificación!P14)&amp;""""</f>
        <v>"A-2-01, A-2-02"</v>
      </c>
    </row>
    <row r="11" spans="1:9" x14ac:dyDescent="0.25">
      <c r="A11" t="str">
        <f>CONCATENATE("""",planificación!D15," ",planificación!G15,"""")</f>
        <v>"RI Teórico"</v>
      </c>
      <c r="B11" s="30">
        <f>planificación!K15</f>
        <v>44363</v>
      </c>
      <c r="C11" s="51">
        <f>planificación!M15</f>
        <v>0.79166666666666663</v>
      </c>
      <c r="D11" s="30">
        <f t="shared" si="0"/>
        <v>44363</v>
      </c>
      <c r="E11" s="50">
        <f>planificación!N15</f>
        <v>0.83333333333333326</v>
      </c>
      <c r="F11" t="str">
        <f>CONCATENATE(IF(planificación!G15&lt;&gt;"trabajo",CONCATENATE("""Examen ",planificación!G15),""""&amp;"Trabajo")&amp;" de ",planificación!E15,"""")</f>
        <v>"Examen Teórico de Repositorios de Información"</v>
      </c>
      <c r="G11" t="str">
        <f>""""&amp;IF(OR(planificación!O15="online",planificación!O15="polideportivo",planificación!O15="entrega"),planificación!O15,planificación!P15)&amp;""""</f>
        <v>"online"</v>
      </c>
    </row>
    <row r="12" spans="1:9" x14ac:dyDescent="0.25">
      <c r="A12" t="str">
        <f>CONCATENATE("""",planificación!D16," ",planificación!G16,"""")</f>
        <v>"IR Teórico"</v>
      </c>
      <c r="B12" s="30">
        <f>planificación!K16</f>
        <v>44364</v>
      </c>
      <c r="C12" s="51">
        <f>planificación!M16</f>
        <v>0.375</v>
      </c>
      <c r="D12" s="30">
        <f t="shared" si="0"/>
        <v>44364</v>
      </c>
      <c r="E12" s="50">
        <f>planificación!N16</f>
        <v>0.5</v>
      </c>
      <c r="F12" t="str">
        <f>CONCATENATE(IF(planificación!G16&lt;&gt;"trabajo",CONCATENATE("""Examen ",planificación!G16),""""&amp;"Trabajo")&amp;" de ",planificación!E16,"""")</f>
        <v>"Examen Teórico de Ingeniería de Requisitos"</v>
      </c>
      <c r="G12" t="str">
        <f>""""&amp;IF(OR(planificación!O16="online",planificación!O16="polideportivo",planificación!O16="entrega"),planificación!O16,planificación!P16)&amp;""""</f>
        <v>"A-2-01, A-2-02"</v>
      </c>
    </row>
    <row r="13" spans="1:9" x14ac:dyDescent="0.25">
      <c r="A13" t="str">
        <f>CONCATENATE("""",planificación!D17," ",planificación!G17,"""")</f>
        <v>"IPS Teórico"</v>
      </c>
      <c r="B13" s="30">
        <f>planificación!K17</f>
        <v>44364</v>
      </c>
      <c r="C13" s="51">
        <f>planificación!M17</f>
        <v>0.54166666666666663</v>
      </c>
      <c r="D13" s="30">
        <f t="shared" si="0"/>
        <v>44364</v>
      </c>
      <c r="E13" s="50">
        <f>planificación!N17</f>
        <v>0.58333333333333326</v>
      </c>
      <c r="F13" t="str">
        <f>CONCATENATE(IF(planificación!G17&lt;&gt;"trabajo",CONCATENATE("""Examen ",planificación!G17),""""&amp;"Trabajo")&amp;" de ",planificación!E17,"""")</f>
        <v>"Examen Teórico de Ingeniería del Proceso Software"</v>
      </c>
      <c r="G13" t="str">
        <f>""""&amp;IF(OR(planificación!O17="online",planificación!O17="polideportivo",planificación!O17="entrega"),planificación!O17,planificación!P17)&amp;""""</f>
        <v>"A-B-01, A-B-02"</v>
      </c>
    </row>
    <row r="14" spans="1:9" x14ac:dyDescent="0.25">
      <c r="A14" t="str">
        <f>CONCATENATE("""",planificación!D18," ",planificación!G18,"""")</f>
        <v>"ED Teórico"</v>
      </c>
      <c r="B14" s="30">
        <f>planificación!K18</f>
        <v>44364</v>
      </c>
      <c r="C14" s="51">
        <f>planificación!M18</f>
        <v>0.70833333333333337</v>
      </c>
      <c r="D14" s="30">
        <f t="shared" si="0"/>
        <v>44364</v>
      </c>
      <c r="E14" s="50">
        <f>planificación!N18</f>
        <v>0.79166666666666674</v>
      </c>
      <c r="F14" t="str">
        <f>CONCATENATE(IF(planificación!G18&lt;&gt;"trabajo",CONCATENATE("""Examen ",planificación!G18),""""&amp;"Trabajo")&amp;" de ",planificación!E18,"""")</f>
        <v>"Examen Teórico de Estructura de Datos"</v>
      </c>
      <c r="G14" t="str">
        <f>""""&amp;IF(OR(planificación!O18="online",planificación!O18="polideportivo",planificación!O18="entrega"),planificación!O18,planificación!P18)&amp;""""</f>
        <v>"A-S-01, A-S-02"</v>
      </c>
    </row>
    <row r="15" spans="1:9" x14ac:dyDescent="0.25">
      <c r="A15" t="str">
        <f>CONCATENATE("""",planificación!D19," ",planificación!G19,"""")</f>
        <v>"SDM Trabajo"</v>
      </c>
      <c r="B15" s="30">
        <f>planificación!K19</f>
        <v>44365</v>
      </c>
      <c r="C15" s="51">
        <f>planificación!M19</f>
        <v>0.375</v>
      </c>
      <c r="D15" s="30">
        <f t="shared" si="0"/>
        <v>44365</v>
      </c>
      <c r="E15" s="50">
        <f>planificación!N19</f>
        <v>0.39583333333333331</v>
      </c>
      <c r="F15" t="str">
        <f>CONCATENATE(IF(planificación!G19&lt;&gt;"trabajo",CONCATENATE("""Examen ",planificación!G19),""""&amp;"Trabajo")&amp;" de ",planificación!E19,"""")</f>
        <v>"Trabajo de Software para Dispositivos Móviles"</v>
      </c>
      <c r="G15" t="str">
        <f>""""&amp;IF(OR(planificación!O19="online",planificación!O19="polideportivo",planificación!O19="entrega"),planificación!O19,planificación!P19)&amp;""""</f>
        <v>"entrega"</v>
      </c>
    </row>
    <row r="16" spans="1:9" x14ac:dyDescent="0.25">
      <c r="A16" t="str">
        <f>CONCATENATE("""",planificación!D20," ",planificación!G20,"""")</f>
        <v>"AMD Teórico"</v>
      </c>
      <c r="B16" s="30">
        <f>planificación!K20</f>
        <v>44365</v>
      </c>
      <c r="C16" s="51">
        <f>planificación!M20</f>
        <v>0.375</v>
      </c>
      <c r="D16" s="30">
        <f t="shared" si="0"/>
        <v>44365</v>
      </c>
      <c r="E16" s="50">
        <f>planificación!N20</f>
        <v>0.45833333333333331</v>
      </c>
      <c r="F16" t="str">
        <f>CONCATENATE(IF(planificación!G20&lt;&gt;"trabajo",CONCATENATE("""Examen ",planificación!G20),""""&amp;"Trabajo")&amp;" de ",planificación!E20,"""")</f>
        <v>"Examen Teórico de Autómatas y Matemáticas Discretas"</v>
      </c>
      <c r="G16" t="str">
        <f>""""&amp;IF(OR(planificación!O20="online",planificación!O20="polideportivo",planificación!O20="entrega"),planificación!O20,planificación!P20)&amp;""""</f>
        <v>"A-2-01, A-2-02"</v>
      </c>
    </row>
    <row r="17" spans="1:7" x14ac:dyDescent="0.25">
      <c r="A17" t="str">
        <f>CONCATENATE("""",planificación!D21," ",planificación!G21,"""")</f>
        <v>"SDI Teórico"</v>
      </c>
      <c r="B17" s="30">
        <f>planificación!K21</f>
        <v>44365</v>
      </c>
      <c r="C17" s="51">
        <f>planificación!M21</f>
        <v>0.5</v>
      </c>
      <c r="D17" s="30">
        <f t="shared" si="0"/>
        <v>44365</v>
      </c>
      <c r="E17" s="50">
        <f>planificación!N21</f>
        <v>0.58333333333333337</v>
      </c>
      <c r="F17" t="str">
        <f>CONCATENATE(IF(planificación!G21&lt;&gt;"trabajo",CONCATENATE("""Examen ",planificación!G21),""""&amp;"Trabajo")&amp;" de ",planificación!E21,"""")</f>
        <v>"Examen Teórico de Sistemas Distribuidos e Internet"</v>
      </c>
      <c r="G17" t="str">
        <f>""""&amp;IF(OR(planificación!O21="online",planificación!O21="polideportivo",planificación!O21="entrega"),planificación!O21,planificación!P21)&amp;""""</f>
        <v>"A-S-01, A-S-02"</v>
      </c>
    </row>
    <row r="18" spans="1:7" x14ac:dyDescent="0.25">
      <c r="A18" t="str">
        <f>CONCATENATE("""",planificación!D22," ",planificación!G22,"""")</f>
        <v>"CPM Teórico"</v>
      </c>
      <c r="B18" s="30">
        <f>planificación!K22</f>
        <v>44365</v>
      </c>
      <c r="C18" s="51">
        <f>planificación!M22</f>
        <v>0.70833333333333337</v>
      </c>
      <c r="D18" s="30">
        <f t="shared" si="0"/>
        <v>44365</v>
      </c>
      <c r="E18" s="50">
        <f>planificación!N22</f>
        <v>0.75</v>
      </c>
      <c r="F18" t="str">
        <f>CONCATENATE(IF(planificación!G22&lt;&gt;"trabajo",CONCATENATE("""Examen ",planificación!G22),""""&amp;"Trabajo")&amp;" de ",planificación!E22,"""")</f>
        <v>"Examen Teórico de Comunicación Persona-Máquina"</v>
      </c>
      <c r="G18" t="str">
        <f>""""&amp;IF(OR(planificación!O22="online",planificación!O22="polideportivo",planificación!O22="entrega"),planificación!O22,planificación!P22)&amp;""""</f>
        <v>"online"</v>
      </c>
    </row>
    <row r="19" spans="1:7" x14ac:dyDescent="0.25">
      <c r="A19" t="str">
        <f>CONCATENATE("""",planificación!D23," ",planificación!G23,"""")</f>
        <v>"MP Práctico"</v>
      </c>
      <c r="B19" s="30">
        <f>planificación!K23</f>
        <v>44368</v>
      </c>
      <c r="C19" s="51">
        <f>planificación!M23</f>
        <v>0.375</v>
      </c>
      <c r="D19" s="30">
        <f t="shared" si="0"/>
        <v>44368</v>
      </c>
      <c r="E19" s="50">
        <f>planificación!N23</f>
        <v>0.5</v>
      </c>
      <c r="F19" t="str">
        <f>CONCATENATE(IF(planificación!G23&lt;&gt;"trabajo",CONCATENATE("""Examen ",planificación!G23),""""&amp;"Trabajo")&amp;" de ",planificación!E23,"""")</f>
        <v>"Examen Práctico de Metodología de la Programación"</v>
      </c>
      <c r="G19" t="str">
        <f>""""&amp;IF(OR(planificación!O23="online",planificación!O23="polideportivo",planificación!O23="entrega"),planificación!O23,planificación!P23)&amp;""""</f>
        <v>"L-14, L-31, L-32"</v>
      </c>
    </row>
    <row r="20" spans="1:7" x14ac:dyDescent="0.25">
      <c r="A20" t="str">
        <f>CONCATENATE("""",planificación!D24," ",planificación!G24,"""")</f>
        <v>"CN Teórico"</v>
      </c>
      <c r="B20" s="30">
        <f>planificación!K24</f>
        <v>44368</v>
      </c>
      <c r="C20" s="51">
        <f>planificación!M24</f>
        <v>0.5</v>
      </c>
      <c r="D20" s="30">
        <f t="shared" si="0"/>
        <v>44368</v>
      </c>
      <c r="E20" s="50">
        <f>planificación!N24</f>
        <v>0.625</v>
      </c>
      <c r="F20" t="str">
        <f>CONCATENATE(IF(planificación!G24&lt;&gt;"trabajo",CONCATENATE("""Examen ",planificación!G24),""""&amp;"Trabajo")&amp;" de ",planificación!E24,"""")</f>
        <v>"Examen Teórico de Computación Numérica"</v>
      </c>
      <c r="G20" t="str">
        <f>""""&amp;IF(OR(planificación!O24="online",planificación!O24="polideportivo",planificación!O24="entrega"),planificación!O24,planificación!P24)&amp;""""</f>
        <v>"A-2-01"</v>
      </c>
    </row>
    <row r="21" spans="1:7" x14ac:dyDescent="0.25">
      <c r="A21" t="str">
        <f>CONCATENATE("""",planificación!D25," ",planificación!G25,"""")</f>
        <v>"SIW Teórico"</v>
      </c>
      <c r="B21" s="30">
        <f>planificación!K25</f>
        <v>44368</v>
      </c>
      <c r="C21" s="51">
        <f>planificación!M25</f>
        <v>0.70833333333333337</v>
      </c>
      <c r="D21" s="30">
        <f t="shared" si="0"/>
        <v>44368</v>
      </c>
      <c r="E21" s="50">
        <f>planificación!N25</f>
        <v>0.79166666666666674</v>
      </c>
      <c r="F21" t="str">
        <f>CONCATENATE(IF(planificación!G25&lt;&gt;"trabajo",CONCATENATE("""Examen ",planificación!G25),""""&amp;"Trabajo")&amp;" de ",planificación!E25,"""")</f>
        <v>"Examen Teórico de Sistemas de Información para la Web"</v>
      </c>
      <c r="G21" t="str">
        <f>""""&amp;IF(OR(planificación!O25="online",planificación!O25="polideportivo",planificación!O25="entrega"),planificación!O25,planificación!P25)&amp;""""</f>
        <v>"online"</v>
      </c>
    </row>
    <row r="22" spans="1:7" x14ac:dyDescent="0.25">
      <c r="A22" t="str">
        <f>CONCATENATE("""",planificación!D26," ",planificación!G26,"""")</f>
        <v>"SIW Trabajo"</v>
      </c>
      <c r="B22" s="30">
        <f>planificación!K26</f>
        <v>44368</v>
      </c>
      <c r="C22" s="51">
        <f>planificación!M26</f>
        <v>0.70833333333333337</v>
      </c>
      <c r="D22" s="30">
        <f t="shared" si="0"/>
        <v>44368</v>
      </c>
      <c r="E22" s="50">
        <f>planificación!N26</f>
        <v>0.72916666666666674</v>
      </c>
      <c r="F22" t="str">
        <f>CONCATENATE(IF(planificación!G26&lt;&gt;"trabajo",CONCATENATE("""Examen ",planificación!G26),""""&amp;"Trabajo")&amp;" de ",planificación!E26,"""")</f>
        <v>"Trabajo de Sistemas de Información para la Web"</v>
      </c>
      <c r="G22" t="str">
        <f>""""&amp;IF(OR(planificación!O26="online",planificación!O26="polideportivo",planificación!O26="entrega"),planificación!O26,planificación!P26)&amp;""""</f>
        <v>"entrega"</v>
      </c>
    </row>
    <row r="23" spans="1:7" x14ac:dyDescent="0.25">
      <c r="A23" t="str">
        <f>CONCATENATE("""",planificación!D27," ",planificación!G27,"""")</f>
        <v>"AS Teórico"</v>
      </c>
      <c r="B23" s="30">
        <f>planificación!K27</f>
        <v>44369</v>
      </c>
      <c r="C23" s="51">
        <f>planificación!M27</f>
        <v>0.375</v>
      </c>
      <c r="D23" s="30">
        <f t="shared" si="0"/>
        <v>44369</v>
      </c>
      <c r="E23" s="50">
        <f>planificación!N27</f>
        <v>0.41666666666666669</v>
      </c>
      <c r="F23" t="str">
        <f>CONCATENATE(IF(planificación!G27&lt;&gt;"trabajo",CONCATENATE("""Examen ",planificación!G27),""""&amp;"Trabajo")&amp;" de ",planificación!E27,"""")</f>
        <v>"Examen Teórico de Arquitectura del Software"</v>
      </c>
      <c r="G23" t="str">
        <f>""""&amp;IF(OR(planificación!O27="online",planificación!O27="polideportivo",planificación!O27="entrega"),planificación!O27,planificación!P27)&amp;""""</f>
        <v>"online"</v>
      </c>
    </row>
    <row r="24" spans="1:7" x14ac:dyDescent="0.25">
      <c r="A24" t="str">
        <f>CONCATENATE("""",planificación!D28," ",planificación!G28,"""")</f>
        <v>"AS Trabajo"</v>
      </c>
      <c r="B24" s="30">
        <f>planificación!K28</f>
        <v>44369</v>
      </c>
      <c r="C24" s="51">
        <f>planificación!M28</f>
        <v>0.41666666666666669</v>
      </c>
      <c r="D24" s="30">
        <f t="shared" si="0"/>
        <v>44369</v>
      </c>
      <c r="E24" s="50">
        <f>planificación!N28</f>
        <v>0.45833333333333337</v>
      </c>
      <c r="F24" t="str">
        <f>CONCATENATE(IF(planificación!G28&lt;&gt;"trabajo",CONCATENATE("""Examen ",planificación!G28),""""&amp;"Trabajo")&amp;" de ",planificación!E28,"""")</f>
        <v>"Trabajo de Arquitectura del Software"</v>
      </c>
      <c r="G24" t="str">
        <f>""""&amp;IF(OR(planificación!O28="online",planificación!O28="polideportivo",planificación!O28="entrega"),planificación!O28,planificación!P28)&amp;""""</f>
        <v>"online"</v>
      </c>
    </row>
    <row r="25" spans="1:7" x14ac:dyDescent="0.25">
      <c r="A25" t="str">
        <f>CONCATENATE("""",planificación!D29," ",planificación!G29,"""")</f>
        <v>"FCR Teórico"</v>
      </c>
      <c r="B25" s="30">
        <f>planificación!K29</f>
        <v>44369</v>
      </c>
      <c r="C25" s="51">
        <f>planificación!M29</f>
        <v>0.45833333333333331</v>
      </c>
      <c r="D25" s="30">
        <f t="shared" si="0"/>
        <v>44369</v>
      </c>
      <c r="E25" s="50">
        <f>planificación!N29</f>
        <v>0.5625</v>
      </c>
      <c r="F25" t="str">
        <f>CONCATENATE(IF(planificación!G29&lt;&gt;"trabajo",CONCATENATE("""Examen ",planificación!G29),""""&amp;"Trabajo")&amp;" de ",planificación!E29,"""")</f>
        <v>"Examen Teórico de Fundamentos de Computadores y Redes"</v>
      </c>
      <c r="G25" t="str">
        <f>""""&amp;IF(OR(planificación!O29="online",planificación!O29="polideportivo",planificación!O29="entrega"),planificación!O29,planificación!P29)&amp;""""</f>
        <v>"A-2-01, A-2-02"</v>
      </c>
    </row>
    <row r="26" spans="1:7" x14ac:dyDescent="0.25">
      <c r="A26" t="str">
        <f>CONCATENATE("""",planificación!D30," ",planificación!G30,"""")</f>
        <v>"Alg Teórico"</v>
      </c>
      <c r="B26" s="30">
        <f>planificación!K30</f>
        <v>44369</v>
      </c>
      <c r="C26" s="51">
        <f>planificación!M30</f>
        <v>0.66666666666666663</v>
      </c>
      <c r="D26" s="30">
        <f t="shared" si="0"/>
        <v>44369</v>
      </c>
      <c r="E26" s="50">
        <f>planificación!N30</f>
        <v>0.77083333333333326</v>
      </c>
      <c r="F26" t="str">
        <f>CONCATENATE(IF(planificación!G30&lt;&gt;"trabajo",CONCATENATE("""Examen ",planificación!G30),""""&amp;"Trabajo")&amp;" de ",planificación!E30,"""")</f>
        <v>"Examen Teórico de Algoritmia"</v>
      </c>
      <c r="G26" t="str">
        <f>""""&amp;IF(OR(planificación!O30="online",planificación!O30="polideportivo",planificación!O30="entrega"),planificación!O30,planificación!P30)&amp;""""</f>
        <v>"polideportivo"</v>
      </c>
    </row>
    <row r="27" spans="1:7" x14ac:dyDescent="0.25">
      <c r="A27" t="str">
        <f>CONCATENATE("""",planificación!D31," ",planificación!G31,"""")</f>
        <v>"IAE Teórico"</v>
      </c>
      <c r="B27" s="30">
        <f>planificación!K31</f>
        <v>44370</v>
      </c>
      <c r="C27" s="51">
        <f>planificación!M31</f>
        <v>0.375</v>
      </c>
      <c r="D27" s="30">
        <f t="shared" si="0"/>
        <v>44370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""""&amp;IF(OR(planificación!O31="online",planificación!O31="polideportivo",planificación!O31="entrega"),planificación!O31,planificación!P31)&amp;""""</f>
        <v>"online"</v>
      </c>
    </row>
    <row r="28" spans="1:7" x14ac:dyDescent="0.25">
      <c r="A28" t="str">
        <f>CONCATENATE("""",planificación!D32," ",planificación!G32,"""")</f>
        <v>"OyE Teórico"</v>
      </c>
      <c r="B28" s="30">
        <f>planificación!K32</f>
        <v>44370</v>
      </c>
      <c r="C28" s="51">
        <f>planificación!M32</f>
        <v>0.375</v>
      </c>
      <c r="D28" s="30">
        <f t="shared" si="0"/>
        <v>44370</v>
      </c>
      <c r="E28" s="50">
        <f>planificación!N32</f>
        <v>0.5</v>
      </c>
      <c r="F28" t="str">
        <f>CONCATENATE(IF(planificación!G32&lt;&gt;"trabajo",CONCATENATE("""Examen ",planificación!G32),""""&amp;"Trabajo")&amp;" de ",planificación!E32,"""")</f>
        <v>"Examen Teórico de Ondas y Electromagnetismo"</v>
      </c>
      <c r="G28" t="str">
        <f>""""&amp;IF(OR(planificación!O32="online",planificación!O32="polideportivo",planificación!O32="entrega"),planificación!O32,planificación!P32)&amp;""""</f>
        <v>"polideportivo"</v>
      </c>
    </row>
    <row r="29" spans="1:7" x14ac:dyDescent="0.25">
      <c r="A29" t="str">
        <f>CONCATENATE("""",planificación!D33," ",planificación!G33,"""")</f>
        <v>"SSI Teórico"</v>
      </c>
      <c r="B29" s="30">
        <f>planificación!K33</f>
        <v>44370</v>
      </c>
      <c r="C29" s="51">
        <f>planificación!M33</f>
        <v>0.625</v>
      </c>
      <c r="D29" s="30">
        <f t="shared" si="0"/>
        <v>44370</v>
      </c>
      <c r="E29" s="50">
        <f>planificación!N33</f>
        <v>0.6875</v>
      </c>
      <c r="F29" t="str">
        <f>CONCATENATE(IF(planificación!G33&lt;&gt;"trabajo",CONCATENATE("""Examen ",planificación!G33),""""&amp;"Trabajo")&amp;" de ",planificación!E33,"""")</f>
        <v>"Examen Teórico de Seguridad de Sistemas Informáticos"</v>
      </c>
      <c r="G29" t="str">
        <f>""""&amp;IF(OR(planificación!O33="online",planificación!O33="polideportivo",planificación!O33="entrega"),planificación!O33,planificación!P33)&amp;""""</f>
        <v>"polideportivo"</v>
      </c>
    </row>
    <row r="30" spans="1:7" x14ac:dyDescent="0.25">
      <c r="A30" t="str">
        <f>CONCATENATE("""",planificación!D34," ",planificación!G34,"""")</f>
        <v>"AC Práctico"</v>
      </c>
      <c r="B30" s="30">
        <f>planificación!K34</f>
        <v>44370</v>
      </c>
      <c r="C30" s="51">
        <f>planificación!M34</f>
        <v>0.70833333333333337</v>
      </c>
      <c r="D30" s="30">
        <f t="shared" si="0"/>
        <v>44370</v>
      </c>
      <c r="E30" s="50">
        <f>planificación!N34</f>
        <v>0.8125</v>
      </c>
      <c r="F30" t="str">
        <f>CONCATENATE(IF(planificación!G34&lt;&gt;"trabajo",CONCATENATE("""Examen ",planificación!G34),""""&amp;"Trabajo")&amp;" de ",planificación!E34,"""")</f>
        <v>"Examen Práctico de Arquitectura de Computadores"</v>
      </c>
      <c r="G30" t="str">
        <f>""""&amp;IF(OR(planificación!O34="online",planificación!O34="polideportivo",planificación!O34="entrega"),planificación!O34,planificación!P34)&amp;""""</f>
        <v>"L-11, L-12, L-13, L-14, L-15, L-04"</v>
      </c>
    </row>
    <row r="31" spans="1:7" x14ac:dyDescent="0.25">
      <c r="A31" t="str">
        <f>CONCATENATE("""",planificación!D35," ",planificación!G35,"""")</f>
        <v>"FI Práctico"</v>
      </c>
      <c r="B31" s="30">
        <f>planificación!K35</f>
        <v>44371</v>
      </c>
      <c r="C31" s="51">
        <f>planificación!M35</f>
        <v>0.375</v>
      </c>
      <c r="D31" s="30">
        <f t="shared" si="0"/>
        <v>44371</v>
      </c>
      <c r="E31" s="50">
        <f>planificación!N35</f>
        <v>0.45833333333333331</v>
      </c>
      <c r="F31" t="str">
        <f>CONCATENATE(IF(planificación!G35&lt;&gt;"trabajo",CONCATENATE("""Examen ",planificación!G35),""""&amp;"Trabajo")&amp;" de ",planificación!E35,"""")</f>
        <v>"Examen Práctico de Fundamentos de Informática (80)"</v>
      </c>
      <c r="G31" t="str">
        <f>""""&amp;IF(OR(planificación!O35="online",planificación!O35="polideportivo",planificación!O35="entrega"),planificación!O35,planificación!P35)&amp;""""</f>
        <v>"L-14, L-31, L-32, L-11, L-12, L-13"</v>
      </c>
    </row>
    <row r="32" spans="1:7" x14ac:dyDescent="0.25">
      <c r="A32" t="str">
        <f>CONCATENATE("""",planificación!D36," ",planificación!G36,"""")</f>
        <v>"CVVS Teórico"</v>
      </c>
      <c r="B32" s="30">
        <f>planificación!K36</f>
        <v>44371</v>
      </c>
      <c r="C32" s="51">
        <f>planificación!M36</f>
        <v>0.54166666666666663</v>
      </c>
      <c r="D32" s="30">
        <f t="shared" si="0"/>
        <v>44371</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""""&amp;IF(OR(planificación!O36="online",planificación!O36="polideportivo",planificación!O36="entrega"),planificación!O36,planificación!P36)&amp;""""</f>
        <v>"A-2-01"</v>
      </c>
    </row>
    <row r="33" spans="1:7" x14ac:dyDescent="0.25">
      <c r="A33" t="str">
        <f>CONCATENATE("""",planificación!D37," ",planificación!G37,"""")</f>
        <v>"SSOO Práctico"</v>
      </c>
      <c r="B33" s="30">
        <f>planificación!K37</f>
        <v>44371</v>
      </c>
      <c r="C33" s="51">
        <f>planificación!M37</f>
        <v>0.66666666666666663</v>
      </c>
      <c r="D33" s="30">
        <f t="shared" si="0"/>
        <v>44371</v>
      </c>
      <c r="E33" s="50">
        <f>planificación!N37</f>
        <v>0.79166666666666663</v>
      </c>
      <c r="F33" t="str">
        <f>CONCATENATE(IF(planificación!G37&lt;&gt;"trabajo",CONCATENATE("""Examen ",planificación!G37),""""&amp;"Trabajo")&amp;" de ",planificación!E37,"""")</f>
        <v>"Examen Práctico de Sistemas Operativos"</v>
      </c>
      <c r="G33" t="str">
        <f>""""&amp;IF(OR(planificación!O37="online",planificación!O37="polideportivo",planificación!O37="entrega"),planificación!O37,planificación!P37)&amp;""""</f>
        <v>"L-04, L-01, L-02, L-03, L-05, "</v>
      </c>
    </row>
    <row r="34" spans="1:7" x14ac:dyDescent="0.25">
      <c r="A34" t="str">
        <f>CONCATENATE("""",planificación!D38," ",planificación!G38,"""")</f>
        <v>"AMD Práctico"</v>
      </c>
      <c r="B34" s="30">
        <f>planificación!K38</f>
        <v>44372</v>
      </c>
      <c r="C34" s="51">
        <f>planificación!M38</f>
        <v>0.375</v>
      </c>
      <c r="D34" s="30">
        <f t="shared" si="0"/>
        <v>44372</v>
      </c>
      <c r="E34" s="50">
        <f>planificación!N38</f>
        <v>0.45833333333333331</v>
      </c>
      <c r="F34" t="str">
        <f>CONCATENATE(IF(planificación!G38&lt;&gt;"trabajo",CONCATENATE("""Examen ",planificación!G38),""""&amp;"Trabajo")&amp;" de ",planificación!E38,"""")</f>
        <v>"Examen Práctico de Autómatas y Matemáticas Discretas"</v>
      </c>
      <c r="G34" t="str">
        <f>""""&amp;IF(OR(planificación!O38="online",planificación!O38="polideportivo",planificación!O38="entrega"),planificación!O38,planificación!P38)&amp;""""</f>
        <v>"L-11, L-12, L-13, L-14, L-15, L-04, L-03"</v>
      </c>
    </row>
    <row r="35" spans="1:7" x14ac:dyDescent="0.25">
      <c r="A35" t="str">
        <f>CONCATENATE("""",planificación!D39," ",planificación!G39,"""")</f>
        <v>"SEW Teórico"</v>
      </c>
      <c r="B35" s="30">
        <f>planificación!K39</f>
        <v>44372</v>
      </c>
      <c r="C35" s="51">
        <f>planificación!M39</f>
        <v>0.5</v>
      </c>
      <c r="D35" s="30">
        <f t="shared" si="0"/>
        <v>44372</v>
      </c>
      <c r="E35" s="50">
        <f>planificación!N39</f>
        <v>0.5625</v>
      </c>
      <c r="F35" t="str">
        <f>CONCATENATE(IF(planificación!G39&lt;&gt;"trabajo",CONCATENATE("""Examen ",planificación!G39),""""&amp;"Trabajo")&amp;" de ",planificación!E39,"""")</f>
        <v>"Examen Teórico de Software y Estándares para la Web"</v>
      </c>
      <c r="G35" t="str">
        <f>""""&amp;IF(OR(planificación!O39="online",planificación!O39="polideportivo",planificación!O39="entrega"),planificación!O39,planificación!P39)&amp;""""</f>
        <v>"online"</v>
      </c>
    </row>
    <row r="36" spans="1:7" x14ac:dyDescent="0.25">
      <c r="A36" t="str">
        <f>CONCATENATE("""",planificación!D40," ",planificación!G40,"""")</f>
        <v>"SEW Trabajo"</v>
      </c>
      <c r="B36" s="30">
        <f>planificación!K40</f>
        <v>44372</v>
      </c>
      <c r="C36" s="51">
        <f>planificación!M40</f>
        <v>0.5</v>
      </c>
      <c r="D36" s="30">
        <f t="shared" si="0"/>
        <v>44372</v>
      </c>
      <c r="E36" s="50">
        <f>planificación!N40</f>
        <v>0.52083333333333337</v>
      </c>
      <c r="F36" t="str">
        <f>CONCATENATE(IF(planificación!G40&lt;&gt;"trabajo",CONCATENATE("""Examen ",planificación!G40),""""&amp;"Trabajo")&amp;" de ",planificación!E40,"""")</f>
        <v>"Trabajo de Software y Estándares para la Web"</v>
      </c>
      <c r="G36" t="str">
        <f>""""&amp;IF(OR(planificación!O40="online",planificación!O40="polideportivo",planificación!O40="entrega"),planificación!O40,planificación!P40)&amp;""""</f>
        <v>"online"</v>
      </c>
    </row>
    <row r="37" spans="1:7" x14ac:dyDescent="0.25">
      <c r="A37" t="str">
        <f>CONCATENATE("""",planificación!D41," ",planificación!G41,"""")</f>
        <v>"ED Práctico"</v>
      </c>
      <c r="B37" s="30">
        <f>planificación!K41</f>
        <v>44372</v>
      </c>
      <c r="C37" s="51">
        <f>planificación!M41</f>
        <v>0.70833333333333337</v>
      </c>
      <c r="D37" s="30">
        <f t="shared" si="0"/>
        <v>44372</v>
      </c>
      <c r="E37" s="50">
        <f>planificación!N41</f>
        <v>0.83333333333333337</v>
      </c>
      <c r="F37" t="str">
        <f>CONCATENATE(IF(planificación!G41&lt;&gt;"trabajo",CONCATENATE("""Examen ",planificación!G41),""""&amp;"Trabajo")&amp;" de ",planificación!E41,"""")</f>
        <v>"Examen Práctico de Estructura de Datos"</v>
      </c>
      <c r="G37" t="str">
        <f>""""&amp;IF(OR(planificación!O41="online",planificación!O41="polideportivo",planificación!O41="entrega"),planificación!O41,planificación!P41)&amp;""""</f>
        <v>"L-14, L-04, L-12, L-13, L-15, L-16"</v>
      </c>
    </row>
    <row r="38" spans="1:7" x14ac:dyDescent="0.25">
      <c r="A38" t="str">
        <f>CONCATENATE("""",planificación!D42," ",planificación!G42,"""")</f>
        <v>"IA Trabajo"</v>
      </c>
      <c r="B38" s="30">
        <f>planificación!K42</f>
        <v>44375</v>
      </c>
      <c r="C38" s="51">
        <f>planificación!M42</f>
        <v>0.375</v>
      </c>
      <c r="D38" s="30">
        <f t="shared" si="0"/>
        <v>44375</v>
      </c>
      <c r="E38" s="50">
        <f>planificación!N42</f>
        <v>0.39583333333333331</v>
      </c>
      <c r="F38" t="str">
        <f>CONCATENATE(IF(planificación!G42&lt;&gt;"trabajo",CONCATENATE("""Examen ",planificación!G42),""""&amp;"Trabajo")&amp;" de ",planificación!E42,"""")</f>
        <v>"Trabajo de Informática Audiovisual"</v>
      </c>
      <c r="G38" t="str">
        <f>""""&amp;IF(OR(planificación!O42="online",planificación!O42="polideportivo",planificación!O42="entrega"),planificación!O42,planificación!P42)&amp;""""</f>
        <v>"entrega"</v>
      </c>
    </row>
    <row r="39" spans="1:7" x14ac:dyDescent="0.25">
      <c r="A39" t="str">
        <f>CONCATENATE("""",planificación!D43," ",planificación!G43,"""")</f>
        <v>"DS Práctico"</v>
      </c>
      <c r="B39" s="30">
        <f>planificación!K43</f>
        <v>44375</v>
      </c>
      <c r="C39" s="51">
        <f>planificación!M43</f>
        <v>0.375</v>
      </c>
      <c r="D39" s="30">
        <f t="shared" si="0"/>
        <v>44375</v>
      </c>
      <c r="E39" s="50">
        <f>planificación!N43</f>
        <v>0.5</v>
      </c>
      <c r="F39" t="str">
        <f>CONCATENATE(IF(planificación!G43&lt;&gt;"trabajo",CONCATENATE("""Examen ",planificación!G43),""""&amp;"Trabajo")&amp;" de ",planificación!E43,"""")</f>
        <v>"Examen Práctico de Diseño del Software"</v>
      </c>
      <c r="G39" t="str">
        <f>""""&amp;IF(OR(planificación!O43="online",planificación!O43="polideportivo",planificación!O43="entrega"),planificación!O43,planificación!P43)&amp;""""</f>
        <v>"L-14, L-31, L-32, L-11, L-12, L-13"</v>
      </c>
    </row>
    <row r="40" spans="1:7" x14ac:dyDescent="0.25">
      <c r="A40" t="str">
        <f>CONCATENATE("""",planificación!D44," ",planificación!G44,"""")</f>
        <v>"Emp Teórico"</v>
      </c>
      <c r="B40" s="30">
        <f>planificación!K44</f>
        <v>44375</v>
      </c>
      <c r="C40" s="51">
        <f>planificación!M44</f>
        <v>0.5</v>
      </c>
      <c r="D40" s="30">
        <f t="shared" si="0"/>
        <v>44375</v>
      </c>
      <c r="E40" s="50">
        <f>planificación!N44</f>
        <v>0.60416666666666663</v>
      </c>
      <c r="F40" t="str">
        <f>CONCATENATE(IF(planificación!G44&lt;&gt;"trabajo",CONCATENATE("""Examen ",planificación!G44),""""&amp;"Trabajo")&amp;" de ",planificación!E44,"""")</f>
        <v>"Examen Teórico de Empresa"</v>
      </c>
      <c r="G40" t="str">
        <f>""""&amp;IF(OR(planificación!O44="online",planificación!O44="polideportivo",planificación!O44="entrega"),planificación!O44,planificación!P44)&amp;""""</f>
        <v>"A-S-01, A-S-02"</v>
      </c>
    </row>
    <row r="41" spans="1:7" x14ac:dyDescent="0.25">
      <c r="A41" t="str">
        <f>CONCATENATE("""",planificación!D45," ",planificación!G45,"""")</f>
        <v>"BBDD Teórico"</v>
      </c>
      <c r="B41" s="30">
        <f>planificación!K45</f>
        <v>44375</v>
      </c>
      <c r="C41" s="51">
        <f>planificación!M45</f>
        <v>0.70833333333333337</v>
      </c>
      <c r="D41" s="30">
        <f t="shared" si="0"/>
        <v>44375</v>
      </c>
      <c r="E41" s="50">
        <f>planificación!N45</f>
        <v>0.83333333333333337</v>
      </c>
      <c r="F41" t="str">
        <f>CONCATENATE(IF(planificación!G45&lt;&gt;"trabajo",CONCATENATE("""Examen ",planificación!G45),""""&amp;"Trabajo")&amp;" de ",planificación!E45,"""")</f>
        <v>"Examen Teórico de Bases de Datos"</v>
      </c>
      <c r="G41" t="str">
        <f>""""&amp;IF(OR(planificación!O45="online",planificación!O45="polideportivo",planificación!O45="entrega"),planificación!O45,planificación!P45)&amp;""""</f>
        <v>"A-2-01, A-2-02"</v>
      </c>
    </row>
    <row r="42" spans="1:7" x14ac:dyDescent="0.25">
      <c r="A42" t="str">
        <f>CONCATENATE("""",planificación!D46," ",planificación!G46,"""")</f>
        <v>"Cal Teórico"</v>
      </c>
      <c r="B42" s="30">
        <f>planificación!K46</f>
        <v>44376</v>
      </c>
      <c r="C42" s="51">
        <f>planificación!M46</f>
        <v>0.375</v>
      </c>
      <c r="D42" s="30">
        <f t="shared" si="0"/>
        <v>44376</v>
      </c>
      <c r="E42" s="50">
        <f>planificación!N46</f>
        <v>0.5</v>
      </c>
      <c r="F42" t="str">
        <f>CONCATENATE(IF(planificación!G46&lt;&gt;"trabajo",CONCATENATE("""Examen ",planificación!G46),""""&amp;"Trabajo")&amp;" de ",planificación!E46,"""")</f>
        <v>"Examen Teórico de Cálculo"</v>
      </c>
      <c r="G42" t="str">
        <f>""""&amp;IF(OR(planificación!O46="online",planificación!O46="polideportivo",planificación!O46="entrega"),planificación!O46,planificación!P46)&amp;""""</f>
        <v>"polideportivo"</v>
      </c>
    </row>
    <row r="43" spans="1:7" x14ac:dyDescent="0.25">
      <c r="A43" t="str">
        <f>CONCATENATE("""",planificación!D47," ",planificación!G47,"""")</f>
        <v>"IFA Teórico"</v>
      </c>
      <c r="B43" s="30">
        <f>planificación!K47</f>
        <v>44376</v>
      </c>
      <c r="C43" s="51">
        <f>planificación!M47</f>
        <v>0.54166666666666663</v>
      </c>
      <c r="D43" s="30">
        <f t="shared" si="0"/>
        <v>44376</v>
      </c>
      <c r="E43" s="50">
        <f>planificación!N47</f>
        <v>0.58333333333333326</v>
      </c>
      <c r="F43" t="str">
        <f>CONCATENATE(IF(planificación!G47&lt;&gt;"trabajo",CONCATENATE("""Examen ",planificación!G47),""""&amp;"Trabajo")&amp;" de ",planificación!E47,"""")</f>
        <v>"Examen Teórico de Informática Forense y Auditoría"</v>
      </c>
      <c r="G43" t="str">
        <f>""""&amp;IF(OR(planificación!O47="online",planificación!O47="polideportivo",planificación!O47="entrega"),planificación!O47,planificación!P47)&amp;""""</f>
        <v>"online"</v>
      </c>
    </row>
    <row r="44" spans="1:7" x14ac:dyDescent="0.25">
      <c r="A44" t="str">
        <f>CONCATENATE("""",planificación!D48," ",planificación!G48,"""")</f>
        <v>"CPM Práctico"</v>
      </c>
      <c r="B44" s="30">
        <f>planificación!K48</f>
        <v>44376</v>
      </c>
      <c r="C44" s="51">
        <f>planificación!M48</f>
        <v>0.625</v>
      </c>
      <c r="D44" s="30">
        <f t="shared" si="0"/>
        <v>44376</v>
      </c>
      <c r="E44" s="50">
        <f>planificación!N48</f>
        <v>0.75</v>
      </c>
      <c r="F44" t="str">
        <f>CONCATENATE(IF(planificación!G48&lt;&gt;"trabajo",CONCATENATE("""Examen ",planificación!G48),""""&amp;"Trabajo")&amp;" de ",planificación!E48,"""")</f>
        <v>"Examen Práctico de Comunicación Persona-Máquina"</v>
      </c>
      <c r="G44" t="str">
        <f>""""&amp;IF(OR(planificación!O48="online",planificación!O48="polideportivo",planificación!O48="entrega"),planificación!O48,planificación!P48)&amp;""""</f>
        <v>"online"</v>
      </c>
    </row>
    <row r="45" spans="1:7" x14ac:dyDescent="0.25">
      <c r="A45" t="str">
        <f>CONCATENATE("""",planificación!D49," ",planificación!G49,"""")</f>
        <v>"SEW Trabajo"</v>
      </c>
      <c r="B45" s="30">
        <f>planificación!K49</f>
        <v>44376</v>
      </c>
      <c r="C45" s="51">
        <f>planificación!M49</f>
        <v>0.70833333333333337</v>
      </c>
      <c r="D45" s="30">
        <f t="shared" si="0"/>
        <v>44376</v>
      </c>
      <c r="E45" s="50">
        <f>planificación!N49</f>
        <v>0.83333333333333337</v>
      </c>
      <c r="F45" t="str">
        <f>CONCATENATE(IF(planificación!G49&lt;&gt;"trabajo",CONCATENATE("""Examen ",planificación!G49),""""&amp;"Trabajo")&amp;" de ",planificación!E49,"""")</f>
        <v>"Trabajo de Software y Estándares para la Web"</v>
      </c>
      <c r="G45" t="str">
        <f>""""&amp;IF(OR(planificación!O49="online",planificación!O49="polideportivo",planificación!O49="entrega"),planificación!O49,planificación!P49)&amp;""""</f>
        <v>"online"</v>
      </c>
    </row>
    <row r="46" spans="1:7" x14ac:dyDescent="0.25">
      <c r="A46" t="str">
        <f>CONCATENATE("""",planificación!D50," ",planificación!G50,"""")</f>
        <v>"IP Práctico"</v>
      </c>
      <c r="B46" s="30">
        <f>planificación!K50</f>
        <v>44377</v>
      </c>
      <c r="C46" s="51">
        <f>planificación!M50</f>
        <v>0.375</v>
      </c>
      <c r="D46" s="30">
        <f t="shared" si="0"/>
        <v>44377</v>
      </c>
      <c r="E46" s="50">
        <f>planificación!N50</f>
        <v>0.47916666666666669</v>
      </c>
      <c r="F46" t="str">
        <f>CONCATENATE(IF(planificación!G50&lt;&gt;"trabajo",CONCATENATE("""Examen ",planificación!G50),""""&amp;"Trabajo")&amp;" de ",planificación!E50,"""")</f>
        <v>"Examen Práctico de Introducción a la Programación"</v>
      </c>
      <c r="G46" t="str">
        <f>""""&amp;IF(OR(planificación!O50="online",planificación!O50="polideportivo",planificación!O50="entrega"),planificación!O50,planificación!P50)&amp;""""</f>
        <v>"L-14, L-31, L-32, "</v>
      </c>
    </row>
    <row r="47" spans="1:7" x14ac:dyDescent="0.25">
      <c r="A47" t="str">
        <f>CONCATENATE("""",planificación!D51," ",planificación!G51,"""")</f>
        <v>"DPPI Teórico"</v>
      </c>
      <c r="B47" s="30">
        <f>planificación!K51</f>
        <v>44377</v>
      </c>
      <c r="C47" s="51">
        <f>planificación!M51</f>
        <v>0.5</v>
      </c>
      <c r="D47" s="30">
        <f t="shared" si="0"/>
        <v>44377</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""""&amp;IF(OR(planificación!O51="online",planificación!O51="polideportivo",planificación!O51="entrega"),planificación!O51,planificación!P51)&amp;""""</f>
        <v>"online"</v>
      </c>
    </row>
    <row r="48" spans="1:7" x14ac:dyDescent="0.25">
      <c r="A48" t="str">
        <f>CONCATENATE("""",planificación!D52," ",planificación!G52,"""")</f>
        <v>"Alg Práctico"</v>
      </c>
      <c r="B48" s="30">
        <f>planificación!K52</f>
        <v>44377</v>
      </c>
      <c r="C48" s="51">
        <f>planificación!M52</f>
        <v>0.70833333333333337</v>
      </c>
      <c r="D48" s="30">
        <f t="shared" si="0"/>
        <v>44377</v>
      </c>
      <c r="E48" s="50">
        <f>planificación!N52</f>
        <v>0.79166666666666674</v>
      </c>
      <c r="F48" t="str">
        <f>CONCATENATE(IF(planificación!G52&lt;&gt;"trabajo",CONCATENATE("""Examen ",planificación!G52),""""&amp;"Trabajo")&amp;" de ",planificación!E52,"""")</f>
        <v>"Examen Práctico de Algoritmia"</v>
      </c>
      <c r="G48" t="str">
        <f>""""&amp;IF(OR(planificación!O52="online",planificación!O52="polideportivo",planificación!O52="entrega"),planificación!O52,planificación!P52)&amp;""""</f>
        <v>"L-11, L-12, L-13, "</v>
      </c>
    </row>
    <row r="49" spans="1:7" x14ac:dyDescent="0.25">
      <c r="A49" t="str">
        <f>CONCATENATE("""",planificación!D53," ",planificación!G53,"""")</f>
        <v>"Est Teórico"</v>
      </c>
      <c r="B49" s="30">
        <f>planificación!K53</f>
        <v>44378</v>
      </c>
      <c r="C49" s="51">
        <f>planificación!M53</f>
        <v>0.375</v>
      </c>
      <c r="D49" s="30">
        <f t="shared" si="0"/>
        <v>44378</v>
      </c>
      <c r="E49" s="50">
        <f>planificación!N53</f>
        <v>0.5</v>
      </c>
      <c r="F49" t="str">
        <f>CONCATENATE(IF(planificación!G53&lt;&gt;"trabajo",CONCATENATE("""Examen ",planificación!G53),""""&amp;"Trabajo")&amp;" de ",planificación!E53,"""")</f>
        <v>"Examen Teórico de Estadística"</v>
      </c>
      <c r="G49" t="str">
        <f>""""&amp;IF(OR(planificación!O53="online",planificación!O53="polideportivo",planificación!O53="entrega"),planificación!O53,planificación!P53)&amp;""""</f>
        <v>"polideportivo"</v>
      </c>
    </row>
    <row r="50" spans="1:7" x14ac:dyDescent="0.25">
      <c r="A50" t="str">
        <f>CONCATENATE("""",planificación!D54," ",planificación!G54,"""")</f>
        <v>"SDI Práctico"</v>
      </c>
      <c r="B50" s="30">
        <f>planificación!K54</f>
        <v>44378</v>
      </c>
      <c r="C50" s="51">
        <f>planificación!M54</f>
        <v>0.54166666666666663</v>
      </c>
      <c r="D50" s="30">
        <f t="shared" si="0"/>
        <v>44378</v>
      </c>
      <c r="E50" s="50">
        <f>planificación!N54</f>
        <v>0.60416666666666663</v>
      </c>
      <c r="F50" t="str">
        <f>CONCATENATE(IF(planificación!G54&lt;&gt;"trabajo",CONCATENATE("""Examen ",planificación!G54),""""&amp;"Trabajo")&amp;" de ",planificación!E54,"""")</f>
        <v>"Examen Práctico de Sistemas Distribuidos e Internet"</v>
      </c>
      <c r="G50" t="str">
        <f>""""&amp;IF(OR(planificación!O54="online",planificación!O54="polideportivo",planificación!O54="entrega"),planificación!O54,planificación!P54)&amp;""""</f>
        <v>"online"</v>
      </c>
    </row>
    <row r="51" spans="1:7" x14ac:dyDescent="0.25">
      <c r="A51" t="str">
        <f>CONCATENATE("""",planificación!D55," ",planificación!G55,"""")</f>
        <v>"CN Práctico"</v>
      </c>
      <c r="B51" s="30">
        <f>planificación!K55</f>
        <v>44378</v>
      </c>
      <c r="C51" s="51">
        <f>planificación!M55</f>
        <v>0.70833333333333337</v>
      </c>
      <c r="D51" s="30">
        <f t="shared" si="0"/>
        <v>44378</v>
      </c>
      <c r="E51" s="50">
        <f>planificación!N55</f>
        <v>0.83333333333333337</v>
      </c>
      <c r="F51" t="str">
        <f>CONCATENATE(IF(planificación!G55&lt;&gt;"trabajo",CONCATENATE("""Examen ",planificación!G55),""""&amp;"Trabajo")&amp;" de ",planificación!E55,"""")</f>
        <v>"Examen Práctico de Computación Numérica"</v>
      </c>
      <c r="G51" t="str">
        <f>""""&amp;IF(OR(planificación!O55="online",planificación!O55="polideportivo",planificación!O55="entrega"),planificación!O55,planificación!P55)&amp;""""</f>
        <v>"L-14, L-31, L-32"</v>
      </c>
    </row>
    <row r="52" spans="1:7" x14ac:dyDescent="0.25">
      <c r="A52" t="str">
        <f>CONCATENATE("""",planificación!D56," ",planificación!G56,"""")</f>
        <v>"SR Trabajo"</v>
      </c>
      <c r="B52" s="30">
        <f>planificación!K56</f>
        <v>44378</v>
      </c>
      <c r="C52" s="51">
        <f>planificación!M56</f>
        <v>0.95833333333333337</v>
      </c>
      <c r="D52" s="30">
        <f t="shared" si="0"/>
        <v>44378</v>
      </c>
      <c r="E52" s="50">
        <f>planificación!N56</f>
        <v>0.97916666666666674</v>
      </c>
      <c r="F52" t="str">
        <f>CONCATENATE(IF(planificación!G56&lt;&gt;"trabajo",CONCATENATE("""Examen ",planificación!G56),""""&amp;"Trabajo")&amp;" de ",planificación!E56,"""")</f>
        <v>"Trabajo de Software para Robots"</v>
      </c>
      <c r="G52" t="str">
        <f>""""&amp;IF(OR(planificación!O56="online",planificación!O56="polideportivo",planificación!O56="entrega"),planificación!O56,planificación!P56)&amp;""""</f>
        <v>"entrega"</v>
      </c>
    </row>
    <row r="53" spans="1:7" x14ac:dyDescent="0.25">
      <c r="A53" t="str">
        <f>CONCATENATE("""",planificación!D57," ",planificación!G57,"""")</f>
        <v>"SSI Práctico"</v>
      </c>
      <c r="B53" s="30">
        <f>planificación!K57</f>
        <v>44379</v>
      </c>
      <c r="C53" s="51">
        <f>planificación!M57</f>
        <v>0.375</v>
      </c>
      <c r="D53" s="30">
        <f t="shared" si="0"/>
        <v>44379</v>
      </c>
      <c r="E53" s="50">
        <f>planificación!N57</f>
        <v>0.47916666666666669</v>
      </c>
      <c r="F53" t="str">
        <f>CONCATENATE(IF(planificación!G57&lt;&gt;"trabajo",CONCATENATE("""Examen ",planificación!G57),""""&amp;"Trabajo")&amp;" de ",planificación!E57,"""")</f>
        <v>"Examen Práctico de Seguridad de Sistemas Informáticos"</v>
      </c>
      <c r="G53" t="str">
        <f>""""&amp;IF(OR(planificación!O57="online",planificación!O57="polideportivo",planificación!O57="entrega"),planificación!O57,planificación!P57)&amp;""""</f>
        <v>"L-14, L-31, L-32, L-11, L-12, "</v>
      </c>
    </row>
    <row r="54" spans="1:7" x14ac:dyDescent="0.25">
      <c r="A54" t="str">
        <f>CONCATENATE("""",planificación!D58," ",planificación!G58,"""")</f>
        <v>"Comp Teórico"</v>
      </c>
      <c r="B54" s="30">
        <f>planificación!K58</f>
        <v>44379</v>
      </c>
      <c r="C54" s="51">
        <f>planificación!M58</f>
        <v>0.625</v>
      </c>
      <c r="D54" s="30">
        <f t="shared" si="0"/>
        <v>44379</v>
      </c>
      <c r="E54" s="50">
        <f>planificación!N58</f>
        <v>0.75</v>
      </c>
      <c r="F54" t="str">
        <f>CONCATENATE(IF(planificación!G58&lt;&gt;"trabajo",CONCATENATE("""Examen ",planificación!G58),""""&amp;"Trabajo")&amp;" de ",planificación!E58,"""")</f>
        <v>"Examen Teórico de Computabilidad"</v>
      </c>
      <c r="G54" t="str">
        <f>""""&amp;IF(OR(planificación!O58="online",planificación!O58="polideportivo",planificación!O58="entrega"),planificación!O58,planificación!P58)&amp;""""</f>
        <v>"A-2-01, A-2-02"</v>
      </c>
    </row>
    <row r="55" spans="1:7" x14ac:dyDescent="0.25">
      <c r="A55" t="str">
        <f>CONCATENATE("""",planificación!D59," ",planificación!G59,"""")</f>
        <v>"ASLEPI Teórico"</v>
      </c>
      <c r="B55" s="30">
        <f>planificación!K59</f>
        <v>44379</v>
      </c>
      <c r="C55" s="51">
        <f>planificación!M59</f>
        <v>0.79166666666666663</v>
      </c>
      <c r="D55" s="30">
        <f t="shared" si="0"/>
        <v>44379</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""""&amp;IF(OR(planificación!O59="online",planificación!O59="polideportivo",planificación!O59="entrega"),planificación!O59,planificación!P59)&amp;""""</f>
        <v>"online"</v>
      </c>
    </row>
    <row r="56" spans="1:7" x14ac:dyDescent="0.25">
      <c r="A56" t="str">
        <f>CONCATENATE("""",planificación!D60," ",planificación!G60,"""")</f>
        <v>"SEV Trabajo"</v>
      </c>
      <c r="B56" s="30">
        <f>planificación!K60</f>
        <v>44382</v>
      </c>
      <c r="C56" s="51">
        <f>planificación!M60</f>
        <v>0.375</v>
      </c>
      <c r="D56" s="30">
        <f t="shared" si="0"/>
        <v>44382</v>
      </c>
      <c r="E56" s="50">
        <f>planificación!N60</f>
        <v>0.39583333333333331</v>
      </c>
      <c r="F56" t="str">
        <f>CONCATENATE(IF(planificación!G60&lt;&gt;"trabajo",CONCATENATE("""Examen ",planificación!G60),""""&amp;"Trabajo")&amp;" de ",planificación!E60,"""")</f>
        <v>"Trabajo de Software de entretenimiento y videojuegos"</v>
      </c>
      <c r="G56" t="str">
        <f>""""&amp;IF(OR(planificación!O60="online",planificación!O60="polideportivo",planificación!O60="entrega"),planificación!O60,planificación!P60)&amp;""""</f>
        <v>"entrega"</v>
      </c>
    </row>
    <row r="57" spans="1:7" x14ac:dyDescent="0.25">
      <c r="A57" t="str">
        <f>CONCATENATE("""",planificación!D61," ",planificación!G61,"""")</f>
        <v>"BBDD Práctico"</v>
      </c>
      <c r="B57" s="30">
        <f>planificación!K61</f>
        <v>44382</v>
      </c>
      <c r="C57" s="51">
        <f>planificación!M61</f>
        <v>0.375</v>
      </c>
      <c r="D57" s="30">
        <f t="shared" si="0"/>
        <v>44382</v>
      </c>
      <c r="E57" s="50">
        <f>planificación!N61</f>
        <v>0.47916666666666669</v>
      </c>
      <c r="F57" t="str">
        <f>CONCATENATE(IF(planificación!G61&lt;&gt;"trabajo",CONCATENATE("""Examen ",planificación!G61),""""&amp;"Trabajo")&amp;" de ",planificación!E61,"""")</f>
        <v>"Examen Práctico de Bases de Datos"</v>
      </c>
      <c r="G57" t="str">
        <f>""""&amp;IF(OR(planificación!O61="online",planificación!O61="polideportivo",planificación!O61="entrega"),planificación!O61,planificación!P61)&amp;""""</f>
        <v>"L-14, L-31, L-32, L-11, L-04, "</v>
      </c>
    </row>
    <row r="58" spans="1:7" x14ac:dyDescent="0.25">
      <c r="A58" t="str">
        <f>CONCATENATE("""",planificación!D62," ",planificación!G62,"""")</f>
        <v>"AL Teórico"</v>
      </c>
      <c r="B58" s="30">
        <f>planificación!K62</f>
        <v>44382</v>
      </c>
      <c r="C58" s="51">
        <f>planificación!M62</f>
        <v>0.5</v>
      </c>
      <c r="D58" s="30">
        <f t="shared" si="0"/>
        <v>44382</v>
      </c>
      <c r="E58" s="50">
        <f>planificación!N62</f>
        <v>0.625</v>
      </c>
      <c r="F58" t="str">
        <f>CONCATENATE(IF(planificación!G62&lt;&gt;"trabajo",CONCATENATE("""Examen ",planificación!G62),""""&amp;"Trabajo")&amp;" de ",planificación!E62,"""")</f>
        <v>"Examen Teórico de Álgebra Lineal"</v>
      </c>
      <c r="G58" t="str">
        <f>""""&amp;IF(OR(planificación!O62="online",planificación!O62="polideportivo",planificación!O62="entrega"),planificación!O62,planificación!P62)&amp;""""</f>
        <v>"polideportivo"</v>
      </c>
    </row>
    <row r="59" spans="1:7" x14ac:dyDescent="0.25">
      <c r="A59" t="str">
        <f>CONCATENATE("""",planificación!D63," ",planificación!G63,"""")</f>
        <v>"TEC Teórico"</v>
      </c>
      <c r="B59" s="30">
        <f>planificación!K63</f>
        <v>44382</v>
      </c>
      <c r="C59" s="51">
        <f>planificación!M63</f>
        <v>0.79166666666666663</v>
      </c>
      <c r="D59" s="30">
        <f t="shared" si="0"/>
        <v>44382</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""""&amp;IF(OR(planificación!O63="online",planificación!O63="polideportivo",planificación!O63="entrega"),planificación!O63,planificación!P63)&amp;""""</f>
        <v>"online"</v>
      </c>
    </row>
    <row r="60" spans="1:7" x14ac:dyDescent="0.25">
      <c r="A60" t="str">
        <f>CONCATENATE("""",planificación!D64," ",planificación!G64,"""")</f>
        <v>"DLP Práctico"</v>
      </c>
      <c r="B60" s="30">
        <f>planificación!K64</f>
        <v>44383</v>
      </c>
      <c r="C60" s="51">
        <f>planificación!M64</f>
        <v>0.375</v>
      </c>
      <c r="D60" s="30">
        <f t="shared" si="0"/>
        <v>44383</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""""&amp;IF(OR(planificación!O64="online",planificación!O64="polideportivo",planificación!O64="entrega"),planificación!O64,planificación!P64)&amp;""""</f>
        <v>"L-14, L-31, L-32, L-11, L-04, L-01, L-15"</v>
      </c>
    </row>
    <row r="61" spans="1:7" x14ac:dyDescent="0.25">
      <c r="A61" t="str">
        <f>CONCATENATE("""",planificación!D65," ",planificación!G65,"""")</f>
        <v>"TEC Práctico"</v>
      </c>
      <c r="B61" s="30">
        <f>planificación!K65</f>
        <v>44383</v>
      </c>
      <c r="C61" s="51">
        <f>planificación!M65</f>
        <v>0.54166666666666663</v>
      </c>
      <c r="D61" s="30">
        <f t="shared" si="0"/>
        <v>44383</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""""&amp;IF(OR(planificación!O65="online",planificación!O65="polideportivo",planificación!O65="entrega"),planificación!O65,planificación!P65)&amp;""""</f>
        <v>"online"</v>
      </c>
    </row>
    <row r="62" spans="1:7" x14ac:dyDescent="0.25">
      <c r="A62" t="str">
        <f>CONCATENATE("""",planificación!D66," ",planificación!G66,"""")</f>
        <v>"DLP Práctico"</v>
      </c>
      <c r="B62" s="30">
        <f>planificación!K66</f>
        <v>44383</v>
      </c>
      <c r="C62" s="51">
        <f>planificación!M66</f>
        <v>0.625</v>
      </c>
      <c r="D62" s="30">
        <f t="shared" si="0"/>
        <v>44383</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""""&amp;IF(OR(planificación!O66="online",planificación!O66="polideportivo",planificación!O66="entrega"),planificación!O66,planificación!P66)&amp;""""</f>
        <v>"L-12, L-13"</v>
      </c>
    </row>
    <row r="63" spans="1:7" x14ac:dyDescent="0.25">
      <c r="A63" t="str">
        <f>CONCATENATE("""",planificación!D67," ",planificación!G67,"""")</f>
        <v>"FCR Práctico"</v>
      </c>
      <c r="B63" s="30">
        <f>planificación!K67</f>
        <v>44383</v>
      </c>
      <c r="C63" s="51">
        <f>planificación!M67</f>
        <v>0.66666666666666663</v>
      </c>
      <c r="D63" s="30">
        <f t="shared" si="0"/>
        <v>44383</v>
      </c>
      <c r="E63" s="50">
        <f>planificación!N67</f>
        <v>0.79166666666666663</v>
      </c>
      <c r="F63" t="str">
        <f>CONCATENATE(IF(planificación!G67&lt;&gt;"trabajo",CONCATENATE("""Examen ",planificación!G67),""""&amp;"Trabajo")&amp;" de ",planificación!E67,"""")</f>
        <v>"Examen Práctico de Fundamentos de Computadores y Redes"</v>
      </c>
      <c r="G63" t="str">
        <f>""""&amp;IF(OR(planificación!O67="online",planificación!O67="polideportivo",planificación!O67="entrega"),planificación!O67,planificación!P67)&amp;""""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planificación</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Secretario</cp:lastModifiedBy>
  <cp:lastPrinted>2021-05-20T10:02:07Z</cp:lastPrinted>
  <dcterms:created xsi:type="dcterms:W3CDTF">2021-02-18T09:43:36Z</dcterms:created>
  <dcterms:modified xsi:type="dcterms:W3CDTF">2021-10-01T09:17:49Z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