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F38FCD92-7239-4FAA-BF75-D41FAFC2787D}" xr6:coauthVersionLast="47" xr6:coauthVersionMax="47" xr10:uidLastSave="{00000000-0000-0000-0000-000000000000}"/>
  <bookViews>
    <workbookView xWindow="1125" yWindow="420" windowWidth="26430" windowHeight="15180" activeTab="1"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planificación!$A$5:$T$67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7" l="1"/>
  <c r="E5" i="7"/>
  <c r="D14" i="7"/>
  <c r="D38" i="7"/>
  <c r="D31" i="7"/>
  <c r="D24" i="7"/>
  <c r="D23" i="7"/>
  <c r="D15" i="7"/>
  <c r="D16" i="7"/>
  <c r="E6" i="7"/>
  <c r="E7" i="7"/>
  <c r="E8" i="7"/>
  <c r="I13" i="5"/>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U6" i="2" l="1"/>
  <c r="U7" i="2"/>
  <c r="U8" i="2"/>
  <c r="U9" i="2"/>
  <c r="U11" i="2"/>
  <c r="U12" i="2"/>
  <c r="U10" i="2"/>
  <c r="U13" i="2"/>
  <c r="U14" i="2"/>
  <c r="U15" i="2"/>
  <c r="U46" i="2"/>
  <c r="U16" i="2"/>
  <c r="U17" i="2"/>
  <c r="U18" i="2"/>
  <c r="U19" i="2"/>
  <c r="U20" i="2"/>
  <c r="U21" i="2"/>
  <c r="U22" i="2"/>
  <c r="U23" i="2"/>
  <c r="U24" i="2"/>
  <c r="U25" i="2"/>
  <c r="U26" i="2"/>
  <c r="U27" i="2"/>
  <c r="U28" i="2"/>
  <c r="U29" i="2"/>
  <c r="U30" i="2"/>
  <c r="U31" i="2"/>
  <c r="U32" i="2"/>
  <c r="U43" i="2"/>
  <c r="U34" i="2"/>
  <c r="U35" i="2"/>
  <c r="U36" i="2"/>
  <c r="U37" i="2"/>
  <c r="U38" i="2"/>
  <c r="U39" i="2"/>
  <c r="U40" i="2"/>
  <c r="U41" i="2"/>
  <c r="U42" i="2"/>
  <c r="U44" i="2"/>
  <c r="U33" i="2"/>
  <c r="U45" i="2"/>
  <c r="U48" i="2"/>
  <c r="U51" i="2"/>
  <c r="U49" i="2"/>
  <c r="U50" i="2"/>
  <c r="U47" i="2"/>
  <c r="U52" i="2"/>
  <c r="U53" i="2"/>
  <c r="U54" i="2"/>
  <c r="U55" i="2"/>
  <c r="U56" i="2"/>
  <c r="U57" i="2"/>
  <c r="U58" i="2"/>
  <c r="U59" i="2"/>
  <c r="U60" i="2"/>
  <c r="U64" i="2"/>
  <c r="U66" i="2"/>
  <c r="U63" i="2"/>
  <c r="U61" i="2"/>
  <c r="U65" i="2"/>
  <c r="U67" i="2"/>
  <c r="L40" i="2" l="1"/>
  <c r="L6" i="2" l="1"/>
  <c r="U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<sst xmlns="http://schemas.openxmlformats.org/spreadsheetml/2006/main" count="957" uniqueCount="409">
  <si>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</si>
  <si>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</si>
  <si>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</si>
  <si>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</si>
  <si>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</si>
  <si>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</si>
  <si>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</si>
  <si>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</si>
  <si>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</si>
  <si>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</si>
  <si>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</si>
  <si>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</si>
  <si>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</si>
  <si>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</si>
  <si>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</si>
  <si>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</si>
  <si>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</si>
  <si>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</si>
  <si>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</si>
  <si>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</si>
  <si>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</si>
  <si>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</si>
  <si>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</si>
  <si>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</si>
  <si>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</si>
  <si>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</si>
  <si>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</si>
  <si>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</si>
  <si>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</si>
  <si>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</si>
  <si>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</si>
  <si>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</si>
  <si>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</si>
  <si>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</si>
  <si>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</si>
  <si>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</si>
  <si>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</si>
  <si>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</si>
  <si>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</si>
  <si>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</si>
  <si>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</si>
  <si>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</si>
  <si>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</si>
  <si>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</si>
  <si>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</si>
  <si>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</si>
  <si>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</si>
  <si>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</si>
  <si>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</si>
  <si>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</si>
  <si>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</si>
  <si>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</si>
  <si>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</si>
  <si>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</si>
  <si>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</si>
  <si>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</si>
  <si>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</si>
  <si>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</si>
  <si>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</si>
  <si>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</si>
  <si>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</si>
  <si>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</si>
  <si>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</si>
  <si>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</si>
  <si>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</si>
  <si>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</si>
  <si>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</si>
  <si>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</si>
  <si>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</si>
  <si>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</si>
  <si>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</si>
  <si>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</si>
  <si>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</si>
  <si>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</si>
  <si>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</si>
  <si>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</si>
  <si>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</si>
  <si>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</si>
  <si>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</si>
  <si>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</si>
  <si>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</si>
  <si>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</si>
  <si>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</si>
  <si>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</si>
  <si>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</si>
  <si>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</si>
  <si>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</si>
  <si>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</si>
  <si>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</si>
  <si>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</si>
  <si>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</si>
  <si>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</si>
  <si>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</si>
  <si>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</si>
  <si>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</si>
  <si>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</si>
  <si>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</si>
  <si>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</si>
  <si>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</si>
  <si>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</si>
  <si>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</si>
  <si>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</si>
  <si>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</si>
  <si>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</si>
  <si>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</si>
  <si>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</si>
  <si>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</si>
  <si>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</si>
  <si>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</si>
  <si>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</si>
  <si>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</si>
  <si>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</si>
  <si>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</si>
  <si>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</si>
  <si>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</si>
  <si>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</si>
  <si>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</si>
  <si>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</si>
  <si>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</si>
  <si>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</si>
  <si>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</si>
  <si>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</si>
  <si>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</si>
  <si>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</si>
  <si>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</si>
  <si>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</si>
  <si>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</si>
  <si>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</si>
  <si>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</si>
  <si>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</si>
  <si>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</si>
  <si>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</si>
  <si>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</si>
  <si>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</si>
  <si>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</si>
  <si>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</si>
  <si>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</si>
  <si>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</si>
  <si>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</si>
  <si>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</si>
  <si>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</si>
  <si>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</si>
  <si>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</si>
  <si>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</si>
  <si>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</si>
  <si>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</si>
  <si>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</si>
  <si>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</si>
  <si>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</si>
  <si>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</si>
  <si>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</si>
  <si>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</si>
  <si>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</si>
  <si>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</si>
  <si>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</si>
  <si>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</si>
  <si>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</si>
  <si>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</si>
  <si>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</si>
  <si>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</si>
  <si>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</si>
  <si>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</si>
  <si>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</si>
  <si>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</si>
  <si>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</si>
  <si>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</si>
  <si>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</si>
  <si>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</si>
  <si>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</si>
  <si>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</si>
  <si>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</si>
  <si>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</si>
  <si>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</si>
  <si>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</si>
  <si>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</si>
  <si>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</si>
  <si>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</si>
  <si>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</si>
  <si>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</si>
  <si>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</si>
  <si>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</si>
  <si>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</si>
  <si>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</si>
  <si>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</si>
  <si>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</si>
  <si>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</si>
  <si>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</si>
  <si>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</si>
  <si>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</si>
  <si>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</si>
  <si>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</si>
  <si>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</si>
  <si>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</si>
  <si>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</si>
  <si>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</si>
  <si>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</si>
  <si>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</si>
  <si>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</si>
  <si>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</si>
  <si>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</si>
  <si>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</si>
  <si>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</si>
  <si>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</si>
  <si>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</si>
  <si>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</si>
  <si>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</si>
  <si>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</si>
  <si>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</si>
  <si>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</si>
  <si>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</si>
  <si>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</si>
  <si>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</si>
  <si>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</si>
  <si>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</si>
  <si>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</si>
  <si>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</si>
  <si>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</si>
  <si>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</si>
  <si>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</si>
  <si>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</si>
  <si>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</si>
  <si>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</si>
  <si>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</si>
  <si>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</si>
  <si>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</si>
  <si>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</si>
  <si>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</si>
  <si>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</si>
  <si>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</si>
  <si>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</si>
  <si>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</si>
  <si>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</si>
  <si>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</si>
  <si>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</si>
  <si>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</si>
  <si>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</si>
  <si>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</si>
  <si>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</si>
  <si>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</si>
  <si>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</si>
  <si>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</si>
  <si>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</si>
  <si>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</si>
  <si>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</si>
  <si>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</si>
  <si>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</si>
  <si>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</si>
  <si>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</si>
  <si>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</si>
  <si>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</si>
  <si>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</si>
  <si>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</si>
  <si>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</si>
  <si>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</si>
  <si>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</si>
  <si>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</si>
  <si>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</si>
  <si>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</si>
  <si>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</si>
  <si>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</si>
  <si>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</si>
  <si>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</si>
  <si>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</si>
  <si>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</si>
  <si>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</si>
  <si>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</si>
  <si>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</si>
  <si>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</si>
  <si>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</si>
  <si>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</si>
  <si>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</si>
  <si>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</si>
  <si>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</si>
  <si>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</si>
  <si>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</si>
  <si>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</si>
  <si>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</si>
  <si>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</si>
  <si>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</si>
  <si>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</si>
  <si>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</si>
  <si>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</si>
  <si>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</si>
  <si>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</si>
  <si>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</si>
  <si>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</si>
  <si>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</si>
  <si>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</si>
  <si>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</si>
  <si>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</si>
  <si>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</si>
  <si>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</si>
  <si>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</si>
  <si>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</si>
  <si>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</si>
  <si>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</si>
  <si>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</si>
  <si>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</si>
  <si>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</si>
  <si>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</si>
  <si>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</si>
  <si>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</si>
  <si>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</si>
  <si>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</si>
  <si>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</si>
  <si>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</si>
  <si>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</si>
  <si>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</si>
  <si>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</si>
  <si>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</si>
  <si>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</si>
  <si>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</si>
  <si>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</si>
  <si>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</si>
  <si>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</si>
  <si>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</si>
  <si>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</si>
  <si>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</si>
  <si>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</si>
  <si>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</si>
  <si>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</si>
  <si>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</si>
  <si>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</si>
  <si>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</si>
  <si>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</si>
  <si>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</si>
  <si>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</si>
  <si>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</si>
  <si>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</si>
  <si>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</si>
  <si>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</si>
  <si>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</si>
  <si>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</si>
  <si>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</si>
  <si>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</si>
  <si>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</si>
  <si>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</si>
  <si>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</si>
  <si>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</si>
  <si>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</si>
  <si>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</si>
  <si>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</si>
  <si>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</si>
  <si>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</si>
  <si>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</si>
  <si>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</si>
  <si>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</si>
  <si>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</si>
  <si>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</si>
  <si>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</si>
  <si>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</si>
  <si>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</si>
  <si>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</si>
  <si>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</si>
  <si>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</si>
  <si>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</si>
  <si>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</si>
  <si>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</si>
  <si>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</si>
  <si>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</si>
  <si>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</si>
  <si>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</si>
  <si>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</si>
  <si>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</si>
  <si>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</si>
  <si>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</si>
  <si>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</si>
  <si>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</si>
  <si>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</si>
  <si>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</si>
  <si>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</si>
  <si>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</si>
  <si>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</si>
  <si>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</si>
  <si>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</si>
  <si>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</si>
  <si>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</si>
  <si>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</si>
  <si>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</si>
  <si>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</si>
  <si>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</si>
  <si>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</si>
  <si>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</si>
  <si>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</si>
  <si>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</si>
  <si>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</si>
  <si>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</si>
  <si>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</si>
  <si>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</si>
  <si>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</si>
  <si>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</si>
  <si>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</si>
  <si>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</si>
  <si>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</si>
  <si>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</si>
  <si>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</si>
  <si>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</si>
  <si>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</si>
  <si>
    <t>Cumplida</t>
  </si>
  <si>
    <t>DI</t>
  </si>
  <si>
    <t>Interval initial date</t>
  </si>
  <si>
    <t>Interval ending date</t>
  </si>
  <si>
    <t>El examen debe ser fechado en el intervalo de fechas dado</t>
  </si>
  <si>
    <t>Tanda</t>
  </si>
  <si>
    <t>A</t>
  </si>
  <si>
    <t>B</t>
  </si>
  <si>
    <t>Hard?</t>
  </si>
  <si>
    <t>Exam_id_1_data</t>
  </si>
  <si>
    <t>Exam_id_2_data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</si>
</sst>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9">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0" fontId="0" fillId="0" borderId="17" xfId="0"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0" fillId="0" borderId="0" xfId="0" applyFont="1"/>
    <xf numFmtId="0" fontId="0" fillId="0" borderId="10" xfId="0" applyNumberFormat="1" applyBorder="1"/>
    <xf numFmtId="0" fontId="0" fillId="0" borderId="0" xfId="0"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14" fontId="0" fillId="0" borderId="0" xfId="0" applyNumberFormat="1" applyBorder="1"/>
    <xf numFmtId="0" fontId="0" fillId="0" borderId="32" xfId="0" applyFill="1" applyBorder="1"/>
    <xf numFmtId="0" fontId="0" fillId="0" borderId="15" xfId="0" applyFill="1" applyBorder="1"/>
    <xf numFmtId="0" fontId="1" fillId="0" borderId="24" xfId="0" applyFont="1" applyBorder="1" applyAlignment="1">
      <alignment horizontal="left"/>
    </xf>
    <xf numFmtId="0" fontId="0" fillId="0" borderId="0" xfId="0" applyAlignment="1">
      <alignment horizontal="center"/>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
  <sheetViews>
    <sheetView topLeftCell="H1" workbookViewId="0">
      <selection activeCell="R8" sqref="R8"/>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4.85546875" bestFit="1" customWidth="1"/>
    <col min="16" max="18" width="7.28515625" style="3" customWidth="1"/>
    <col min="19" max="19" width="12.7109375" bestFit="1" customWidth="1"/>
    <col min="20" max="20" width="27.42578125" customWidth="1"/>
    <col min="21" max="21" width="11.5703125" customWidth="1"/>
    <col min="22" max="24" width="11.42578125" customWidth="1"/>
  </cols>
  <sheetData>
    <row r="1" spans="1:26" ht="18" customHeight="1" x14ac:dyDescent="0.35">
      <c r="E1" t="s">
        <v>369</v>
      </c>
      <c r="T1" s="53"/>
    </row>
    <row r="2" spans="1:26" ht="21" x14ac:dyDescent="0.35">
      <c r="E2" s="53" t="s">
        <v>365</v>
      </c>
      <c r="T2" s="53" t="s">
        <v>364</v>
      </c>
    </row>
    <row r="3" spans="1:26" x14ac:dyDescent="0.25">
      <c r="E3" t="s">
        <v>366</v>
      </c>
      <c r="H3" s="54"/>
    </row>
    <row r="4" spans="1:26" x14ac:dyDescent="0.25">
      <c r="P4"/>
      <c r="Q4"/>
      <c r="R4"/>
    </row>
    <row r="5" spans="1:26" x14ac:dyDescent="0.25">
      <c r="A5" s="74" t="s">
        <v>137</v>
      </c>
      <c r="B5" s="74" t="s">
        <v>138</v>
      </c>
      <c r="C5" s="74" t="s">
        <v>139</v>
      </c>
      <c r="D5" s="74" t="s">
        <v>293</v>
      </c>
      <c r="E5" s="73" t="s">
        <v>5</v>
      </c>
      <c r="F5" s="74" t="s">
        <v>213</v>
      </c>
      <c r="G5" s="73" t="s">
        <v>135</v>
      </c>
      <c r="H5" s="73" t="s">
        <v>134</v>
      </c>
      <c r="I5" s="74" t="s">
        <v>252</v>
      </c>
      <c r="J5" s="74" t="s">
        <v>133</v>
      </c>
      <c r="K5" s="73" t="s">
        <v>258</v>
      </c>
      <c r="L5" s="74" t="s">
        <v>353</v>
      </c>
      <c r="M5" s="73" t="s">
        <v>354</v>
      </c>
      <c r="N5" s="73" t="s">
        <v>355</v>
      </c>
      <c r="O5" s="73" t="s">
        <v>396</v>
      </c>
      <c r="P5" s="92" t="s">
        <v>281</v>
      </c>
      <c r="Q5" s="92" t="s">
        <v>0</v>
      </c>
      <c r="R5" s="92" t="s">
        <v>403</v>
      </c>
      <c r="S5" s="118" t="s">
        <v>298</v>
      </c>
      <c r="T5" s="118"/>
    </row>
    <row r="6" spans="1:26" x14ac:dyDescent="0.25">
      <c r="A6" s="75">
        <v>3</v>
      </c>
      <c r="B6" s="76">
        <v>1</v>
      </c>
      <c r="C6" s="76" t="s">
        <v>301</v>
      </c>
      <c r="D6" s="76" t="s">
        <v>267</v>
      </c>
      <c r="E6" s="76" t="s">
        <v>257</v>
      </c>
      <c r="F6" s="76">
        <v>1</v>
      </c>
      <c r="G6" s="76" t="s">
        <v>307</v>
      </c>
      <c r="H6" s="76" t="s">
        <v>136</v>
      </c>
      <c r="I6" s="77"/>
      <c r="J6" s="78">
        <v>2.0833333333333332E-2</v>
      </c>
      <c r="K6" s="79"/>
      <c r="L6" s="76" t="str">
        <f t="shared" ref="L6:L36" si="0">TEXT(K6,"dddd")</f>
        <v>sábado</v>
      </c>
      <c r="M6" s="78">
        <v>0.375</v>
      </c>
      <c r="N6" s="78">
        <f>M6+J6</f>
        <v>0.39583333333333331</v>
      </c>
      <c r="O6" s="78">
        <v>-1</v>
      </c>
      <c r="P6" s="77">
        <v>0</v>
      </c>
      <c r="Q6" s="77">
        <v>0</v>
      </c>
      <c r="R6" s="77" t="s">
        <v>404</v>
      </c>
      <c r="S6" s="76" t="s">
        <v>253</v>
      </c>
      <c r="T6" s="80"/>
      <c r="U6" s="81" t="e">
        <f>VLOOKUP(K6,datos!$B$2:$C$18,2,FALSE)</f>
        <v>#N/A</v>
      </c>
      <c r="V6" s="81"/>
      <c r="W6" s="81"/>
      <c r="X6" s="81"/>
      <c r="Y6" s="81"/>
      <c r="Z6" s="82"/>
    </row>
    <row r="7" spans="1:26" x14ac:dyDescent="0.25">
      <c r="A7" s="83">
        <v>2</v>
      </c>
      <c r="B7" s="12">
        <v>2</v>
      </c>
      <c r="C7" s="12" t="s">
        <v>154</v>
      </c>
      <c r="D7" s="12" t="s">
        <v>276</v>
      </c>
      <c r="E7" s="12" t="s">
        <v>312</v>
      </c>
      <c r="F7" s="12">
        <v>1</v>
      </c>
      <c r="G7" s="12" t="s">
        <v>21</v>
      </c>
      <c r="H7" s="12" t="s">
        <v>22</v>
      </c>
      <c r="I7" s="13">
        <v>40</v>
      </c>
      <c r="J7" s="15">
        <v>4.1666666666666664E-2</v>
      </c>
      <c r="K7" s="14"/>
      <c r="L7" s="7" t="str">
        <f t="shared" si="0"/>
        <v>sábado</v>
      </c>
      <c r="M7" s="15">
        <v>0.54166666666666663</v>
      </c>
      <c r="N7" s="15">
        <f t="shared" ref="N7:N67" si="1">M7+J7</f>
        <v>0.58333333333333326</v>
      </c>
      <c r="O7" s="78">
        <v>-1</v>
      </c>
      <c r="P7" s="77">
        <v>0</v>
      </c>
      <c r="Q7" s="13">
        <v>1</v>
      </c>
      <c r="R7" s="13"/>
      <c r="S7" s="12" t="s">
        <v>256</v>
      </c>
      <c r="T7" s="20" t="s">
        <v>296</v>
      </c>
      <c r="U7" s="5" t="e">
        <f>VLOOKUP(K7,datos!$B$2:$C$18,2,FALSE)</f>
        <v>#N/A</v>
      </c>
      <c r="V7" s="5"/>
      <c r="W7" s="5"/>
      <c r="X7" s="5"/>
      <c r="Y7" s="5" t="s">
        <v>376</v>
      </c>
      <c r="Z7" s="40"/>
    </row>
    <row r="8" spans="1:26"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8">
        <v>-1</v>
      </c>
      <c r="P8" s="77">
        <v>10</v>
      </c>
      <c r="Q8" s="77">
        <v>2</v>
      </c>
      <c r="R8" s="8"/>
      <c r="S8" s="12" t="s">
        <v>297</v>
      </c>
      <c r="T8" s="16"/>
      <c r="U8" s="5" t="e">
        <f>VLOOKUP(K8,datos!$B$2:$C$18,2,FALSE)</f>
        <v>#N/A</v>
      </c>
      <c r="V8" s="5"/>
      <c r="W8" s="5"/>
      <c r="X8" s="5"/>
      <c r="Y8" s="5" t="s">
        <v>376</v>
      </c>
      <c r="Z8" s="40"/>
    </row>
    <row r="9" spans="1:26" x14ac:dyDescent="0.25">
      <c r="A9" s="83">
        <v>0</v>
      </c>
      <c r="B9" s="12">
        <v>1</v>
      </c>
      <c r="C9" s="12" t="s">
        <v>144</v>
      </c>
      <c r="D9" s="12" t="s">
        <v>290</v>
      </c>
      <c r="E9" s="12" t="s">
        <v>175</v>
      </c>
      <c r="F9" s="12">
        <v>1</v>
      </c>
      <c r="G9" s="12" t="s">
        <v>307</v>
      </c>
      <c r="H9" s="12" t="s">
        <v>136</v>
      </c>
      <c r="I9" s="13"/>
      <c r="J9" s="15">
        <v>2.0833333333333332E-2</v>
      </c>
      <c r="K9" s="14"/>
      <c r="L9" s="7" t="str">
        <f t="shared" si="0"/>
        <v>sábado</v>
      </c>
      <c r="M9" s="15">
        <v>0.375</v>
      </c>
      <c r="N9" s="15">
        <f t="shared" si="1"/>
        <v>0.39583333333333331</v>
      </c>
      <c r="O9" s="78">
        <v>-1</v>
      </c>
      <c r="P9" s="77">
        <v>0</v>
      </c>
      <c r="Q9" s="13">
        <v>3</v>
      </c>
      <c r="R9" s="13" t="s">
        <v>404</v>
      </c>
      <c r="S9" s="12" t="s">
        <v>254</v>
      </c>
      <c r="T9" s="16"/>
      <c r="U9" s="5" t="e">
        <f>VLOOKUP(K9,datos!$B$2:$C$18,2,FALSE)</f>
        <v>#N/A</v>
      </c>
      <c r="V9" s="5"/>
      <c r="W9" s="5"/>
      <c r="X9" s="5"/>
      <c r="Y9" s="5"/>
      <c r="Z9" s="40"/>
    </row>
    <row r="10" spans="1:26" x14ac:dyDescent="0.25">
      <c r="A10" s="83">
        <v>2</v>
      </c>
      <c r="B10" s="12">
        <v>1</v>
      </c>
      <c r="C10" s="12" t="s">
        <v>303</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8">
        <v>-1</v>
      </c>
      <c r="P10" s="77">
        <v>0</v>
      </c>
      <c r="Q10" s="77">
        <v>4</v>
      </c>
      <c r="R10" s="8"/>
      <c r="S10" s="58" t="s">
        <v>256</v>
      </c>
      <c r="T10" s="59" t="s">
        <v>296</v>
      </c>
      <c r="U10" s="5" t="e">
        <f>VLOOKUP(K10,datos!$B$2:$C$18,2,FALSE)</f>
        <v>#N/A</v>
      </c>
      <c r="V10" s="5"/>
      <c r="W10" s="5" t="s">
        <v>296</v>
      </c>
      <c r="X10" s="5">
        <v>60</v>
      </c>
      <c r="Y10" s="5" t="s">
        <v>376</v>
      </c>
      <c r="Z10" s="40"/>
    </row>
    <row r="11" spans="1:26" x14ac:dyDescent="0.25">
      <c r="A11" s="83">
        <v>3</v>
      </c>
      <c r="B11" s="12">
        <v>2</v>
      </c>
      <c r="C11" s="12" t="s">
        <v>168</v>
      </c>
      <c r="D11" s="12" t="s">
        <v>292</v>
      </c>
      <c r="E11" s="12" t="s">
        <v>197</v>
      </c>
      <c r="F11" s="12"/>
      <c r="G11" s="12" t="s">
        <v>307</v>
      </c>
      <c r="H11" s="12" t="s">
        <v>136</v>
      </c>
      <c r="I11" s="13"/>
      <c r="J11" s="15">
        <v>2.0833333333333332E-2</v>
      </c>
      <c r="K11" s="14"/>
      <c r="L11" s="7" t="str">
        <f t="shared" si="0"/>
        <v>sábado</v>
      </c>
      <c r="M11" s="15">
        <v>0.375</v>
      </c>
      <c r="N11" s="15">
        <f t="shared" si="1"/>
        <v>0.39583333333333331</v>
      </c>
      <c r="O11" s="78">
        <v>-1</v>
      </c>
      <c r="P11" s="77">
        <v>0</v>
      </c>
      <c r="Q11" s="13">
        <v>5</v>
      </c>
      <c r="R11" s="13" t="s">
        <v>405</v>
      </c>
      <c r="S11" s="12" t="s">
        <v>254</v>
      </c>
      <c r="T11" s="19"/>
      <c r="U11" s="5" t="e">
        <f>VLOOKUP(K11,datos!$B$2:$C$18,2,FALSE)</f>
        <v>#N/A</v>
      </c>
      <c r="V11" s="5"/>
      <c r="W11" s="5"/>
      <c r="X11" s="5"/>
      <c r="Y11" s="5"/>
      <c r="Z11" s="40"/>
    </row>
    <row r="12" spans="1:26" x14ac:dyDescent="0.25">
      <c r="A12" s="83">
        <v>4</v>
      </c>
      <c r="B12" s="12">
        <v>1</v>
      </c>
      <c r="C12" s="12" t="s">
        <v>169</v>
      </c>
      <c r="D12" s="12"/>
      <c r="E12" s="12" t="s">
        <v>198</v>
      </c>
      <c r="F12" s="12">
        <v>1</v>
      </c>
      <c r="G12" s="12" t="s">
        <v>21</v>
      </c>
      <c r="H12" s="12" t="s">
        <v>22</v>
      </c>
      <c r="I12" s="13">
        <v>103</v>
      </c>
      <c r="J12" s="15">
        <v>0.10416666666666667</v>
      </c>
      <c r="K12" s="14"/>
      <c r="L12" s="7" t="str">
        <f t="shared" si="0"/>
        <v>sábado</v>
      </c>
      <c r="M12" s="15">
        <v>0.625</v>
      </c>
      <c r="N12" s="15">
        <f t="shared" si="1"/>
        <v>0.72916666666666663</v>
      </c>
      <c r="O12" s="78">
        <v>-1</v>
      </c>
      <c r="P12" s="77">
        <v>10</v>
      </c>
      <c r="Q12" s="77">
        <v>6</v>
      </c>
      <c r="R12" s="8"/>
      <c r="S12" s="12" t="s">
        <v>297</v>
      </c>
      <c r="T12" s="16"/>
      <c r="U12" s="5" t="e">
        <f>VLOOKUP(K12,datos!$B$2:$C$18,2,FALSE)</f>
        <v>#N/A</v>
      </c>
      <c r="V12" s="5"/>
      <c r="W12" s="5"/>
      <c r="X12" s="5"/>
      <c r="Y12" s="5" t="s">
        <v>376</v>
      </c>
      <c r="Z12" s="40"/>
    </row>
    <row r="13" spans="1:26"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78">
        <v>-1</v>
      </c>
      <c r="P13" s="77">
        <v>0</v>
      </c>
      <c r="Q13" s="13">
        <v>7</v>
      </c>
      <c r="R13" s="13" t="s">
        <v>405</v>
      </c>
      <c r="S13" s="12" t="s">
        <v>255</v>
      </c>
      <c r="T13" s="16" t="s">
        <v>338</v>
      </c>
      <c r="U13" s="5" t="e">
        <f>VLOOKUP(K13,datos!$B$2:$C$18,2,FALSE)</f>
        <v>#N/A</v>
      </c>
      <c r="V13" s="5"/>
      <c r="W13" s="5"/>
      <c r="X13" s="5"/>
      <c r="Y13" s="36" t="s">
        <v>376</v>
      </c>
      <c r="Z13" s="40" t="s">
        <v>375</v>
      </c>
    </row>
    <row r="14" spans="1:26" x14ac:dyDescent="0.25">
      <c r="A14" s="83">
        <v>1</v>
      </c>
      <c r="B14" s="12">
        <v>1</v>
      </c>
      <c r="C14" s="12" t="s">
        <v>247</v>
      </c>
      <c r="D14" s="12" t="s">
        <v>280</v>
      </c>
      <c r="E14" s="12" t="s">
        <v>246</v>
      </c>
      <c r="F14" s="12">
        <v>1</v>
      </c>
      <c r="G14" s="12"/>
      <c r="H14" s="12" t="s">
        <v>22</v>
      </c>
      <c r="I14" s="13">
        <v>80</v>
      </c>
      <c r="J14" s="15">
        <v>8.3333333333333329E-2</v>
      </c>
      <c r="K14" s="14"/>
      <c r="L14" s="7" t="str">
        <f t="shared" si="0"/>
        <v>sábado</v>
      </c>
      <c r="M14" s="15">
        <v>0.54166666666666663</v>
      </c>
      <c r="N14" s="15">
        <f t="shared" si="1"/>
        <v>0.625</v>
      </c>
      <c r="O14" s="78">
        <v>-1</v>
      </c>
      <c r="P14" s="77">
        <v>0</v>
      </c>
      <c r="Q14" s="77">
        <v>8</v>
      </c>
      <c r="R14" s="8" t="s">
        <v>405</v>
      </c>
      <c r="S14" s="12" t="s">
        <v>256</v>
      </c>
      <c r="T14" s="16" t="s">
        <v>296</v>
      </c>
      <c r="U14" s="5" t="e">
        <f>VLOOKUP(K14,datos!$B$2:$C$18,2,FALSE)</f>
        <v>#N/A</v>
      </c>
      <c r="V14" s="5"/>
      <c r="W14" s="5"/>
      <c r="X14" s="5"/>
      <c r="Y14" s="88" t="s">
        <v>376</v>
      </c>
      <c r="Z14" s="40"/>
    </row>
    <row r="15" spans="1:26" x14ac:dyDescent="0.25">
      <c r="A15" s="83">
        <v>3</v>
      </c>
      <c r="B15" s="12">
        <v>1</v>
      </c>
      <c r="C15" s="12"/>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78">
        <v>-1</v>
      </c>
      <c r="P15" s="77"/>
      <c r="Q15" s="13">
        <v>9</v>
      </c>
      <c r="R15" s="13"/>
      <c r="S15" s="12" t="s">
        <v>253</v>
      </c>
      <c r="T15" s="16"/>
      <c r="U15" s="5" t="e">
        <f>VLOOKUP(K15,datos!$B$2:$C$18,2,FALSE)</f>
        <v>#N/A</v>
      </c>
      <c r="V15" s="5"/>
      <c r="W15" s="5"/>
      <c r="X15" s="5"/>
      <c r="Y15" s="5"/>
      <c r="Z15" s="40"/>
    </row>
    <row r="16" spans="1:26"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8">
        <v>-1</v>
      </c>
      <c r="P16" s="77">
        <v>0</v>
      </c>
      <c r="Q16" s="77">
        <v>10</v>
      </c>
      <c r="R16" s="8"/>
      <c r="S16" s="12" t="s">
        <v>256</v>
      </c>
      <c r="T16" s="16" t="s">
        <v>296</v>
      </c>
      <c r="U16" s="5" t="e">
        <f>VLOOKUP(K16,datos!$B$2:$C$18,2,FALSE)</f>
        <v>#N/A</v>
      </c>
      <c r="V16" s="5"/>
      <c r="W16" s="5"/>
      <c r="X16" s="5"/>
      <c r="Y16" s="5" t="s">
        <v>376</v>
      </c>
      <c r="Z16" s="40"/>
    </row>
    <row r="17" spans="1:26"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78">
        <v>-1</v>
      </c>
      <c r="P17" s="77">
        <v>0</v>
      </c>
      <c r="Q17" s="13">
        <v>11</v>
      </c>
      <c r="R17" s="13"/>
      <c r="S17" s="12" t="s">
        <v>256</v>
      </c>
      <c r="T17" s="46" t="s">
        <v>347</v>
      </c>
      <c r="U17" s="5" t="e">
        <f>VLOOKUP(K17,datos!$B$2:$C$18,2,FALSE)</f>
        <v>#N/A</v>
      </c>
      <c r="V17" s="5"/>
      <c r="W17" s="5"/>
      <c r="X17" s="5"/>
      <c r="Y17" s="5" t="s">
        <v>376</v>
      </c>
      <c r="Z17" s="40"/>
    </row>
    <row r="18" spans="1:26" x14ac:dyDescent="0.25">
      <c r="A18" s="83">
        <v>2</v>
      </c>
      <c r="B18" s="12">
        <v>1</v>
      </c>
      <c r="C18" s="12" t="s">
        <v>304</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8">
        <v>-1</v>
      </c>
      <c r="P18" s="77">
        <v>0</v>
      </c>
      <c r="Q18" s="77">
        <v>12</v>
      </c>
      <c r="R18" s="8"/>
      <c r="S18" s="12" t="s">
        <v>256</v>
      </c>
      <c r="T18" s="16" t="s">
        <v>336</v>
      </c>
      <c r="U18" s="5" t="e">
        <f>VLOOKUP(K18,datos!$B$2:$C$18,2,FALSE)</f>
        <v>#N/A</v>
      </c>
      <c r="V18" s="5"/>
      <c r="W18" s="5"/>
      <c r="X18" s="5"/>
      <c r="Y18" s="5" t="s">
        <v>376</v>
      </c>
      <c r="Z18" s="40" t="s">
        <v>374</v>
      </c>
    </row>
    <row r="19" spans="1:26" x14ac:dyDescent="0.25">
      <c r="A19" s="83">
        <v>0</v>
      </c>
      <c r="B19" s="12">
        <v>1</v>
      </c>
      <c r="C19" s="12" t="s">
        <v>204</v>
      </c>
      <c r="D19" s="12" t="s">
        <v>290</v>
      </c>
      <c r="E19" s="12" t="s">
        <v>175</v>
      </c>
      <c r="F19" s="12">
        <v>2</v>
      </c>
      <c r="G19" s="12" t="s">
        <v>307</v>
      </c>
      <c r="H19" s="12" t="s">
        <v>136</v>
      </c>
      <c r="I19" s="13"/>
      <c r="J19" s="15">
        <v>2.0833333333333332E-2</v>
      </c>
      <c r="K19" s="14"/>
      <c r="L19" s="7" t="str">
        <f t="shared" si="0"/>
        <v>sábado</v>
      </c>
      <c r="M19" s="15">
        <v>0.375</v>
      </c>
      <c r="N19" s="15">
        <f t="shared" si="1"/>
        <v>0.39583333333333331</v>
      </c>
      <c r="O19" s="78">
        <v>-1</v>
      </c>
      <c r="P19" s="77">
        <v>0</v>
      </c>
      <c r="Q19" s="13">
        <v>13</v>
      </c>
      <c r="R19" s="13"/>
      <c r="S19" s="12" t="s">
        <v>254</v>
      </c>
      <c r="T19" s="43"/>
      <c r="U19" s="5" t="e">
        <f>VLOOKUP(K19,datos!$B$2:$C$18,2,FALSE)</f>
        <v>#N/A</v>
      </c>
      <c r="V19" s="5"/>
      <c r="W19" s="5"/>
      <c r="X19" s="5"/>
      <c r="Y19" s="5"/>
      <c r="Z19" s="40"/>
    </row>
    <row r="20" spans="1:26"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8">
        <v>-1</v>
      </c>
      <c r="P20" s="77">
        <v>0</v>
      </c>
      <c r="Q20" s="77">
        <v>14</v>
      </c>
      <c r="R20" s="8"/>
      <c r="S20" s="12" t="s">
        <v>256</v>
      </c>
      <c r="T20" s="16" t="s">
        <v>296</v>
      </c>
      <c r="U20" s="5" t="e">
        <f>VLOOKUP(K20,datos!$B$2:$C$18,2,FALSE)</f>
        <v>#N/A</v>
      </c>
      <c r="V20" s="5"/>
      <c r="W20" s="5"/>
      <c r="X20" s="5"/>
      <c r="Y20" s="88" t="s">
        <v>376</v>
      </c>
      <c r="Z20" s="40"/>
    </row>
    <row r="21" spans="1:26" x14ac:dyDescent="0.25">
      <c r="A21" s="83">
        <v>3</v>
      </c>
      <c r="B21" s="12">
        <v>2</v>
      </c>
      <c r="C21" s="12" t="s">
        <v>153</v>
      </c>
      <c r="D21" s="12" t="s">
        <v>283</v>
      </c>
      <c r="E21" s="62" t="s">
        <v>184</v>
      </c>
      <c r="F21" s="12">
        <v>1</v>
      </c>
      <c r="G21" s="12" t="s">
        <v>21</v>
      </c>
      <c r="H21" s="12" t="s">
        <v>22</v>
      </c>
      <c r="I21" s="13">
        <v>40</v>
      </c>
      <c r="J21" s="15">
        <v>8.3333333333333329E-2</v>
      </c>
      <c r="K21" s="14"/>
      <c r="L21" s="7" t="str">
        <f t="shared" si="0"/>
        <v>sábado</v>
      </c>
      <c r="M21" s="15">
        <v>0.5</v>
      </c>
      <c r="N21" s="15">
        <f t="shared" si="1"/>
        <v>0.58333333333333337</v>
      </c>
      <c r="O21" s="78">
        <v>-1</v>
      </c>
      <c r="P21" s="77">
        <v>0</v>
      </c>
      <c r="Q21" s="13">
        <v>15</v>
      </c>
      <c r="R21" s="13"/>
      <c r="S21" s="12" t="s">
        <v>256</v>
      </c>
      <c r="T21" s="19" t="s">
        <v>336</v>
      </c>
      <c r="U21" s="5" t="e">
        <f>VLOOKUP(K21,datos!$B$2:$C$18,2,FALSE)</f>
        <v>#N/A</v>
      </c>
      <c r="V21" s="5"/>
      <c r="W21" s="5"/>
      <c r="X21" s="5"/>
      <c r="Y21" s="36" t="s">
        <v>376</v>
      </c>
      <c r="Z21" s="40"/>
    </row>
    <row r="22" spans="1:26"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8">
        <v>-1</v>
      </c>
      <c r="P22" s="77">
        <v>0</v>
      </c>
      <c r="Q22" s="77">
        <v>16</v>
      </c>
      <c r="R22" s="111"/>
      <c r="S22" s="65" t="s">
        <v>253</v>
      </c>
      <c r="T22" s="70"/>
      <c r="U22" s="71" t="e">
        <f>VLOOKUP(K22,datos!$B$2:$C$18,2,FALSE)</f>
        <v>#N/A</v>
      </c>
      <c r="V22" s="71"/>
      <c r="W22" s="71"/>
      <c r="X22" s="71"/>
      <c r="Y22" s="71"/>
      <c r="Z22" s="85"/>
    </row>
    <row r="23" spans="1:26"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78">
        <v>-1</v>
      </c>
      <c r="P23" s="77">
        <v>0</v>
      </c>
      <c r="Q23" s="13">
        <v>17</v>
      </c>
      <c r="R23" s="8"/>
      <c r="S23" s="76" t="s">
        <v>255</v>
      </c>
      <c r="T23" s="86" t="s">
        <v>337</v>
      </c>
      <c r="U23" s="81" t="e">
        <f>VLOOKUP(K23,datos!$B$2:$C$18,2,FALSE)</f>
        <v>#N/A</v>
      </c>
      <c r="V23" s="81"/>
      <c r="W23" s="81"/>
      <c r="X23" s="81"/>
      <c r="Y23" s="90" t="s">
        <v>378</v>
      </c>
      <c r="Z23" s="82"/>
    </row>
    <row r="24" spans="1:26"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8">
        <v>-1</v>
      </c>
      <c r="P24" s="77">
        <v>0</v>
      </c>
      <c r="Q24" s="77">
        <v>18</v>
      </c>
      <c r="R24" s="8"/>
      <c r="S24" s="12" t="s">
        <v>256</v>
      </c>
      <c r="T24" s="19" t="s">
        <v>239</v>
      </c>
      <c r="U24" s="5" t="e">
        <f>VLOOKUP(K24,datos!$B$2:$C$18,2,FALSE)</f>
        <v>#N/A</v>
      </c>
      <c r="V24" s="5"/>
      <c r="W24" s="5"/>
      <c r="X24" s="5"/>
      <c r="Y24" s="5" t="s">
        <v>376</v>
      </c>
      <c r="Z24" s="40"/>
    </row>
    <row r="25" spans="1:26" x14ac:dyDescent="0.25">
      <c r="A25" s="83">
        <v>0</v>
      </c>
      <c r="B25" s="12">
        <v>1</v>
      </c>
      <c r="C25" s="12" t="s">
        <v>208</v>
      </c>
      <c r="D25" s="12" t="s">
        <v>287</v>
      </c>
      <c r="E25" s="12" t="s">
        <v>189</v>
      </c>
      <c r="F25" s="12">
        <v>1</v>
      </c>
      <c r="G25" s="12" t="s">
        <v>21</v>
      </c>
      <c r="H25" s="12" t="s">
        <v>28</v>
      </c>
      <c r="I25" s="13"/>
      <c r="J25" s="15">
        <v>8.3333333333333329E-2</v>
      </c>
      <c r="K25" s="14"/>
      <c r="L25" s="7" t="str">
        <f t="shared" si="0"/>
        <v>sábado</v>
      </c>
      <c r="M25" s="15">
        <v>0.70833333333333337</v>
      </c>
      <c r="N25" s="15">
        <f t="shared" si="1"/>
        <v>0.79166666666666674</v>
      </c>
      <c r="O25" s="78">
        <v>-1</v>
      </c>
      <c r="P25" s="77">
        <v>0</v>
      </c>
      <c r="Q25" s="13">
        <v>19</v>
      </c>
      <c r="R25" s="13"/>
      <c r="S25" s="12" t="s">
        <v>253</v>
      </c>
      <c r="T25" s="16"/>
      <c r="U25" s="5" t="e">
        <f>VLOOKUP(K25,datos!$B$2:$C$18,2,FALSE)</f>
        <v>#N/A</v>
      </c>
      <c r="V25" s="5"/>
      <c r="W25" s="5"/>
      <c r="X25" s="5"/>
      <c r="Y25" s="5"/>
      <c r="Z25" s="40"/>
    </row>
    <row r="26" spans="1:26" x14ac:dyDescent="0.25">
      <c r="A26" s="83">
        <v>0</v>
      </c>
      <c r="B26" s="12">
        <v>1</v>
      </c>
      <c r="C26" s="5" t="s">
        <v>208</v>
      </c>
      <c r="D26" s="12" t="s">
        <v>287</v>
      </c>
      <c r="E26" s="12" t="s">
        <v>189</v>
      </c>
      <c r="F26" s="12">
        <v>2</v>
      </c>
      <c r="G26" s="12" t="s">
        <v>307</v>
      </c>
      <c r="H26" s="12" t="s">
        <v>136</v>
      </c>
      <c r="I26" s="13"/>
      <c r="J26" s="15">
        <v>2.0833333333333332E-2</v>
      </c>
      <c r="K26" s="14"/>
      <c r="L26" s="7" t="str">
        <f t="shared" si="0"/>
        <v>sábado</v>
      </c>
      <c r="M26" s="15">
        <v>0.70833333333333337</v>
      </c>
      <c r="N26" s="15">
        <f t="shared" si="1"/>
        <v>0.72916666666666674</v>
      </c>
      <c r="O26" s="78">
        <v>-1</v>
      </c>
      <c r="P26" s="77">
        <v>0</v>
      </c>
      <c r="Q26" s="77">
        <v>20</v>
      </c>
      <c r="R26" s="8"/>
      <c r="S26" s="12" t="s">
        <v>254</v>
      </c>
      <c r="T26" s="19"/>
      <c r="U26" s="5" t="e">
        <f>VLOOKUP(K26,datos!$B$2:$C$18,2,FALSE)</f>
        <v>#N/A</v>
      </c>
      <c r="V26" s="5" t="s">
        <v>317</v>
      </c>
      <c r="W26" s="5"/>
      <c r="X26" s="5"/>
      <c r="Y26" s="5"/>
      <c r="Z26" s="40"/>
    </row>
    <row r="27" spans="1:26"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78">
        <v>-1</v>
      </c>
      <c r="P27" s="77">
        <v>0</v>
      </c>
      <c r="Q27" s="13">
        <v>21</v>
      </c>
      <c r="R27" s="13"/>
      <c r="S27" s="12" t="s">
        <v>253</v>
      </c>
      <c r="T27" s="16"/>
      <c r="U27" s="5" t="e">
        <f>VLOOKUP(K27,datos!$B$2:$C$18,2,FALSE)</f>
        <v>#N/A</v>
      </c>
      <c r="V27" s="5"/>
      <c r="W27" s="5"/>
      <c r="X27" s="5"/>
      <c r="Y27" s="5"/>
      <c r="Z27" s="40"/>
    </row>
    <row r="28" spans="1:26" x14ac:dyDescent="0.25">
      <c r="A28" s="83">
        <v>3</v>
      </c>
      <c r="B28" s="12">
        <v>2</v>
      </c>
      <c r="C28" s="12" t="s">
        <v>205</v>
      </c>
      <c r="D28" s="12" t="s">
        <v>271</v>
      </c>
      <c r="E28" s="12" t="s">
        <v>178</v>
      </c>
      <c r="F28" s="12">
        <v>2</v>
      </c>
      <c r="G28" s="12" t="s">
        <v>307</v>
      </c>
      <c r="H28" s="12" t="s">
        <v>346</v>
      </c>
      <c r="I28" s="13"/>
      <c r="J28" s="15">
        <v>4.1666666666666664E-2</v>
      </c>
      <c r="K28" s="14"/>
      <c r="L28" s="7" t="str">
        <f t="shared" si="0"/>
        <v>sábado</v>
      </c>
      <c r="M28" s="15">
        <v>0.41666666666666669</v>
      </c>
      <c r="N28" s="15">
        <f t="shared" si="1"/>
        <v>0.45833333333333337</v>
      </c>
      <c r="O28" s="78">
        <v>-1</v>
      </c>
      <c r="P28" s="77">
        <v>0</v>
      </c>
      <c r="Q28" s="77">
        <v>22</v>
      </c>
      <c r="R28" s="8"/>
      <c r="S28" s="12" t="s">
        <v>253</v>
      </c>
      <c r="T28" s="23"/>
      <c r="U28" s="5" t="e">
        <f>VLOOKUP(K28,datos!$B$2:$C$18,2,FALSE)</f>
        <v>#N/A</v>
      </c>
      <c r="V28" s="5"/>
      <c r="W28" s="5"/>
      <c r="X28" s="5"/>
      <c r="Y28" s="5"/>
      <c r="Z28" s="40"/>
    </row>
    <row r="29" spans="1:26" x14ac:dyDescent="0.25">
      <c r="A29" s="87">
        <v>1</v>
      </c>
      <c r="B29" s="33">
        <v>2</v>
      </c>
      <c r="C29" s="12" t="s">
        <v>310</v>
      </c>
      <c r="D29" s="33" t="s">
        <v>309</v>
      </c>
      <c r="E29" s="57" t="s">
        <v>308</v>
      </c>
      <c r="F29" s="33">
        <v>1</v>
      </c>
      <c r="G29" s="33" t="s">
        <v>21</v>
      </c>
      <c r="H29" s="33" t="s">
        <v>22</v>
      </c>
      <c r="I29" s="12"/>
      <c r="J29" s="48">
        <v>0.10416666666666667</v>
      </c>
      <c r="K29" s="14"/>
      <c r="L29" s="7" t="str">
        <f t="shared" si="0"/>
        <v>sábado</v>
      </c>
      <c r="M29" s="15">
        <v>0.45833333333333331</v>
      </c>
      <c r="N29" s="15">
        <f t="shared" si="1"/>
        <v>0.5625</v>
      </c>
      <c r="O29" s="78">
        <v>-1</v>
      </c>
      <c r="P29" s="77">
        <v>0</v>
      </c>
      <c r="Q29" s="13">
        <v>23</v>
      </c>
      <c r="R29" s="13"/>
      <c r="S29" s="58" t="s">
        <v>256</v>
      </c>
      <c r="T29" s="61" t="s">
        <v>296</v>
      </c>
      <c r="U29" s="5" t="e">
        <f>VLOOKUP(K29,datos!$B$2:$C$18,2,FALSE)</f>
        <v>#N/A</v>
      </c>
      <c r="V29" s="5"/>
      <c r="W29" s="5" t="s">
        <v>296</v>
      </c>
      <c r="X29" s="5">
        <v>60</v>
      </c>
      <c r="Y29" s="5" t="s">
        <v>376</v>
      </c>
      <c r="Z29" s="40"/>
    </row>
    <row r="30" spans="1:26"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8">
        <v>-1</v>
      </c>
      <c r="P30" s="77">
        <v>0</v>
      </c>
      <c r="Q30" s="77">
        <v>24</v>
      </c>
      <c r="R30" s="8"/>
      <c r="S30" s="12" t="s">
        <v>297</v>
      </c>
      <c r="T30" s="16"/>
      <c r="U30" s="5" t="e">
        <f>VLOOKUP(K30,datos!$B$2:$C$18,2,FALSE)</f>
        <v>#N/A</v>
      </c>
      <c r="V30" s="5"/>
      <c r="W30" s="5"/>
      <c r="X30" s="5"/>
      <c r="Y30" s="5" t="s">
        <v>376</v>
      </c>
      <c r="Z30" s="40"/>
    </row>
    <row r="31" spans="1:26" x14ac:dyDescent="0.25">
      <c r="A31" s="83">
        <v>0</v>
      </c>
      <c r="B31" s="12">
        <v>1</v>
      </c>
      <c r="C31" s="12" t="s">
        <v>302</v>
      </c>
      <c r="D31" s="12" t="s">
        <v>275</v>
      </c>
      <c r="E31" s="12" t="s">
        <v>306</v>
      </c>
      <c r="F31" s="12">
        <v>1</v>
      </c>
      <c r="G31" s="12" t="s">
        <v>21</v>
      </c>
      <c r="H31" s="12" t="s">
        <v>28</v>
      </c>
      <c r="I31" s="13">
        <v>3</v>
      </c>
      <c r="J31" s="15">
        <v>4.1666666666666664E-2</v>
      </c>
      <c r="K31" s="14"/>
      <c r="L31" s="7" t="str">
        <f t="shared" si="0"/>
        <v>sábado</v>
      </c>
      <c r="M31" s="15">
        <v>0.375</v>
      </c>
      <c r="N31" s="15">
        <f t="shared" si="1"/>
        <v>0.41666666666666669</v>
      </c>
      <c r="O31" s="78">
        <v>-1</v>
      </c>
      <c r="P31" s="77">
        <v>0</v>
      </c>
      <c r="Q31" s="13">
        <v>25</v>
      </c>
      <c r="R31" s="13"/>
      <c r="S31" s="12" t="s">
        <v>253</v>
      </c>
      <c r="T31" s="16"/>
      <c r="U31" s="5" t="e">
        <f>VLOOKUP(K31,datos!$B$2:$C$18,2,FALSE)</f>
        <v>#N/A</v>
      </c>
      <c r="V31" s="5"/>
      <c r="W31" s="5"/>
      <c r="X31" s="5"/>
      <c r="Y31" s="5"/>
      <c r="Z31" s="40"/>
    </row>
    <row r="32" spans="1:26"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8">
        <v>-1</v>
      </c>
      <c r="P32" s="77">
        <v>0</v>
      </c>
      <c r="Q32" s="77">
        <v>26</v>
      </c>
      <c r="R32" s="8"/>
      <c r="S32" s="12" t="s">
        <v>297</v>
      </c>
      <c r="T32" s="16"/>
      <c r="U32" s="5" t="e">
        <f>VLOOKUP(K32,datos!$B$2:$C$18,2,FALSE)</f>
        <v>#N/A</v>
      </c>
      <c r="V32" s="5"/>
      <c r="W32" s="5"/>
      <c r="X32" s="5"/>
      <c r="Y32" s="5" t="s">
        <v>376</v>
      </c>
      <c r="Z32" s="40"/>
    </row>
    <row r="33" spans="1:26"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78">
        <v>-1</v>
      </c>
      <c r="P33" s="77">
        <v>0</v>
      </c>
      <c r="Q33" s="13">
        <v>27</v>
      </c>
      <c r="R33" s="13"/>
      <c r="S33" s="12" t="s">
        <v>297</v>
      </c>
      <c r="T33" s="16"/>
      <c r="U33" s="5" t="e">
        <f>VLOOKUP(K33,datos!$B$2:$C$18,2,FALSE)</f>
        <v>#N/A</v>
      </c>
      <c r="V33" s="5"/>
      <c r="W33" s="5"/>
      <c r="X33" s="5"/>
      <c r="Y33" s="5" t="s">
        <v>376</v>
      </c>
      <c r="Z33" s="40"/>
    </row>
    <row r="34" spans="1:26" x14ac:dyDescent="0.25">
      <c r="A34" s="83">
        <v>2</v>
      </c>
      <c r="B34" s="12">
        <v>1</v>
      </c>
      <c r="C34" s="12" t="s">
        <v>303</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8">
        <v>-1</v>
      </c>
      <c r="P34" s="77">
        <v>10</v>
      </c>
      <c r="Q34" s="77">
        <v>28</v>
      </c>
      <c r="R34" s="8"/>
      <c r="S34" s="58" t="s">
        <v>256</v>
      </c>
      <c r="T34" s="59" t="s">
        <v>368</v>
      </c>
      <c r="U34" s="5" t="e">
        <f>VLOOKUP(K34,datos!$B$2:$C$18,2,FALSE)</f>
        <v>#N/A</v>
      </c>
      <c r="V34" s="5"/>
      <c r="W34" s="5" t="s">
        <v>368</v>
      </c>
      <c r="X34" s="5">
        <v>60</v>
      </c>
      <c r="Y34" s="88" t="s">
        <v>378</v>
      </c>
      <c r="Z34" s="40"/>
    </row>
    <row r="35" spans="1:26" x14ac:dyDescent="0.25">
      <c r="A35" s="83">
        <v>1</v>
      </c>
      <c r="B35" s="12">
        <v>1</v>
      </c>
      <c r="C35" s="5" t="s">
        <v>247</v>
      </c>
      <c r="D35" s="12" t="s">
        <v>280</v>
      </c>
      <c r="E35" s="12" t="s">
        <v>295</v>
      </c>
      <c r="F35" s="12">
        <v>2</v>
      </c>
      <c r="G35" s="12" t="s">
        <v>30</v>
      </c>
      <c r="H35" s="12" t="s">
        <v>22</v>
      </c>
      <c r="I35" s="13">
        <v>79</v>
      </c>
      <c r="J35" s="15">
        <v>8.3333333333333329E-2</v>
      </c>
      <c r="K35" s="14"/>
      <c r="L35" s="7" t="str">
        <f t="shared" si="0"/>
        <v>sábado</v>
      </c>
      <c r="M35" s="15">
        <v>0.375</v>
      </c>
      <c r="N35" s="15">
        <f t="shared" si="1"/>
        <v>0.45833333333333331</v>
      </c>
      <c r="O35" s="78">
        <v>-1</v>
      </c>
      <c r="P35" s="77">
        <v>0</v>
      </c>
      <c r="Q35" s="13">
        <v>29</v>
      </c>
      <c r="R35" s="13"/>
      <c r="S35" s="12" t="s">
        <v>255</v>
      </c>
      <c r="T35" s="21" t="s">
        <v>339</v>
      </c>
      <c r="U35" s="5" t="e">
        <f>VLOOKUP(K35,datos!$B$2:$C$18,2,FALSE)</f>
        <v>#N/A</v>
      </c>
      <c r="V35" s="5"/>
      <c r="W35" s="5"/>
      <c r="X35" s="5"/>
      <c r="Y35" s="88" t="s">
        <v>378</v>
      </c>
      <c r="Z35" s="40"/>
    </row>
    <row r="36" spans="1:26"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8">
        <v>-1</v>
      </c>
      <c r="P36" s="77">
        <v>0</v>
      </c>
      <c r="Q36" s="77">
        <v>30</v>
      </c>
      <c r="R36" s="8"/>
      <c r="S36" s="12" t="s">
        <v>256</v>
      </c>
      <c r="T36" s="16" t="s">
        <v>239</v>
      </c>
      <c r="U36" s="5" t="e">
        <f>VLOOKUP(K36,datos!$B$2:$C$18,2,FALSE)</f>
        <v>#N/A</v>
      </c>
      <c r="V36" s="5"/>
      <c r="W36" s="5"/>
      <c r="X36" s="5"/>
      <c r="Y36" s="5" t="s">
        <v>376</v>
      </c>
      <c r="Z36" s="40"/>
    </row>
    <row r="37" spans="1:26" x14ac:dyDescent="0.25">
      <c r="A37" s="83">
        <v>2</v>
      </c>
      <c r="B37" s="12">
        <v>2</v>
      </c>
      <c r="C37" s="12" t="s">
        <v>154</v>
      </c>
      <c r="D37" s="12" t="s">
        <v>276</v>
      </c>
      <c r="E37" s="12" t="s">
        <v>312</v>
      </c>
      <c r="F37" s="12">
        <v>1</v>
      </c>
      <c r="G37" s="12" t="s">
        <v>30</v>
      </c>
      <c r="H37" s="12" t="s">
        <v>22</v>
      </c>
      <c r="I37" s="13">
        <v>40</v>
      </c>
      <c r="J37" s="15">
        <v>0.125</v>
      </c>
      <c r="K37" s="14"/>
      <c r="L37" s="7" t="str">
        <f t="shared" ref="L37:L67" si="2">TEXT(K37,"dddd")</f>
        <v>sábado</v>
      </c>
      <c r="M37" s="15">
        <v>0.66666666666666663</v>
      </c>
      <c r="N37" s="15">
        <f t="shared" si="1"/>
        <v>0.79166666666666663</v>
      </c>
      <c r="O37" s="78">
        <v>-1</v>
      </c>
      <c r="P37" s="77">
        <v>0</v>
      </c>
      <c r="Q37" s="13">
        <v>31</v>
      </c>
      <c r="R37" s="13"/>
      <c r="S37" s="12" t="s">
        <v>255</v>
      </c>
      <c r="T37" s="20" t="s">
        <v>340</v>
      </c>
      <c r="U37" s="5" t="e">
        <f>VLOOKUP(K37,datos!$B$2:$C$18,2,FALSE)</f>
        <v>#N/A</v>
      </c>
      <c r="V37" s="5"/>
      <c r="W37" s="5"/>
      <c r="X37" s="5"/>
      <c r="Y37" s="5" t="s">
        <v>376</v>
      </c>
      <c r="Z37" s="40"/>
    </row>
    <row r="38" spans="1:26"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8">
        <v>-1</v>
      </c>
      <c r="P38" s="77">
        <v>0</v>
      </c>
      <c r="Q38" s="77">
        <v>32</v>
      </c>
      <c r="R38" s="8"/>
      <c r="S38" s="12" t="s">
        <v>255</v>
      </c>
      <c r="T38" s="64" t="s">
        <v>372</v>
      </c>
      <c r="U38" s="5" t="e">
        <f>VLOOKUP(K38,datos!$B$2:$C$18,2,FALSE)</f>
        <v>#N/A</v>
      </c>
      <c r="V38" s="5"/>
      <c r="W38" s="5"/>
      <c r="X38" s="5"/>
      <c r="Y38" s="88" t="s">
        <v>378</v>
      </c>
      <c r="Z38" s="40"/>
    </row>
    <row r="39" spans="1:26"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78">
        <v>-1</v>
      </c>
      <c r="P39" s="77">
        <v>10</v>
      </c>
      <c r="Q39" s="13">
        <v>33</v>
      </c>
      <c r="R39" s="13"/>
      <c r="S39" s="12" t="s">
        <v>253</v>
      </c>
      <c r="T39" s="16"/>
      <c r="U39" s="5" t="e">
        <f>VLOOKUP(K39,datos!$B$2:$C$18,2,FALSE)</f>
        <v>#N/A</v>
      </c>
      <c r="V39" s="5"/>
      <c r="W39" s="5"/>
      <c r="X39" s="5"/>
      <c r="Y39" s="5"/>
      <c r="Z39" s="40"/>
    </row>
    <row r="40" spans="1:26" x14ac:dyDescent="0.25">
      <c r="A40" s="83">
        <v>3</v>
      </c>
      <c r="B40" s="12">
        <v>1</v>
      </c>
      <c r="C40" s="12" t="s">
        <v>210</v>
      </c>
      <c r="D40" s="12" t="s">
        <v>279</v>
      </c>
      <c r="E40" s="12" t="s">
        <v>193</v>
      </c>
      <c r="F40" s="12">
        <v>2</v>
      </c>
      <c r="G40" s="12" t="s">
        <v>307</v>
      </c>
      <c r="H40" s="12" t="s">
        <v>136</v>
      </c>
      <c r="I40" s="12"/>
      <c r="J40" s="15">
        <v>2.0833333333333332E-2</v>
      </c>
      <c r="K40" s="14"/>
      <c r="L40" s="7" t="str">
        <f t="shared" si="2"/>
        <v>sábado</v>
      </c>
      <c r="M40" s="15">
        <v>0.5</v>
      </c>
      <c r="N40" s="15">
        <f t="shared" si="1"/>
        <v>0.52083333333333337</v>
      </c>
      <c r="O40" s="78">
        <v>-1</v>
      </c>
      <c r="P40" s="77">
        <v>0</v>
      </c>
      <c r="Q40" s="77">
        <v>34</v>
      </c>
      <c r="R40" s="8"/>
      <c r="S40" s="12" t="s">
        <v>253</v>
      </c>
      <c r="T40" s="19"/>
      <c r="U40" s="5" t="e">
        <f>VLOOKUP(K40,datos!$B$2:$C$18,2,FALSE)</f>
        <v>#N/A</v>
      </c>
      <c r="V40" s="5"/>
      <c r="W40" s="5"/>
      <c r="X40" s="5"/>
      <c r="Y40" s="5"/>
      <c r="Z40" s="40"/>
    </row>
    <row r="41" spans="1:26" x14ac:dyDescent="0.25">
      <c r="A41" s="83">
        <v>2</v>
      </c>
      <c r="B41" s="12">
        <v>1</v>
      </c>
      <c r="C41" s="12" t="s">
        <v>304</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78">
        <v>-1</v>
      </c>
      <c r="P41" s="77">
        <v>0</v>
      </c>
      <c r="Q41" s="13">
        <v>35</v>
      </c>
      <c r="R41" s="13"/>
      <c r="S41" s="12" t="s">
        <v>255</v>
      </c>
      <c r="T41" s="28" t="s">
        <v>341</v>
      </c>
      <c r="U41" s="5" t="e">
        <f>VLOOKUP(K41,datos!$B$2:$C$18,2,FALSE)</f>
        <v>#N/A</v>
      </c>
      <c r="V41" s="5"/>
      <c r="W41" s="5"/>
      <c r="X41" s="5"/>
      <c r="Y41" s="5" t="s">
        <v>376</v>
      </c>
      <c r="Z41" s="40"/>
    </row>
    <row r="42" spans="1:26" x14ac:dyDescent="0.25">
      <c r="A42" s="83">
        <v>0</v>
      </c>
      <c r="B42" s="12">
        <v>1</v>
      </c>
      <c r="C42" s="12" t="s">
        <v>158</v>
      </c>
      <c r="D42" s="12" t="s">
        <v>288</v>
      </c>
      <c r="E42" s="12" t="s">
        <v>188</v>
      </c>
      <c r="F42" s="12">
        <v>1</v>
      </c>
      <c r="G42" s="12" t="s">
        <v>307</v>
      </c>
      <c r="H42" s="12" t="s">
        <v>136</v>
      </c>
      <c r="I42" s="13"/>
      <c r="J42" s="15">
        <v>2.0833333333333332E-2</v>
      </c>
      <c r="K42" s="14"/>
      <c r="L42" s="7" t="str">
        <f t="shared" si="2"/>
        <v>sábado</v>
      </c>
      <c r="M42" s="15">
        <v>0.375</v>
      </c>
      <c r="N42" s="15">
        <f t="shared" si="1"/>
        <v>0.39583333333333331</v>
      </c>
      <c r="O42" s="78">
        <v>-1</v>
      </c>
      <c r="P42" s="77">
        <v>0</v>
      </c>
      <c r="Q42" s="77">
        <v>36</v>
      </c>
      <c r="R42" s="8"/>
      <c r="S42" s="12" t="s">
        <v>254</v>
      </c>
      <c r="T42" s="16"/>
      <c r="U42" s="5" t="e">
        <f>VLOOKUP(K42,datos!$B$2:$C$18,2,FALSE)</f>
        <v>#N/A</v>
      </c>
      <c r="V42" s="5"/>
      <c r="W42" s="5"/>
      <c r="X42" s="5"/>
      <c r="Y42" s="5"/>
      <c r="Z42" s="40"/>
    </row>
    <row r="43" spans="1:26"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78">
        <v>-1</v>
      </c>
      <c r="P43" s="77">
        <v>0</v>
      </c>
      <c r="Q43" s="13">
        <v>37</v>
      </c>
      <c r="R43" s="13"/>
      <c r="S43" s="12" t="s">
        <v>255</v>
      </c>
      <c r="T43" s="28" t="s">
        <v>339</v>
      </c>
      <c r="U43" s="5" t="e">
        <f>VLOOKUP(K43,datos!$B$2:$C$18,2,FALSE)</f>
        <v>#N/A</v>
      </c>
      <c r="V43" s="5" t="s">
        <v>356</v>
      </c>
      <c r="W43" s="5"/>
      <c r="X43" s="5"/>
      <c r="Y43" s="89" t="s">
        <v>378</v>
      </c>
      <c r="Z43" s="40"/>
    </row>
    <row r="44" spans="1:26" x14ac:dyDescent="0.25">
      <c r="A44" s="83">
        <v>1</v>
      </c>
      <c r="B44" s="12">
        <v>1</v>
      </c>
      <c r="C44" s="5" t="s">
        <v>145</v>
      </c>
      <c r="D44" s="12" t="s">
        <v>285</v>
      </c>
      <c r="E44" s="12" t="s">
        <v>176</v>
      </c>
      <c r="F44" s="12">
        <v>1</v>
      </c>
      <c r="G44" s="12" t="s">
        <v>21</v>
      </c>
      <c r="H44" s="12" t="s">
        <v>22</v>
      </c>
      <c r="I44" s="13">
        <v>44</v>
      </c>
      <c r="J44" s="15">
        <v>0.10416666666666667</v>
      </c>
      <c r="K44" s="79"/>
      <c r="L44" s="7" t="str">
        <f t="shared" si="2"/>
        <v>sábado</v>
      </c>
      <c r="M44" s="15">
        <v>0.5</v>
      </c>
      <c r="N44" s="15">
        <f t="shared" si="1"/>
        <v>0.60416666666666663</v>
      </c>
      <c r="O44" s="78">
        <v>-1</v>
      </c>
      <c r="P44" s="77">
        <v>0</v>
      </c>
      <c r="Q44" s="77">
        <v>38</v>
      </c>
      <c r="R44" s="8"/>
      <c r="S44" s="12" t="s">
        <v>256</v>
      </c>
      <c r="T44" s="16" t="s">
        <v>336</v>
      </c>
      <c r="U44" s="5" t="e">
        <f>VLOOKUP(K44,datos!$B$2:$C$18,2,FALSE)</f>
        <v>#N/A</v>
      </c>
      <c r="V44" s="5"/>
      <c r="W44" s="5"/>
      <c r="X44" s="5"/>
      <c r="Y44" s="5" t="s">
        <v>376</v>
      </c>
      <c r="Z44" s="40"/>
    </row>
    <row r="45" spans="1:26"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78">
        <v>-1</v>
      </c>
      <c r="P45" s="77">
        <v>0</v>
      </c>
      <c r="Q45" s="13">
        <v>39</v>
      </c>
      <c r="R45" s="13"/>
      <c r="S45" s="12" t="s">
        <v>256</v>
      </c>
      <c r="T45" s="19" t="s">
        <v>296</v>
      </c>
      <c r="U45" s="5" t="e">
        <f>VLOOKUP(K45,datos!$B$2:$C$18,2,FALSE)</f>
        <v>#N/A</v>
      </c>
      <c r="V45" s="5"/>
      <c r="W45" s="5"/>
      <c r="X45" s="5"/>
      <c r="Y45" s="88" t="s">
        <v>378</v>
      </c>
      <c r="Z45" s="40"/>
    </row>
    <row r="46" spans="1:26" x14ac:dyDescent="0.25">
      <c r="A46" s="83">
        <v>1</v>
      </c>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8">
        <v>-1</v>
      </c>
      <c r="P46" s="77">
        <v>0</v>
      </c>
      <c r="Q46" s="77">
        <v>40</v>
      </c>
      <c r="R46" s="8"/>
      <c r="S46" s="12" t="s">
        <v>297</v>
      </c>
      <c r="T46" s="19"/>
      <c r="U46" s="5" t="e">
        <f>VLOOKUP(K46,datos!$B$2:$C$18,2,FALSE)</f>
        <v>#N/A</v>
      </c>
      <c r="V46" s="5"/>
      <c r="W46" s="5"/>
      <c r="X46" s="5"/>
      <c r="Y46" s="88" t="s">
        <v>378</v>
      </c>
      <c r="Z46" s="40"/>
    </row>
    <row r="47" spans="1:26"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78">
        <v>-1</v>
      </c>
      <c r="P47" s="77">
        <v>0</v>
      </c>
      <c r="Q47" s="13">
        <v>41</v>
      </c>
      <c r="R47" s="13"/>
      <c r="S47" s="12" t="s">
        <v>253</v>
      </c>
      <c r="T47" s="16"/>
      <c r="U47" s="5" t="e">
        <f>VLOOKUP(K47,datos!$B$2:$C$18,2,FALSE)</f>
        <v>#N/A</v>
      </c>
      <c r="V47" s="5"/>
      <c r="W47" s="5"/>
      <c r="X47" s="5"/>
      <c r="Y47" s="5"/>
      <c r="Z47" s="40"/>
    </row>
    <row r="48" spans="1:26"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8">
        <v>-1</v>
      </c>
      <c r="P48" s="77">
        <v>0</v>
      </c>
      <c r="Q48" s="77">
        <v>42</v>
      </c>
      <c r="R48" s="8"/>
      <c r="S48" s="12" t="s">
        <v>253</v>
      </c>
      <c r="T48" s="5"/>
      <c r="U48" s="5" t="e">
        <f>VLOOKUP(K48,datos!$B$2:$C$18,2,FALSE)</f>
        <v>#N/A</v>
      </c>
      <c r="V48" s="22" t="s">
        <v>313</v>
      </c>
      <c r="W48" s="5"/>
      <c r="X48" s="5"/>
      <c r="Y48" s="5"/>
      <c r="Z48" s="40"/>
    </row>
    <row r="49" spans="1:26" x14ac:dyDescent="0.25">
      <c r="A49" s="83">
        <v>3</v>
      </c>
      <c r="B49" s="12">
        <v>1</v>
      </c>
      <c r="C49" s="12" t="s">
        <v>210</v>
      </c>
      <c r="D49" s="12" t="s">
        <v>279</v>
      </c>
      <c r="E49" s="12" t="s">
        <v>193</v>
      </c>
      <c r="F49" s="12">
        <v>3</v>
      </c>
      <c r="G49" s="12" t="s">
        <v>307</v>
      </c>
      <c r="H49" s="12" t="s">
        <v>346</v>
      </c>
      <c r="I49" s="13"/>
      <c r="J49" s="15">
        <v>0.125</v>
      </c>
      <c r="K49" s="14"/>
      <c r="L49" s="7" t="str">
        <f t="shared" si="2"/>
        <v>sábado</v>
      </c>
      <c r="M49" s="15">
        <v>0.70833333333333337</v>
      </c>
      <c r="N49" s="15">
        <f t="shared" si="1"/>
        <v>0.83333333333333337</v>
      </c>
      <c r="O49" s="78">
        <v>-1</v>
      </c>
      <c r="P49" s="77">
        <v>0</v>
      </c>
      <c r="Q49" s="13">
        <v>43</v>
      </c>
      <c r="R49" s="13"/>
      <c r="S49" s="12" t="s">
        <v>253</v>
      </c>
      <c r="T49" s="19"/>
      <c r="U49" s="5" t="e">
        <f>VLOOKUP(K49,datos!$B$2:$C$18,2,FALSE)</f>
        <v>#N/A</v>
      </c>
      <c r="V49" s="5"/>
      <c r="W49" s="5"/>
      <c r="X49" s="5"/>
      <c r="Y49" s="5"/>
      <c r="Z49" s="40"/>
    </row>
    <row r="50" spans="1:26" x14ac:dyDescent="0.25">
      <c r="A50" s="83">
        <v>1</v>
      </c>
      <c r="B50" s="12">
        <v>1</v>
      </c>
      <c r="C50" s="12" t="s">
        <v>155</v>
      </c>
      <c r="D50" s="12" t="s">
        <v>259</v>
      </c>
      <c r="E50" s="12" t="s">
        <v>185</v>
      </c>
      <c r="F50" s="12">
        <v>1</v>
      </c>
      <c r="G50" s="12" t="s">
        <v>30</v>
      </c>
      <c r="H50" s="12" t="s">
        <v>22</v>
      </c>
      <c r="I50" s="13">
        <v>50</v>
      </c>
      <c r="J50" s="15">
        <v>0.10416666666666667</v>
      </c>
      <c r="K50" s="93"/>
      <c r="L50" s="7" t="str">
        <f t="shared" si="2"/>
        <v>sábado</v>
      </c>
      <c r="M50" s="15">
        <v>0.375</v>
      </c>
      <c r="N50" s="15">
        <f t="shared" si="1"/>
        <v>0.47916666666666669</v>
      </c>
      <c r="O50" s="78">
        <v>-1</v>
      </c>
      <c r="P50" s="77">
        <v>0</v>
      </c>
      <c r="Q50" s="77">
        <v>44</v>
      </c>
      <c r="R50" s="8"/>
      <c r="S50" s="12" t="s">
        <v>255</v>
      </c>
      <c r="T50" s="29" t="s">
        <v>342</v>
      </c>
      <c r="U50" s="5" t="e">
        <f>VLOOKUP(K50,datos!$B$2:$C$18,2,FALSE)</f>
        <v>#N/A</v>
      </c>
      <c r="V50" s="5"/>
      <c r="W50" s="5"/>
      <c r="X50" s="5"/>
      <c r="Y50" s="89" t="s">
        <v>378</v>
      </c>
      <c r="Z50" s="40"/>
    </row>
    <row r="51" spans="1:26" x14ac:dyDescent="0.25">
      <c r="A51" s="83">
        <v>4</v>
      </c>
      <c r="B51" s="12">
        <v>2</v>
      </c>
      <c r="C51" s="12" t="s">
        <v>300</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78">
        <v>-1</v>
      </c>
      <c r="P51" s="77">
        <v>0</v>
      </c>
      <c r="Q51" s="13">
        <v>45</v>
      </c>
      <c r="R51" s="13"/>
      <c r="S51" s="12" t="s">
        <v>253</v>
      </c>
      <c r="T51" s="19"/>
      <c r="U51" s="5" t="e">
        <f>VLOOKUP(K51,datos!$B$2:$C$18,2,FALSE)</f>
        <v>#N/A</v>
      </c>
      <c r="V51" s="5"/>
      <c r="W51" s="5"/>
      <c r="X51" s="5"/>
      <c r="Y51" s="5"/>
      <c r="Z51" s="40"/>
    </row>
    <row r="52" spans="1:26"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8">
        <v>-1</v>
      </c>
      <c r="P52" s="77">
        <v>0</v>
      </c>
      <c r="Q52" s="77">
        <v>46</v>
      </c>
      <c r="R52" s="8"/>
      <c r="S52" s="12" t="s">
        <v>255</v>
      </c>
      <c r="T52" s="44" t="s">
        <v>343</v>
      </c>
      <c r="U52" s="5" t="e">
        <f>VLOOKUP(K52,datos!$B$2:$C$18,2,FALSE)</f>
        <v>#N/A</v>
      </c>
      <c r="V52" s="5"/>
      <c r="W52" s="5"/>
      <c r="X52" s="5"/>
      <c r="Y52" s="5" t="s">
        <v>376</v>
      </c>
      <c r="Z52" s="40"/>
    </row>
    <row r="53" spans="1:26"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78">
        <v>-1</v>
      </c>
      <c r="P53" s="77">
        <v>5</v>
      </c>
      <c r="Q53" s="13">
        <v>47</v>
      </c>
      <c r="R53" s="13"/>
      <c r="S53" s="12" t="s">
        <v>297</v>
      </c>
      <c r="T53" s="16"/>
      <c r="U53" s="5" t="e">
        <f>VLOOKUP(K53,datos!$B$2:$C$18,2,FALSE)</f>
        <v>#N/A</v>
      </c>
      <c r="V53" s="5"/>
      <c r="W53" s="5"/>
      <c r="X53" s="5"/>
      <c r="Y53" s="5" t="s">
        <v>377</v>
      </c>
      <c r="Z53" s="40"/>
    </row>
    <row r="54" spans="1:26" x14ac:dyDescent="0.25">
      <c r="A54" s="83">
        <v>3</v>
      </c>
      <c r="B54" s="12">
        <v>2</v>
      </c>
      <c r="C54" s="12" t="s">
        <v>207</v>
      </c>
      <c r="D54" s="12" t="s">
        <v>283</v>
      </c>
      <c r="E54" s="62" t="s">
        <v>184</v>
      </c>
      <c r="F54" s="12">
        <v>2</v>
      </c>
      <c r="G54" s="12" t="s">
        <v>30</v>
      </c>
      <c r="H54" s="12" t="s">
        <v>28</v>
      </c>
      <c r="I54" s="13"/>
      <c r="J54" s="15">
        <v>6.25E-2</v>
      </c>
      <c r="K54" s="14"/>
      <c r="L54" s="7" t="str">
        <f t="shared" si="2"/>
        <v>sábado</v>
      </c>
      <c r="M54" s="15">
        <v>0.54166666666666663</v>
      </c>
      <c r="N54" s="15">
        <f t="shared" si="1"/>
        <v>0.60416666666666663</v>
      </c>
      <c r="O54" s="78">
        <v>-1</v>
      </c>
      <c r="P54" s="77">
        <v>0</v>
      </c>
      <c r="Q54" s="77">
        <v>48</v>
      </c>
      <c r="R54" s="8"/>
      <c r="S54" s="12" t="s">
        <v>253</v>
      </c>
      <c r="T54" s="23"/>
      <c r="U54" s="5" t="e">
        <f>VLOOKUP(K54,datos!$B$2:$C$18,2,FALSE)</f>
        <v>#N/A</v>
      </c>
      <c r="V54" s="5"/>
      <c r="W54" s="5"/>
      <c r="X54" s="5"/>
      <c r="Y54" s="5"/>
      <c r="Z54" s="40"/>
    </row>
    <row r="55" spans="1:26"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78">
        <v>-1</v>
      </c>
      <c r="P55" s="77">
        <v>5</v>
      </c>
      <c r="Q55" s="13">
        <v>49</v>
      </c>
      <c r="R55" s="13"/>
      <c r="S55" s="12" t="s">
        <v>255</v>
      </c>
      <c r="T55" s="29" t="s">
        <v>337</v>
      </c>
      <c r="U55" s="5" t="e">
        <f>VLOOKUP(K55,datos!$B$2:$C$18,2,FALSE)</f>
        <v>#N/A</v>
      </c>
      <c r="V55" s="5"/>
      <c r="W55" s="5"/>
      <c r="X55" s="5"/>
      <c r="Y55" s="88" t="s">
        <v>378</v>
      </c>
      <c r="Z55" s="40"/>
    </row>
    <row r="56" spans="1:26" x14ac:dyDescent="0.25">
      <c r="A56" s="83">
        <v>0</v>
      </c>
      <c r="B56" s="12">
        <v>1</v>
      </c>
      <c r="C56" s="12" t="s">
        <v>140</v>
      </c>
      <c r="D56" s="12" t="s">
        <v>291</v>
      </c>
      <c r="E56" s="12" t="s">
        <v>171</v>
      </c>
      <c r="F56" s="12">
        <v>1</v>
      </c>
      <c r="G56" s="12" t="s">
        <v>307</v>
      </c>
      <c r="H56" s="12" t="s">
        <v>136</v>
      </c>
      <c r="I56" s="13"/>
      <c r="J56" s="15">
        <v>2.0833333333333332E-2</v>
      </c>
      <c r="K56" s="14"/>
      <c r="L56" s="7" t="str">
        <f t="shared" si="2"/>
        <v>sábado</v>
      </c>
      <c r="M56" s="15">
        <v>0.95833333333333337</v>
      </c>
      <c r="N56" s="15">
        <f t="shared" si="1"/>
        <v>0.97916666666666674</v>
      </c>
      <c r="O56" s="78">
        <v>-1</v>
      </c>
      <c r="P56" s="77">
        <v>5</v>
      </c>
      <c r="Q56" s="77">
        <v>50</v>
      </c>
      <c r="R56" s="8"/>
      <c r="S56" s="12" t="s">
        <v>254</v>
      </c>
      <c r="T56" s="16"/>
      <c r="U56" s="5" t="e">
        <f>VLOOKUP(K56,datos!$B$2:$C$18,2,FALSE)</f>
        <v>#N/A</v>
      </c>
      <c r="V56" s="5"/>
      <c r="W56" s="5"/>
      <c r="X56" s="5"/>
      <c r="Y56" s="5"/>
      <c r="Z56" s="40"/>
    </row>
    <row r="57" spans="1:26"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78">
        <v>-1</v>
      </c>
      <c r="P57" s="77">
        <v>0</v>
      </c>
      <c r="Q57" s="13">
        <v>51</v>
      </c>
      <c r="R57" s="13"/>
      <c r="S57" s="12" t="s">
        <v>255</v>
      </c>
      <c r="T57" s="20" t="s">
        <v>344</v>
      </c>
      <c r="U57" s="5" t="e">
        <f>VLOOKUP(K57,datos!$B$2:$C$18,2,FALSE)</f>
        <v>#N/A</v>
      </c>
      <c r="V57" s="5"/>
      <c r="W57" s="5"/>
      <c r="X57" s="5"/>
      <c r="Y57" s="5" t="s">
        <v>376</v>
      </c>
      <c r="Z57" s="40"/>
    </row>
    <row r="58" spans="1:26" x14ac:dyDescent="0.25">
      <c r="A58" s="83">
        <v>2</v>
      </c>
      <c r="B58" s="12">
        <v>1</v>
      </c>
      <c r="C58" s="12" t="s">
        <v>141</v>
      </c>
      <c r="D58" s="12" t="s">
        <v>286</v>
      </c>
      <c r="E58" s="12" t="s">
        <v>172</v>
      </c>
      <c r="F58" s="12">
        <v>1</v>
      </c>
      <c r="G58" s="12" t="s">
        <v>21</v>
      </c>
      <c r="H58" s="12" t="s">
        <v>22</v>
      </c>
      <c r="I58" s="13">
        <v>70</v>
      </c>
      <c r="J58" s="15">
        <v>0.125</v>
      </c>
      <c r="K58" s="79"/>
      <c r="L58" s="7" t="str">
        <f t="shared" si="2"/>
        <v>sábado</v>
      </c>
      <c r="M58" s="15">
        <v>0.625</v>
      </c>
      <c r="N58" s="15">
        <f t="shared" si="1"/>
        <v>0.75</v>
      </c>
      <c r="O58" s="78">
        <v>-1</v>
      </c>
      <c r="P58" s="77">
        <v>0</v>
      </c>
      <c r="Q58" s="77">
        <v>52</v>
      </c>
      <c r="R58" s="8"/>
      <c r="S58" s="12" t="s">
        <v>256</v>
      </c>
      <c r="T58" s="16" t="s">
        <v>296</v>
      </c>
      <c r="U58" s="5" t="e">
        <f>VLOOKUP(K58,datos!$B$2:$C$18,2,FALSE)</f>
        <v>#N/A</v>
      </c>
      <c r="V58" s="5"/>
      <c r="W58" s="5"/>
      <c r="X58" s="5"/>
      <c r="Y58" s="5" t="s">
        <v>376</v>
      </c>
      <c r="Z58" s="40"/>
    </row>
    <row r="59" spans="1:26" x14ac:dyDescent="0.25">
      <c r="A59" s="84">
        <v>4</v>
      </c>
      <c r="B59" s="65">
        <v>2</v>
      </c>
      <c r="C59" s="65" t="s">
        <v>165</v>
      </c>
      <c r="D59" s="65" t="s">
        <v>284</v>
      </c>
      <c r="E59" s="65" t="s">
        <v>299</v>
      </c>
      <c r="F59" s="65">
        <v>1</v>
      </c>
      <c r="G59" s="65" t="s">
        <v>21</v>
      </c>
      <c r="H59" s="65" t="s">
        <v>28</v>
      </c>
      <c r="I59" s="66">
        <v>177</v>
      </c>
      <c r="J59" s="67">
        <v>4.1666666666666664E-2</v>
      </c>
      <c r="K59" s="68"/>
      <c r="L59" s="69" t="str">
        <f t="shared" si="2"/>
        <v>sábado</v>
      </c>
      <c r="M59" s="67">
        <v>0.79166666666666663</v>
      </c>
      <c r="N59" s="67">
        <f t="shared" si="1"/>
        <v>0.83333333333333326</v>
      </c>
      <c r="O59" s="78">
        <v>-1</v>
      </c>
      <c r="P59" s="77">
        <v>5</v>
      </c>
      <c r="Q59" s="13">
        <v>53</v>
      </c>
      <c r="R59" s="26"/>
      <c r="S59" s="65" t="s">
        <v>253</v>
      </c>
      <c r="T59" s="70"/>
      <c r="U59" s="71" t="e">
        <f>VLOOKUP(K59,datos!$B$2:$C$18,2,FALSE)</f>
        <v>#N/A</v>
      </c>
      <c r="V59" s="71"/>
      <c r="W59" s="71"/>
      <c r="X59" s="71"/>
      <c r="Y59" s="71"/>
      <c r="Z59" s="85"/>
    </row>
    <row r="60" spans="1:26" x14ac:dyDescent="0.25">
      <c r="A60" s="6">
        <v>0</v>
      </c>
      <c r="B60" s="7">
        <v>1</v>
      </c>
      <c r="C60" s="7" t="s">
        <v>305</v>
      </c>
      <c r="D60" s="7" t="s">
        <v>289</v>
      </c>
      <c r="E60" s="7" t="s">
        <v>251</v>
      </c>
      <c r="F60" s="7">
        <v>1</v>
      </c>
      <c r="G60" s="7" t="s">
        <v>307</v>
      </c>
      <c r="H60" s="7" t="s">
        <v>136</v>
      </c>
      <c r="I60" s="8"/>
      <c r="J60" s="10">
        <v>2.0833333333333332E-2</v>
      </c>
      <c r="K60" s="9"/>
      <c r="L60" s="7" t="str">
        <f t="shared" si="2"/>
        <v>sábado</v>
      </c>
      <c r="M60" s="10">
        <v>0.375</v>
      </c>
      <c r="N60" s="10">
        <f t="shared" si="1"/>
        <v>0.39583333333333331</v>
      </c>
      <c r="O60" s="78">
        <v>-1</v>
      </c>
      <c r="P60" s="77">
        <v>0</v>
      </c>
      <c r="Q60" s="77">
        <v>54</v>
      </c>
      <c r="R60" s="8"/>
      <c r="S60" s="7" t="s">
        <v>254</v>
      </c>
      <c r="T60" s="72"/>
      <c r="U60" t="e">
        <f>VLOOKUP(K60,datos!$B$2:$C$18,2,FALSE)</f>
        <v>#N/A</v>
      </c>
    </row>
    <row r="61" spans="1:26"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78">
        <v>-1</v>
      </c>
      <c r="P61" s="77">
        <v>0</v>
      </c>
      <c r="Q61" s="13">
        <v>55</v>
      </c>
      <c r="R61" s="13"/>
      <c r="S61" s="12" t="s">
        <v>255</v>
      </c>
      <c r="T61" s="16" t="s">
        <v>345</v>
      </c>
      <c r="U61" t="e">
        <f>VLOOKUP(K61,datos!$B$2:$C$18,2,FALSE)</f>
        <v>#N/A</v>
      </c>
      <c r="Y61" s="91" t="s">
        <v>378</v>
      </c>
    </row>
    <row r="62" spans="1:26" x14ac:dyDescent="0.25">
      <c r="A62" s="24">
        <v>1</v>
      </c>
      <c r="B62" s="25">
        <v>1</v>
      </c>
      <c r="C62" s="25" t="s">
        <v>148</v>
      </c>
      <c r="D62" s="25" t="s">
        <v>352</v>
      </c>
      <c r="E62" s="25" t="s">
        <v>179</v>
      </c>
      <c r="F62" s="25">
        <v>1</v>
      </c>
      <c r="G62" s="12" t="s">
        <v>21</v>
      </c>
      <c r="H62" s="12" t="s">
        <v>22</v>
      </c>
      <c r="I62" s="26">
        <v>120</v>
      </c>
      <c r="J62" s="47">
        <v>0.125</v>
      </c>
      <c r="K62" s="27"/>
      <c r="L62" s="7" t="str">
        <f t="shared" si="2"/>
        <v>sábado</v>
      </c>
      <c r="M62" s="15">
        <v>0.5</v>
      </c>
      <c r="N62" s="47">
        <f t="shared" si="1"/>
        <v>0.625</v>
      </c>
      <c r="O62" s="78">
        <v>-1</v>
      </c>
      <c r="P62" s="77">
        <v>0</v>
      </c>
      <c r="Q62" s="77">
        <v>56</v>
      </c>
      <c r="R62" s="111"/>
      <c r="S62" s="25" t="s">
        <v>297</v>
      </c>
      <c r="T62" s="45"/>
      <c r="U62" t="e">
        <f>VLOOKUP(K62,datos!$B$2:$C$18,2,FALSE)</f>
        <v>#N/A</v>
      </c>
      <c r="Y62" s="91" t="s">
        <v>378</v>
      </c>
    </row>
    <row r="63" spans="1:26"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78">
        <v>-1</v>
      </c>
      <c r="P63" s="77">
        <v>0</v>
      </c>
      <c r="Q63" s="13">
        <v>57</v>
      </c>
      <c r="R63" s="13"/>
      <c r="S63" s="12" t="s">
        <v>253</v>
      </c>
      <c r="T63" s="19"/>
      <c r="U63" t="e">
        <f>VLOOKUP(K63,datos!$B$2:$C$18,2,FALSE)</f>
        <v>#N/A</v>
      </c>
    </row>
    <row r="64" spans="1:26" x14ac:dyDescent="0.25">
      <c r="A64" s="32">
        <v>3</v>
      </c>
      <c r="B64" s="34">
        <v>2</v>
      </c>
      <c r="C64" s="12" t="s">
        <v>203</v>
      </c>
      <c r="D64" s="12" t="s">
        <v>263</v>
      </c>
      <c r="E64" s="12" t="s">
        <v>314</v>
      </c>
      <c r="F64" s="12">
        <v>2</v>
      </c>
      <c r="G64" s="12" t="s">
        <v>30</v>
      </c>
      <c r="H64" s="12" t="s">
        <v>22</v>
      </c>
      <c r="I64" s="13">
        <v>89</v>
      </c>
      <c r="J64" s="15">
        <v>0.14583333333333334</v>
      </c>
      <c r="K64" s="14"/>
      <c r="L64" s="7" t="str">
        <f t="shared" si="2"/>
        <v>sábado</v>
      </c>
      <c r="M64" s="15">
        <v>0.375</v>
      </c>
      <c r="N64" s="15">
        <f t="shared" si="1"/>
        <v>0.52083333333333337</v>
      </c>
      <c r="O64" s="78">
        <v>-1</v>
      </c>
      <c r="P64" s="77">
        <v>0</v>
      </c>
      <c r="Q64" s="77">
        <v>58</v>
      </c>
      <c r="R64" s="8"/>
      <c r="S64" s="12" t="s">
        <v>255</v>
      </c>
      <c r="T64" s="56" t="s">
        <v>370</v>
      </c>
      <c r="U64" t="e">
        <f>VLOOKUP(K64,datos!$B$2:$C$18,2,FALSE)</f>
        <v>#N/A</v>
      </c>
      <c r="V64" t="s">
        <v>316</v>
      </c>
      <c r="Y64" s="91" t="s">
        <v>378</v>
      </c>
    </row>
    <row r="65" spans="1:25"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78">
        <v>-1</v>
      </c>
      <c r="P65" s="77">
        <v>0</v>
      </c>
      <c r="Q65" s="13">
        <v>59</v>
      </c>
      <c r="R65" s="13"/>
      <c r="S65" s="12" t="s">
        <v>253</v>
      </c>
      <c r="T65" s="16"/>
      <c r="U65" t="e">
        <f>VLOOKUP(K65,datos!$B$2:$C$18,2,FALSE)</f>
        <v>#N/A</v>
      </c>
    </row>
    <row r="66" spans="1:25" x14ac:dyDescent="0.25">
      <c r="A66" s="11">
        <v>3</v>
      </c>
      <c r="B66" s="12">
        <v>2</v>
      </c>
      <c r="C66" s="12" t="s">
        <v>203</v>
      </c>
      <c r="D66" s="12" t="s">
        <v>263</v>
      </c>
      <c r="E66" s="12" t="s">
        <v>315</v>
      </c>
      <c r="F66" s="12">
        <v>2</v>
      </c>
      <c r="G66" s="12" t="s">
        <v>30</v>
      </c>
      <c r="H66" s="12" t="s">
        <v>22</v>
      </c>
      <c r="I66" s="13">
        <v>11</v>
      </c>
      <c r="J66" s="15">
        <v>0.14583333333333334</v>
      </c>
      <c r="K66" s="14"/>
      <c r="L66" s="7" t="str">
        <f t="shared" si="2"/>
        <v>sábado</v>
      </c>
      <c r="M66" s="15">
        <v>0.625</v>
      </c>
      <c r="N66" s="15">
        <f t="shared" si="1"/>
        <v>0.77083333333333337</v>
      </c>
      <c r="O66" s="78">
        <v>-1</v>
      </c>
      <c r="P66" s="77">
        <v>0</v>
      </c>
      <c r="Q66" s="77">
        <v>60</v>
      </c>
      <c r="R66" s="8"/>
      <c r="S66" s="12" t="s">
        <v>255</v>
      </c>
      <c r="T66" s="17" t="s">
        <v>351</v>
      </c>
      <c r="U66" t="e">
        <f>VLOOKUP(K66,datos!$B$2:$C$18,2,FALSE)</f>
        <v>#N/A</v>
      </c>
      <c r="V66" t="s">
        <v>316</v>
      </c>
      <c r="Y66" s="91" t="s">
        <v>378</v>
      </c>
    </row>
    <row r="67" spans="1:25" x14ac:dyDescent="0.25">
      <c r="A67" s="31">
        <v>1</v>
      </c>
      <c r="B67" s="33">
        <v>2</v>
      </c>
      <c r="C67" s="12" t="s">
        <v>310</v>
      </c>
      <c r="D67" s="33" t="s">
        <v>309</v>
      </c>
      <c r="E67" s="63" t="s">
        <v>308</v>
      </c>
      <c r="F67" s="36">
        <v>2</v>
      </c>
      <c r="G67" s="36" t="s">
        <v>30</v>
      </c>
      <c r="H67" s="36" t="s">
        <v>22</v>
      </c>
      <c r="I67" s="55">
        <v>20</v>
      </c>
      <c r="J67" s="49">
        <v>0.125</v>
      </c>
      <c r="K67" s="14"/>
      <c r="L67" s="7" t="str">
        <f t="shared" si="2"/>
        <v>sábado</v>
      </c>
      <c r="M67" s="15">
        <v>0.66666666666666663</v>
      </c>
      <c r="N67" s="15">
        <f t="shared" si="1"/>
        <v>0.79166666666666663</v>
      </c>
      <c r="O67" s="78">
        <v>-1</v>
      </c>
      <c r="P67" s="77">
        <v>0</v>
      </c>
      <c r="Q67" s="13">
        <v>61</v>
      </c>
      <c r="R67" s="13"/>
      <c r="S67" s="58" t="s">
        <v>256</v>
      </c>
      <c r="T67" s="59" t="s">
        <v>371</v>
      </c>
      <c r="U67" t="e">
        <f>VLOOKUP(K67,datos!$B$2:$C$18,2,FALSE)</f>
        <v>#N/A</v>
      </c>
      <c r="V67" t="s">
        <v>311</v>
      </c>
      <c r="W67" t="s">
        <v>367</v>
      </c>
      <c r="X67">
        <v>20</v>
      </c>
      <c r="Y67" s="91" t="s">
        <v>378</v>
      </c>
    </row>
  </sheetData>
  <autoFilter ref="A5:T67" xr:uid="{00000000-0009-0000-0000-000000000000}">
    <sortState xmlns:xlrd2="http://schemas.microsoft.com/office/spreadsheetml/2017/richdata2" ref="A2:S66">
      <sortCondition ref="K2:K64"/>
      <sortCondition ref="M2:M64"/>
      <sortCondition ref="A2:A64"/>
    </sortState>
  </autoFilter>
  <sortState xmlns:xlrd2="http://schemas.microsoft.com/office/spreadsheetml/2017/richdata2" ref="A2:U64">
    <sortCondition ref="K2:K64"/>
    <sortCondition ref="M2:M64"/>
    <sortCondition ref="A2:A64"/>
    <sortCondition ref="F2:F64"/>
  </sortState>
  <mergeCells count="1">
    <mergeCell ref="S5:T5"/>
  </mergeCells>
  <conditionalFormatting sqref="S10 S8:T9 S11:T33 S34 S35:T67 A7:N43 A6:J6 L6:T6 A45:N57 A44:J44 L44:N44 A59:N67 A58:J58 L58:N58 Q8:R67 Q7:T7 O7:P67">
    <cfRule type="expression" dxfId="25" priority="18">
      <formula>$U6=0</formula>
    </cfRule>
  </conditionalFormatting>
  <conditionalFormatting sqref="H6:H67">
    <cfRule type="cellIs" dxfId="24" priority="5" operator="equal">
      <formula>"Presencial"</formula>
    </cfRule>
  </conditionalFormatting>
  <conditionalFormatting sqref="S6:S67">
    <cfRule type="cellIs" dxfId="23" priority="4" operator="equal">
      <formula>"polideportivo"</formula>
    </cfRule>
  </conditionalFormatting>
  <conditionalFormatting sqref="K6">
    <cfRule type="expression" dxfId="22" priority="3">
      <formula>$S6=0</formula>
    </cfRule>
  </conditionalFormatting>
  <conditionalFormatting sqref="K44">
    <cfRule type="expression" dxfId="21" priority="2">
      <formula>$S44=0</formula>
    </cfRule>
  </conditionalFormatting>
  <conditionalFormatting sqref="K58">
    <cfRule type="expression" dxfId="20" priority="1">
      <formula>$S58=0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H44"/>
  <sheetViews>
    <sheetView tabSelected="1" topLeftCell="A25" workbookViewId="0">
      <selection activeCell="E45" sqref="E45"/>
    </sheetView>
  </sheetViews>
  <sheetFormatPr baseColWidth="10" defaultRowHeight="15" x14ac:dyDescent="0.25"/>
  <cols>
    <col min="2" max="2" width="18.42578125" customWidth="1"/>
    <col min="3" max="3" width="24.85546875" customWidth="1"/>
    <col min="4" max="4" width="21.7109375" bestFit="1" customWidth="1"/>
    <col min="5" max="5" width="21.7109375" customWidth="1"/>
    <col min="7" max="8" width="15.28515625" bestFit="1" customWidth="1"/>
  </cols>
  <sheetData>
    <row r="2" spans="2:8" x14ac:dyDescent="0.25">
      <c r="B2" s="120" t="s">
        <v>379</v>
      </c>
      <c r="C2" s="120"/>
      <c r="D2" s="120"/>
      <c r="E2" s="120"/>
      <c r="F2" s="120"/>
    </row>
    <row r="3" spans="2:8" x14ac:dyDescent="0.25">
      <c r="B3" s="120" t="s">
        <v>387</v>
      </c>
      <c r="C3" s="120"/>
      <c r="D3" s="120"/>
      <c r="E3" s="120"/>
      <c r="F3" s="120"/>
    </row>
    <row r="4" spans="2:8" x14ac:dyDescent="0.25">
      <c r="B4" s="101" t="s">
        <v>382</v>
      </c>
      <c r="C4" s="101" t="s">
        <v>383</v>
      </c>
      <c r="D4" s="101" t="s">
        <v>384</v>
      </c>
      <c r="E4" s="101" t="s">
        <v>406</v>
      </c>
      <c r="F4" s="102" t="s">
        <v>397</v>
      </c>
      <c r="G4" s="116" t="s">
        <v>407</v>
      </c>
      <c r="H4" s="116" t="s">
        <v>408</v>
      </c>
    </row>
    <row r="5" spans="2:8" x14ac:dyDescent="0.25">
      <c r="B5" s="97">
        <v>0</v>
      </c>
      <c r="C5" s="5">
        <v>1</v>
      </c>
      <c r="D5" s="97">
        <v>1</v>
      </c>
      <c r="E5" s="40" t="b">
        <f>TRUE</f>
        <v>1</v>
      </c>
      <c r="F5" s="40"/>
    </row>
    <row r="6" spans="2:8" x14ac:dyDescent="0.25">
      <c r="B6" s="98">
        <v>5</v>
      </c>
      <c r="C6" s="5">
        <v>45</v>
      </c>
      <c r="D6" s="98">
        <v>2</v>
      </c>
      <c r="E6" s="40" t="b">
        <f>FALSE</f>
        <v>0</v>
      </c>
      <c r="F6" s="40"/>
    </row>
    <row r="7" spans="2:8" x14ac:dyDescent="0.25">
      <c r="B7" s="98">
        <v>47</v>
      </c>
      <c r="C7" s="5">
        <v>2</v>
      </c>
      <c r="D7" s="98">
        <v>1</v>
      </c>
      <c r="E7" s="40" t="b">
        <f>FALSE</f>
        <v>0</v>
      </c>
      <c r="F7" s="100"/>
    </row>
    <row r="8" spans="2:8" x14ac:dyDescent="0.25">
      <c r="B8" s="98">
        <v>0</v>
      </c>
      <c r="C8" s="36">
        <v>50</v>
      </c>
      <c r="D8" s="98">
        <v>5</v>
      </c>
      <c r="E8" s="40" t="b">
        <f>FALSE</f>
        <v>0</v>
      </c>
      <c r="F8" s="100"/>
    </row>
    <row r="9" spans="2:8" x14ac:dyDescent="0.25">
      <c r="B9" s="103"/>
      <c r="C9" s="71"/>
      <c r="D9" s="103"/>
      <c r="E9" s="85"/>
      <c r="F9" s="85"/>
    </row>
    <row r="11" spans="2:8" x14ac:dyDescent="0.25">
      <c r="B11" s="126" t="s">
        <v>380</v>
      </c>
      <c r="C11" s="127"/>
      <c r="D11" s="128"/>
      <c r="E11" s="112"/>
    </row>
    <row r="12" spans="2:8" x14ac:dyDescent="0.25">
      <c r="B12" s="123" t="s">
        <v>395</v>
      </c>
      <c r="C12" s="124"/>
      <c r="D12" s="125"/>
      <c r="E12" s="112"/>
    </row>
    <row r="13" spans="2:8" x14ac:dyDescent="0.25">
      <c r="B13" s="108" t="s">
        <v>382</v>
      </c>
      <c r="C13" s="109" t="s">
        <v>383</v>
      </c>
      <c r="D13" t="s">
        <v>406</v>
      </c>
      <c r="E13" s="107" t="s">
        <v>398</v>
      </c>
      <c r="F13" s="116" t="s">
        <v>407</v>
      </c>
      <c r="G13" s="116" t="s">
        <v>408</v>
      </c>
    </row>
    <row r="14" spans="2:8" x14ac:dyDescent="0.25">
      <c r="B14" s="39">
        <v>46</v>
      </c>
      <c r="C14" s="97">
        <v>47</v>
      </c>
      <c r="D14" s="40" t="b">
        <f>TRUE</f>
        <v>1</v>
      </c>
      <c r="E14" s="40"/>
    </row>
    <row r="15" spans="2:8" x14ac:dyDescent="0.25">
      <c r="B15" s="39">
        <v>34</v>
      </c>
      <c r="C15" s="98">
        <v>23</v>
      </c>
      <c r="D15" t="b">
        <f>FALSE</f>
        <v>0</v>
      </c>
      <c r="E15" s="40"/>
    </row>
    <row r="16" spans="2:8" x14ac:dyDescent="0.25">
      <c r="B16" s="39">
        <v>47</v>
      </c>
      <c r="C16" s="98">
        <v>3</v>
      </c>
      <c r="D16" t="b">
        <f>FALSE</f>
        <v>0</v>
      </c>
      <c r="E16" s="100"/>
    </row>
    <row r="17" spans="2:7" x14ac:dyDescent="0.25">
      <c r="B17" s="94"/>
      <c r="C17" s="103"/>
      <c r="E17" s="85"/>
    </row>
    <row r="19" spans="2:7" x14ac:dyDescent="0.25">
      <c r="F19" s="110"/>
    </row>
    <row r="20" spans="2:7" x14ac:dyDescent="0.25">
      <c r="B20" s="120" t="s">
        <v>381</v>
      </c>
      <c r="C20" s="120"/>
      <c r="D20" s="120"/>
      <c r="E20" s="112"/>
    </row>
    <row r="21" spans="2:7" x14ac:dyDescent="0.25">
      <c r="B21" s="120" t="s">
        <v>388</v>
      </c>
      <c r="C21" s="120"/>
      <c r="D21" s="120"/>
      <c r="E21" s="112"/>
    </row>
    <row r="22" spans="2:7" x14ac:dyDescent="0.25">
      <c r="B22" s="104" t="s">
        <v>385</v>
      </c>
      <c r="C22" s="104" t="s">
        <v>386</v>
      </c>
      <c r="D22" t="s">
        <v>406</v>
      </c>
      <c r="E22" s="102" t="s">
        <v>397</v>
      </c>
      <c r="F22" s="116" t="s">
        <v>407</v>
      </c>
      <c r="G22" s="116"/>
    </row>
    <row r="23" spans="2:7" x14ac:dyDescent="0.25">
      <c r="B23" s="97">
        <v>1</v>
      </c>
      <c r="C23" s="95">
        <v>44364</v>
      </c>
      <c r="D23" t="b">
        <f>FALSE</f>
        <v>0</v>
      </c>
      <c r="E23" s="97"/>
    </row>
    <row r="24" spans="2:7" x14ac:dyDescent="0.25">
      <c r="B24" s="98">
        <v>2</v>
      </c>
      <c r="C24" s="95">
        <v>44364</v>
      </c>
      <c r="D24" t="b">
        <f>FALSE</f>
        <v>0</v>
      </c>
      <c r="E24" s="98"/>
    </row>
    <row r="25" spans="2:7" x14ac:dyDescent="0.25">
      <c r="B25" s="105"/>
      <c r="C25" s="96"/>
      <c r="E25" s="106"/>
    </row>
    <row r="26" spans="2:7" x14ac:dyDescent="0.25">
      <c r="C26" s="30"/>
      <c r="D26" s="5"/>
      <c r="E26" s="5"/>
    </row>
    <row r="28" spans="2:7" x14ac:dyDescent="0.25">
      <c r="B28" s="120" t="s">
        <v>394</v>
      </c>
      <c r="C28" s="120"/>
      <c r="D28" s="120"/>
      <c r="E28" s="112"/>
    </row>
    <row r="29" spans="2:7" x14ac:dyDescent="0.25">
      <c r="B29" s="120" t="s">
        <v>389</v>
      </c>
      <c r="C29" s="120"/>
      <c r="D29" s="120"/>
      <c r="E29" s="112"/>
    </row>
    <row r="30" spans="2:7" x14ac:dyDescent="0.25">
      <c r="B30" s="101" t="s">
        <v>382</v>
      </c>
      <c r="C30" s="101" t="s">
        <v>383</v>
      </c>
      <c r="D30" t="s">
        <v>406</v>
      </c>
      <c r="E30" s="102" t="s">
        <v>397</v>
      </c>
      <c r="F30" s="116" t="s">
        <v>407</v>
      </c>
      <c r="G30" s="116" t="s">
        <v>408</v>
      </c>
    </row>
    <row r="31" spans="2:7" x14ac:dyDescent="0.25">
      <c r="B31" s="97">
        <v>23</v>
      </c>
      <c r="C31" s="40">
        <v>24</v>
      </c>
      <c r="D31" t="b">
        <f>FALSE</f>
        <v>0</v>
      </c>
      <c r="E31" s="40"/>
    </row>
    <row r="32" spans="2:7" x14ac:dyDescent="0.25">
      <c r="B32" s="103"/>
      <c r="C32" s="85"/>
      <c r="E32" s="85"/>
    </row>
    <row r="33" spans="2:8" x14ac:dyDescent="0.25">
      <c r="B33" s="5"/>
      <c r="C33" s="5"/>
      <c r="D33" s="99"/>
      <c r="E33" s="99"/>
    </row>
    <row r="34" spans="2:8" x14ac:dyDescent="0.25">
      <c r="D34" s="5"/>
      <c r="E34" s="5"/>
    </row>
    <row r="35" spans="2:8" x14ac:dyDescent="0.25">
      <c r="B35" s="122" t="s">
        <v>390</v>
      </c>
      <c r="C35" s="122"/>
      <c r="D35" s="122"/>
      <c r="E35" s="113"/>
    </row>
    <row r="36" spans="2:8" x14ac:dyDescent="0.25">
      <c r="B36" s="121" t="s">
        <v>391</v>
      </c>
      <c r="C36" s="121"/>
      <c r="D36" s="121"/>
      <c r="E36" s="114"/>
    </row>
    <row r="37" spans="2:8" x14ac:dyDescent="0.25">
      <c r="B37" s="101" t="s">
        <v>392</v>
      </c>
      <c r="C37" s="101" t="s">
        <v>393</v>
      </c>
      <c r="D37" t="s">
        <v>406</v>
      </c>
      <c r="E37" s="102" t="s">
        <v>397</v>
      </c>
      <c r="F37" s="116" t="s">
        <v>407</v>
      </c>
      <c r="G37" s="116" t="s">
        <v>408</v>
      </c>
    </row>
    <row r="38" spans="2:8" x14ac:dyDescent="0.25">
      <c r="B38" s="97">
        <v>23</v>
      </c>
      <c r="C38" s="40">
        <v>26</v>
      </c>
      <c r="D38" t="b">
        <f>FALSE</f>
        <v>0</v>
      </c>
      <c r="E38" s="98"/>
    </row>
    <row r="39" spans="2:8" x14ac:dyDescent="0.25">
      <c r="B39" s="103"/>
      <c r="C39" s="85"/>
      <c r="E39" s="103"/>
    </row>
    <row r="40" spans="2:8" x14ac:dyDescent="0.25">
      <c r="D40" s="99"/>
      <c r="E40" s="99"/>
      <c r="F40" s="5"/>
    </row>
    <row r="41" spans="2:8" x14ac:dyDescent="0.25">
      <c r="B41" s="119" t="s">
        <v>399</v>
      </c>
      <c r="C41" s="119"/>
      <c r="D41" s="119"/>
      <c r="E41" s="119"/>
      <c r="F41" s="119"/>
    </row>
    <row r="42" spans="2:8" x14ac:dyDescent="0.25">
      <c r="B42" s="119" t="s">
        <v>402</v>
      </c>
      <c r="C42" s="119"/>
      <c r="D42" s="119"/>
      <c r="E42" s="119"/>
      <c r="F42" s="119"/>
    </row>
    <row r="43" spans="2:8" x14ac:dyDescent="0.25">
      <c r="B43" t="s">
        <v>385</v>
      </c>
      <c r="C43" t="s">
        <v>400</v>
      </c>
      <c r="D43" s="5" t="s">
        <v>401</v>
      </c>
      <c r="E43" s="36" t="s">
        <v>406</v>
      </c>
      <c r="F43" s="36" t="s">
        <v>398</v>
      </c>
      <c r="G43" s="117" t="s">
        <v>407</v>
      </c>
      <c r="H43" s="36"/>
    </row>
    <row r="44" spans="2:8" x14ac:dyDescent="0.25">
      <c r="B44">
        <v>53</v>
      </c>
      <c r="C44" s="14">
        <v>44363</v>
      </c>
      <c r="D44" s="14">
        <v>44364</v>
      </c>
      <c r="E44" t="b">
        <f>TRUE</f>
        <v>1</v>
      </c>
      <c r="F44" s="115"/>
    </row>
  </sheetData>
  <mergeCells count="12">
    <mergeCell ref="B42:F42"/>
    <mergeCell ref="B41:F41"/>
    <mergeCell ref="B2:F2"/>
    <mergeCell ref="B36:D36"/>
    <mergeCell ref="B35:D35"/>
    <mergeCell ref="B29:D29"/>
    <mergeCell ref="B28:D28"/>
    <mergeCell ref="B21:D21"/>
    <mergeCell ref="B20:D20"/>
    <mergeCell ref="B12:D12"/>
    <mergeCell ref="B11:D11"/>
    <mergeCell ref="B3:F3"/>
  </mergeCells>
  <conditionalFormatting sqref="C44:D44 F44">
    <cfRule type="expression" dxfId="19" priority="2">
      <formula>$R44=0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C17"/>
  <sheetViews>
    <sheetView workbookViewId="0">
      <selection activeCell="A7" sqref="A7:C7"/>
    </sheetView>
  </sheetViews>
  <sheetFormatPr baseColWidth="10" defaultRowHeight="15" x14ac:dyDescent="0.25"/>
  <cols>
    <col min="1" max="1" width="18.5703125" customWidth="1"/>
  </cols>
  <sheetData>
    <row r="1" spans="1:3" x14ac:dyDescent="0.25">
      <c r="A1" s="79">
        <v>44361</v>
      </c>
      <c r="B1" s="52">
        <v>0.375</v>
      </c>
      <c r="C1" s="52">
        <v>0.75</v>
      </c>
    </row>
    <row r="2" spans="1:3" x14ac:dyDescent="0.25">
      <c r="A2" s="14">
        <v>44362</v>
      </c>
      <c r="B2" s="52">
        <v>0.375</v>
      </c>
      <c r="C2" s="52">
        <v>0.875</v>
      </c>
    </row>
    <row r="3" spans="1:3" x14ac:dyDescent="0.25">
      <c r="A3" s="14">
        <v>44363</v>
      </c>
      <c r="B3" s="52">
        <v>0.375</v>
      </c>
      <c r="C3" s="52">
        <v>0.875</v>
      </c>
    </row>
    <row r="4" spans="1:3" x14ac:dyDescent="0.25">
      <c r="A4" s="14">
        <v>44364</v>
      </c>
      <c r="B4" s="52">
        <v>0.45833333333333331</v>
      </c>
      <c r="C4" s="52">
        <v>0.875</v>
      </c>
    </row>
    <row r="5" spans="1:3" x14ac:dyDescent="0.25">
      <c r="A5" s="14">
        <v>44365</v>
      </c>
      <c r="B5" s="52">
        <v>0.375</v>
      </c>
      <c r="C5" s="52">
        <v>0.875</v>
      </c>
    </row>
    <row r="6" spans="1:3" x14ac:dyDescent="0.25">
      <c r="A6" s="14">
        <v>44368</v>
      </c>
      <c r="B6" s="52">
        <v>0.375</v>
      </c>
      <c r="C6" s="52">
        <v>0.83333333333333337</v>
      </c>
    </row>
    <row r="7" spans="1:3" x14ac:dyDescent="0.25">
      <c r="A7" s="14">
        <v>44369</v>
      </c>
      <c r="B7" s="52">
        <v>0.54166666666666663</v>
      </c>
      <c r="C7" s="52">
        <v>0.875</v>
      </c>
    </row>
    <row r="8" spans="1:3" x14ac:dyDescent="0.25">
      <c r="A8" s="14">
        <v>44370</v>
      </c>
      <c r="B8" s="52">
        <v>0.375</v>
      </c>
      <c r="C8" s="52">
        <v>0.875</v>
      </c>
    </row>
    <row r="9" spans="1:3" x14ac:dyDescent="0.25">
      <c r="A9" s="14">
        <v>44371</v>
      </c>
      <c r="B9" s="52">
        <v>0.375</v>
      </c>
      <c r="C9" s="52">
        <v>0.875</v>
      </c>
    </row>
    <row r="10" spans="1:3" x14ac:dyDescent="0.25">
      <c r="A10" s="14">
        <v>44372</v>
      </c>
      <c r="B10" s="52">
        <v>0.625</v>
      </c>
      <c r="C10" s="52">
        <v>0.875</v>
      </c>
    </row>
    <row r="11" spans="1:3" x14ac:dyDescent="0.25">
      <c r="A11" s="14">
        <v>44375</v>
      </c>
      <c r="B11" s="52">
        <v>0.375</v>
      </c>
      <c r="C11" s="52">
        <v>0.875</v>
      </c>
    </row>
    <row r="12" spans="1:3" x14ac:dyDescent="0.25">
      <c r="A12" s="14">
        <v>44376</v>
      </c>
      <c r="B12" s="52">
        <v>0.375</v>
      </c>
      <c r="C12" s="52">
        <v>0.79166666666666663</v>
      </c>
    </row>
    <row r="13" spans="1:3" x14ac:dyDescent="0.25">
      <c r="A13" s="14">
        <v>44377</v>
      </c>
      <c r="B13" s="52">
        <v>0.375</v>
      </c>
      <c r="C13" s="52">
        <v>0.875</v>
      </c>
    </row>
    <row r="14" spans="1:3" x14ac:dyDescent="0.25">
      <c r="A14" s="14">
        <v>44378</v>
      </c>
      <c r="B14" s="52">
        <v>0.375</v>
      </c>
      <c r="C14" s="52">
        <v>0.875</v>
      </c>
    </row>
    <row r="15" spans="1:3" x14ac:dyDescent="0.25">
      <c r="A15" s="14">
        <v>44379</v>
      </c>
      <c r="B15" s="52">
        <v>0.375</v>
      </c>
      <c r="C15" s="52">
        <v>0.875</v>
      </c>
    </row>
    <row r="16" spans="1:3" x14ac:dyDescent="0.25">
      <c r="A16" s="14">
        <v>44382</v>
      </c>
      <c r="B16" s="52">
        <v>0.375</v>
      </c>
      <c r="C16" s="52">
        <v>0.875</v>
      </c>
    </row>
    <row r="17" spans="1:3" x14ac:dyDescent="0.25">
      <c r="A17" s="14">
        <v>44383</v>
      </c>
      <c r="B17" s="52">
        <v>0.375</v>
      </c>
      <c r="C17" s="52">
        <v>0.875</v>
      </c>
    </row>
  </sheetData>
  <conditionalFormatting sqref="A1:A17">
    <cfRule type="expression" dxfId="18"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C16"/>
  <sheetViews>
    <sheetView workbookViewId="0">
      <selection activeCell="E36" sqref="E36"/>
    </sheetView>
  </sheetViews>
  <sheetFormatPr baseColWidth="10" defaultRowHeight="15" x14ac:dyDescent="0.25"/>
  <sheetData>
    <row r="1" spans="1:3" x14ac:dyDescent="0.25">
      <c r="A1" t="s">
        <v>381</v>
      </c>
      <c r="B1">
        <v>3</v>
      </c>
      <c r="C1" s="79">
        <v>44361</v>
      </c>
    </row>
    <row r="2" spans="1:3" x14ac:dyDescent="0.25">
      <c r="A2" t="s">
        <v>381</v>
      </c>
      <c r="B2">
        <v>3</v>
      </c>
      <c r="C2" s="14">
        <v>44362</v>
      </c>
    </row>
    <row r="3" spans="1:3" x14ac:dyDescent="0.25">
      <c r="A3" t="s">
        <v>381</v>
      </c>
      <c r="B3">
        <v>3</v>
      </c>
      <c r="C3" s="14">
        <v>44363</v>
      </c>
    </row>
    <row r="4" spans="1:3" x14ac:dyDescent="0.25">
      <c r="A4" t="s">
        <v>381</v>
      </c>
      <c r="B4">
        <v>3</v>
      </c>
      <c r="C4" s="14">
        <v>44365</v>
      </c>
    </row>
    <row r="5" spans="1:3" x14ac:dyDescent="0.25">
      <c r="A5" t="s">
        <v>381</v>
      </c>
      <c r="B5">
        <v>3</v>
      </c>
      <c r="C5" s="14">
        <v>44368</v>
      </c>
    </row>
    <row r="6" spans="1:3" x14ac:dyDescent="0.25">
      <c r="A6" t="s">
        <v>381</v>
      </c>
      <c r="B6">
        <v>3</v>
      </c>
      <c r="C6" s="14">
        <v>44369</v>
      </c>
    </row>
    <row r="7" spans="1:3" x14ac:dyDescent="0.25">
      <c r="A7" t="s">
        <v>381</v>
      </c>
      <c r="B7">
        <v>3</v>
      </c>
      <c r="C7" s="14">
        <v>44370</v>
      </c>
    </row>
    <row r="8" spans="1:3" x14ac:dyDescent="0.25">
      <c r="A8" t="s">
        <v>381</v>
      </c>
      <c r="B8">
        <v>3</v>
      </c>
      <c r="C8" s="14">
        <v>44371</v>
      </c>
    </row>
    <row r="9" spans="1:3" x14ac:dyDescent="0.25">
      <c r="A9" t="s">
        <v>381</v>
      </c>
      <c r="B9">
        <v>3</v>
      </c>
      <c r="C9" s="14">
        <v>44372</v>
      </c>
    </row>
    <row r="10" spans="1:3" x14ac:dyDescent="0.25">
      <c r="A10" t="s">
        <v>381</v>
      </c>
      <c r="B10">
        <v>3</v>
      </c>
      <c r="C10" s="14">
        <v>44375</v>
      </c>
    </row>
    <row r="11" spans="1:3" x14ac:dyDescent="0.25">
      <c r="A11" t="s">
        <v>381</v>
      </c>
      <c r="B11">
        <v>3</v>
      </c>
      <c r="C11" s="14">
        <v>44376</v>
      </c>
    </row>
    <row r="12" spans="1:3" x14ac:dyDescent="0.25">
      <c r="A12" t="s">
        <v>381</v>
      </c>
      <c r="B12">
        <v>3</v>
      </c>
      <c r="C12" s="14">
        <v>44377</v>
      </c>
    </row>
    <row r="13" spans="1:3" x14ac:dyDescent="0.25">
      <c r="A13" t="s">
        <v>381</v>
      </c>
      <c r="B13">
        <v>3</v>
      </c>
      <c r="C13" s="14">
        <v>44378</v>
      </c>
    </row>
    <row r="14" spans="1:3" x14ac:dyDescent="0.25">
      <c r="A14" t="s">
        <v>381</v>
      </c>
      <c r="B14">
        <v>3</v>
      </c>
      <c r="C14" s="14">
        <v>44379</v>
      </c>
    </row>
    <row r="15" spans="1:3" x14ac:dyDescent="0.25">
      <c r="A15" t="s">
        <v>381</v>
      </c>
      <c r="B15">
        <v>3</v>
      </c>
      <c r="C15" s="14">
        <v>44382</v>
      </c>
    </row>
    <row r="16" spans="1:3" x14ac:dyDescent="0.25">
      <c r="A16" t="s">
        <v>381</v>
      </c>
      <c r="B16">
        <v>3</v>
      </c>
      <c r="C16" s="14">
        <v>44383</v>
      </c>
    </row>
  </sheetData>
  <conditionalFormatting sqref="C1:C16">
    <cfRule type="expression" dxfId="17"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318</v>
      </c>
      <c r="H1" s="3" t="s">
        <v>6</v>
      </c>
      <c r="I1" s="3" t="s">
        <v>7</v>
      </c>
      <c r="J1" s="3" t="s">
        <v>319</v>
      </c>
      <c r="K1" s="3" t="s">
        <v>320</v>
      </c>
      <c r="L1" s="3" t="s">
        <v>321</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322</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322</v>
      </c>
      <c r="H3" s="3" t="s">
        <v>136</v>
      </c>
      <c r="I3" s="3"/>
      <c r="J3" s="3"/>
      <c r="K3" s="3"/>
      <c r="L3" s="3" t="s">
        <v>323</v>
      </c>
      <c r="M3" s="3" t="s">
        <v>136</v>
      </c>
      <c r="N3" s="3"/>
      <c r="O3" s="3"/>
      <c r="P3" s="3"/>
      <c r="Q3" s="3" t="s">
        <v>46</v>
      </c>
    </row>
    <row r="4" spans="1:17" hidden="1" x14ac:dyDescent="0.25">
      <c r="A4">
        <v>28</v>
      </c>
      <c r="B4" s="1">
        <v>44234.703240740702</v>
      </c>
      <c r="C4" s="1">
        <v>44234.703449074099</v>
      </c>
      <c r="D4" s="3" t="s">
        <v>114</v>
      </c>
      <c r="E4" s="3" t="s">
        <v>115</v>
      </c>
      <c r="F4" s="3" t="s">
        <v>116</v>
      </c>
      <c r="G4" s="3" t="s">
        <v>322</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322</v>
      </c>
      <c r="H5" s="3" t="s">
        <v>136</v>
      </c>
      <c r="I5" s="3"/>
      <c r="J5" s="3"/>
      <c r="K5" s="3"/>
      <c r="L5" s="3" t="s">
        <v>323</v>
      </c>
      <c r="M5" s="3" t="s">
        <v>21</v>
      </c>
      <c r="N5" s="3" t="s">
        <v>28</v>
      </c>
      <c r="O5" s="3"/>
      <c r="P5" s="2" t="s">
        <v>36</v>
      </c>
      <c r="Q5" s="3" t="s">
        <v>324</v>
      </c>
    </row>
    <row r="6" spans="1:17" hidden="1" x14ac:dyDescent="0.25">
      <c r="A6">
        <v>1</v>
      </c>
      <c r="B6" s="1">
        <v>44228.8378240741</v>
      </c>
      <c r="C6" s="1">
        <v>44228.8383217593</v>
      </c>
      <c r="D6" s="3" t="s">
        <v>13</v>
      </c>
      <c r="E6" s="3" t="s">
        <v>14</v>
      </c>
      <c r="F6" s="3" t="s">
        <v>15</v>
      </c>
      <c r="G6" s="3" t="s">
        <v>322</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322</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322</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322</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322</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322</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322</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325</v>
      </c>
      <c r="E13" s="3" t="s">
        <v>326</v>
      </c>
      <c r="F13" s="3" t="s">
        <v>327</v>
      </c>
      <c r="G13" s="3" t="s">
        <v>322</v>
      </c>
      <c r="H13" s="3" t="s">
        <v>21</v>
      </c>
      <c r="I13" s="3" t="s">
        <v>28</v>
      </c>
      <c r="J13" s="3"/>
      <c r="K13" s="2" t="s">
        <v>34</v>
      </c>
      <c r="L13" s="3" t="s">
        <v>323</v>
      </c>
      <c r="M13" s="3" t="s">
        <v>30</v>
      </c>
      <c r="N13" s="3" t="s">
        <v>28</v>
      </c>
      <c r="O13" s="3"/>
      <c r="P13" s="2" t="s">
        <v>24</v>
      </c>
      <c r="Q13" s="3" t="s">
        <v>328</v>
      </c>
    </row>
    <row r="14" spans="1:17" hidden="1" x14ac:dyDescent="0.25">
      <c r="A14">
        <v>33</v>
      </c>
      <c r="B14" s="1">
        <v>44241.118078703701</v>
      </c>
      <c r="C14" s="1">
        <v>44241.119722222204</v>
      </c>
      <c r="D14" s="3" t="s">
        <v>130</v>
      </c>
      <c r="E14" s="3" t="s">
        <v>131</v>
      </c>
      <c r="F14" s="3" t="s">
        <v>132</v>
      </c>
      <c r="G14" s="3" t="s">
        <v>322</v>
      </c>
      <c r="H14" s="3" t="s">
        <v>21</v>
      </c>
      <c r="I14" s="3" t="s">
        <v>22</v>
      </c>
      <c r="J14" s="2" t="s">
        <v>23</v>
      </c>
      <c r="K14" s="2" t="s">
        <v>36</v>
      </c>
      <c r="L14" s="3" t="s">
        <v>323</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322</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322</v>
      </c>
      <c r="H16" s="3" t="s">
        <v>21</v>
      </c>
      <c r="I16" s="3" t="s">
        <v>28</v>
      </c>
      <c r="J16" s="3"/>
      <c r="K16" s="2" t="s">
        <v>29</v>
      </c>
      <c r="L16" s="3" t="s">
        <v>323</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322</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322</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322</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322</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322</v>
      </c>
      <c r="H21" s="3" t="s">
        <v>21</v>
      </c>
      <c r="I21" s="3" t="s">
        <v>28</v>
      </c>
      <c r="J21" s="3"/>
      <c r="K21" s="2" t="s">
        <v>29</v>
      </c>
      <c r="L21" s="3" t="s">
        <v>323</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322</v>
      </c>
      <c r="H22" s="3" t="s">
        <v>21</v>
      </c>
      <c r="I22" s="3" t="s">
        <v>22</v>
      </c>
      <c r="J22" s="2" t="s">
        <v>35</v>
      </c>
      <c r="K22" s="2" t="s">
        <v>34</v>
      </c>
      <c r="L22" s="3" t="s">
        <v>323</v>
      </c>
      <c r="M22" s="3" t="s">
        <v>30</v>
      </c>
      <c r="N22" s="3" t="s">
        <v>22</v>
      </c>
      <c r="O22" s="2" t="s">
        <v>329</v>
      </c>
      <c r="P22" s="2" t="s">
        <v>36</v>
      </c>
      <c r="Q22" s="3" t="s">
        <v>37</v>
      </c>
    </row>
    <row r="23" spans="1:17" hidden="1" x14ac:dyDescent="0.25">
      <c r="A23">
        <v>26</v>
      </c>
      <c r="B23" s="1">
        <v>44232.574108796303</v>
      </c>
      <c r="C23" s="1">
        <v>44232.580127314803</v>
      </c>
      <c r="D23" s="3" t="s">
        <v>106</v>
      </c>
      <c r="E23" s="3" t="s">
        <v>107</v>
      </c>
      <c r="F23" s="3" t="s">
        <v>108</v>
      </c>
      <c r="G23" s="3" t="s">
        <v>322</v>
      </c>
      <c r="H23" s="3" t="s">
        <v>21</v>
      </c>
      <c r="I23" s="3" t="s">
        <v>22</v>
      </c>
      <c r="J23" s="2" t="s">
        <v>109</v>
      </c>
      <c r="K23" s="2" t="s">
        <v>34</v>
      </c>
      <c r="L23" s="3" t="s">
        <v>323</v>
      </c>
      <c r="M23" s="3" t="s">
        <v>30</v>
      </c>
      <c r="N23" s="3" t="s">
        <v>22</v>
      </c>
      <c r="O23" s="2" t="s">
        <v>330</v>
      </c>
      <c r="P23" s="2" t="s">
        <v>36</v>
      </c>
      <c r="Q23" s="3" t="s">
        <v>331</v>
      </c>
    </row>
    <row r="24" spans="1:17" hidden="1" x14ac:dyDescent="0.25">
      <c r="A24">
        <v>25</v>
      </c>
      <c r="B24" s="1">
        <v>44231.408831018503</v>
      </c>
      <c r="C24" s="1">
        <v>44231.410289351901</v>
      </c>
      <c r="D24" s="3" t="s">
        <v>103</v>
      </c>
      <c r="E24" s="3" t="s">
        <v>104</v>
      </c>
      <c r="F24" s="3" t="s">
        <v>105</v>
      </c>
      <c r="G24" s="3" t="s">
        <v>322</v>
      </c>
      <c r="H24" s="3" t="s">
        <v>21</v>
      </c>
      <c r="I24" s="3" t="s">
        <v>28</v>
      </c>
      <c r="J24" s="3"/>
      <c r="K24" s="2" t="s">
        <v>76</v>
      </c>
      <c r="L24" s="3" t="s">
        <v>323</v>
      </c>
      <c r="M24" s="3" t="s">
        <v>30</v>
      </c>
      <c r="N24" s="3" t="s">
        <v>28</v>
      </c>
      <c r="O24" s="3"/>
      <c r="P24" s="2" t="s">
        <v>24</v>
      </c>
      <c r="Q24" s="3" t="s">
        <v>332</v>
      </c>
    </row>
    <row r="25" spans="1:17" hidden="1" x14ac:dyDescent="0.25">
      <c r="A25">
        <v>19</v>
      </c>
      <c r="B25" s="1">
        <v>44230.441585648099</v>
      </c>
      <c r="C25" s="1">
        <v>44230.4422106481</v>
      </c>
      <c r="D25" s="3" t="s">
        <v>86</v>
      </c>
      <c r="E25" s="3" t="s">
        <v>87</v>
      </c>
      <c r="F25" s="3" t="s">
        <v>88</v>
      </c>
      <c r="G25" s="3" t="s">
        <v>322</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322</v>
      </c>
      <c r="H26" s="3" t="s">
        <v>21</v>
      </c>
      <c r="I26" s="3" t="s">
        <v>22</v>
      </c>
      <c r="J26" s="2" t="s">
        <v>47</v>
      </c>
      <c r="K26" s="2" t="s">
        <v>36</v>
      </c>
      <c r="L26" s="3" t="s">
        <v>323</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322</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322</v>
      </c>
      <c r="H28" s="3" t="s">
        <v>21</v>
      </c>
      <c r="I28" s="3" t="s">
        <v>28</v>
      </c>
      <c r="J28" s="3"/>
      <c r="K28" s="2" t="s">
        <v>29</v>
      </c>
      <c r="L28" s="3" t="s">
        <v>323</v>
      </c>
      <c r="M28" s="3" t="s">
        <v>136</v>
      </c>
      <c r="N28" s="3"/>
      <c r="O28" s="3"/>
      <c r="P28" s="3"/>
      <c r="Q28" s="3" t="s">
        <v>333</v>
      </c>
    </row>
    <row r="29" spans="1:17" x14ac:dyDescent="0.25">
      <c r="A29">
        <v>5</v>
      </c>
      <c r="B29" s="1">
        <v>44229.366747685199</v>
      </c>
      <c r="C29" s="1">
        <v>44229.3671875</v>
      </c>
      <c r="D29" s="3" t="s">
        <v>38</v>
      </c>
      <c r="E29" s="3" t="s">
        <v>39</v>
      </c>
      <c r="F29" s="3" t="s">
        <v>40</v>
      </c>
      <c r="G29" s="3" t="s">
        <v>322</v>
      </c>
      <c r="H29" s="3" t="s">
        <v>30</v>
      </c>
      <c r="I29" s="3" t="s">
        <v>22</v>
      </c>
      <c r="J29" s="2" t="s">
        <v>110</v>
      </c>
      <c r="K29" s="2" t="s">
        <v>42</v>
      </c>
      <c r="L29" s="3" t="s">
        <v>16</v>
      </c>
      <c r="M29" s="3"/>
      <c r="N29" s="3"/>
      <c r="O29" s="3"/>
      <c r="P29" s="3"/>
      <c r="Q29" s="3" t="s">
        <v>334</v>
      </c>
    </row>
    <row r="30" spans="1:17" x14ac:dyDescent="0.25">
      <c r="A30">
        <v>13</v>
      </c>
      <c r="B30" s="1">
        <v>44229.681840277801</v>
      </c>
      <c r="C30" s="1">
        <v>44229.685601851903</v>
      </c>
      <c r="D30" s="3" t="s">
        <v>70</v>
      </c>
      <c r="E30" s="3" t="s">
        <v>71</v>
      </c>
      <c r="F30" s="3" t="s">
        <v>40</v>
      </c>
      <c r="G30" s="3" t="s">
        <v>322</v>
      </c>
      <c r="H30" s="3" t="s">
        <v>21</v>
      </c>
      <c r="I30" s="3" t="s">
        <v>22</v>
      </c>
      <c r="J30" s="2" t="s">
        <v>41</v>
      </c>
      <c r="K30" s="2" t="s">
        <v>76</v>
      </c>
      <c r="L30" s="3" t="s">
        <v>323</v>
      </c>
      <c r="M30" s="3" t="s">
        <v>30</v>
      </c>
      <c r="N30" s="3" t="s">
        <v>22</v>
      </c>
      <c r="O30" s="2" t="s">
        <v>110</v>
      </c>
      <c r="P30" s="2" t="s">
        <v>24</v>
      </c>
      <c r="Q30" s="3" t="s">
        <v>335</v>
      </c>
    </row>
    <row r="31" spans="1:17" hidden="1" x14ac:dyDescent="0.25">
      <c r="A31">
        <v>23</v>
      </c>
      <c r="B31" s="1">
        <v>44230.6315972222</v>
      </c>
      <c r="C31" s="1">
        <v>44230.682962963001</v>
      </c>
      <c r="D31" s="3" t="s">
        <v>97</v>
      </c>
      <c r="E31" s="3" t="s">
        <v>98</v>
      </c>
      <c r="F31" s="3" t="s">
        <v>99</v>
      </c>
      <c r="G31" s="3" t="s">
        <v>322</v>
      </c>
      <c r="H31" s="3" t="s">
        <v>21</v>
      </c>
      <c r="I31" s="3" t="s">
        <v>22</v>
      </c>
      <c r="J31" s="2" t="s">
        <v>100</v>
      </c>
      <c r="K31" s="2" t="s">
        <v>76</v>
      </c>
      <c r="L31" s="3" t="s">
        <v>323</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322</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322</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322</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348</v>
      </c>
      <c r="D2" s="4" t="s">
        <v>350</v>
      </c>
      <c r="E2" s="4" t="s">
        <v>349</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373</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373</v>
      </c>
    </row>
    <row r="7" spans="1:12" x14ac:dyDescent="0.25">
      <c r="A7" t="s">
        <v>216</v>
      </c>
      <c r="B7" t="str">
        <f t="shared" si="0"/>
        <v>*</v>
      </c>
      <c r="C7" t="s">
        <v>222</v>
      </c>
      <c r="D7">
        <v>10</v>
      </c>
      <c r="E7">
        <v>8</v>
      </c>
      <c r="H7" s="39" t="s">
        <v>217</v>
      </c>
      <c r="I7" s="40">
        <f t="shared" si="1"/>
        <v>17</v>
      </c>
    </row>
    <row r="8" spans="1:12" x14ac:dyDescent="0.25">
      <c r="A8" t="s">
        <v>216</v>
      </c>
      <c r="B8" t="str">
        <f t="shared" si="0"/>
        <v/>
      </c>
      <c r="C8" t="s">
        <v>294</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373</v>
      </c>
    </row>
    <row r="14" spans="1:12" x14ac:dyDescent="0.25">
      <c r="A14" t="s">
        <v>216</v>
      </c>
      <c r="B14" t="str">
        <f t="shared" si="0"/>
        <v>*</v>
      </c>
      <c r="C14" t="s">
        <v>224</v>
      </c>
      <c r="D14">
        <v>9</v>
      </c>
      <c r="E14">
        <v>7</v>
      </c>
      <c r="H14" s="39"/>
      <c r="I14" s="40" t="str">
        <f>IF(H14&lt;&gt;"",VLOOKUP(H14,$C$4:$D$27,2,FALSE),"")</f>
        <v/>
      </c>
      <c r="J14" t="s">
        <v>373</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363</v>
      </c>
      <c r="B1" t="s">
        <v>362</v>
      </c>
      <c r="C1" t="s">
        <v>361</v>
      </c>
      <c r="D1" t="s">
        <v>360</v>
      </c>
      <c r="E1" t="s">
        <v>359</v>
      </c>
      <c r="F1" t="s">
        <v>358</v>
      </c>
      <c r="G1" t="s">
        <v>357</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""""&amp;IF(OR(planificación!S6="online",planificación!S6="polideportivo",planificación!S6="entrega"),planificación!S6,planificación!T6)&amp;""""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""""&amp;IF(OR(planificación!S7="online",planificación!S7="polideportivo",planificación!S7="entrega"),planificación!S7,planificación!T7)&amp;""""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""""&amp;IF(OR(planificación!S8="online",planificación!S8="polideportivo",planificación!S8="entrega"),planificación!S8,planificación!T8)&amp;""""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""""&amp;IF(OR(planificación!S9="online",planificación!S9="polideportivo",planificación!S9="entrega"),planificación!S9,planificación!T9)&amp;""""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""""&amp;IF(OR(planificación!S10="online",planificación!S10="polideportivo",planificación!S10="entrega"),planificación!S10,planificación!T10)&amp;""""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""""&amp;IF(OR(planificación!S11="online",planificación!S11="polideportivo",planificación!S11="entrega"),planificación!S11,planificación!T11)&amp;""""</f>
        <v>"entrega"</v>
      </c>
    </row>
    <row r="8" spans="1:9" x14ac:dyDescent="0.25">
      <c r="A8" t="str">
        <f>CONCATENATE("""",planificación!D12," ",planificación!G12,"""")</f>
        <v>"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""""&amp;IF(OR(planificación!S12="online",planificación!S12="polideportivo",planificación!S12="entrega"),planificación!S12,planificación!T12)&amp;""""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""""&amp;IF(OR(planificación!S13="online",planificación!S13="polideportivo",planificación!S13="entrega"),planificación!S13,planificación!T13)&amp;""""</f>
        <v>"L-14, L-31, L-32,  L-11"</v>
      </c>
    </row>
    <row r="10" spans="1:9" x14ac:dyDescent="0.25">
      <c r="A10" t="str">
        <f>CONCATENATE("""",planificación!D14," ",planificación!G14,"""")</f>
        <v>"FI "</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de Fundamentos de Informática"</v>
      </c>
      <c r="G10" t="str">
        <f>""""&amp;IF(OR(planificación!S14="online",planificación!S14="polideportivo",planificación!S14="entrega"),planificación!S14,planificación!T14)&amp;""""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""""&amp;IF(OR(planificación!S15="online",planificación!S15="polideportivo",planificación!S15="entrega"),planificación!S15,planificación!T15)&amp;""""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""""&amp;IF(OR(planificación!S16="online",planificación!S16="polideportivo",planificación!S16="entrega"),planificación!S16,planificación!T16)&amp;""""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""""&amp;IF(OR(planificación!S17="online",planificación!S17="polideportivo",planificación!S17="entrega"),planificación!S17,planificación!T17)&amp;""""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""""&amp;IF(OR(planificación!S18="online",planificación!S18="polideportivo",planificación!S18="entrega"),planificación!S18,planificación!T18)&amp;""""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""""&amp;IF(OR(planificación!S19="online",planificación!S19="polideportivo",planificación!S19="entrega"),planificación!S19,planificación!T19)&amp;""""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""""&amp;IF(OR(planificación!S20="online",planificación!S20="polideportivo",planificación!S20="entrega"),planificación!S20,planificación!T20)&amp;""""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""""&amp;IF(OR(planificación!S21="online",planificación!S21="polideportivo",planificación!S21="entrega"),planificación!S21,planificación!T21)&amp;""""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""""&amp;IF(OR(planificación!S22="online",planificación!S22="polideportivo",planificación!S22="entrega"),planificación!S22,planificación!T22)&amp;""""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""""&amp;IF(OR(planificación!S23="online",planificación!S23="polideportivo",planificación!S23="entrega"),planificación!S23,planificación!T23)&amp;""""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""""&amp;IF(OR(planificación!S24="online",planificación!S24="polideportivo",planificación!S24="entrega"),planificación!S24,planificación!T24)&amp;""""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""""&amp;IF(OR(planificación!S25="online",planificación!S25="polideportivo",planificación!S25="entrega"),planificación!S25,planificación!T25)&amp;""""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""""&amp;IF(OR(planificación!S26="online",planificación!S26="polideportivo",planificación!S26="entrega"),planificación!S26,planificación!T26)&amp;""""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""""&amp;IF(OR(planificación!S27="online",planificación!S27="polideportivo",planificación!S27="entrega"),planificación!S27,planificación!T27)&amp;""""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""""&amp;IF(OR(planificación!S28="online",planificación!S28="polideportivo",planificación!S28="entrega"),planificación!S28,planificación!T28)&amp;""""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""""&amp;IF(OR(planificación!S29="online",planificación!S29="polideportivo",planificación!S29="entrega"),planificación!S29,planificación!T29)&amp;""""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""""&amp;IF(OR(planificación!S30="online",planificación!S30="polideportivo",planificación!S30="entrega"),planificación!S30,planificación!T30)&amp;""""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""""&amp;IF(OR(planificación!S31="online",planificación!S31="polideportivo",planificación!S31="entrega"),planificación!S31,planificación!T31)&amp;""""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""""&amp;IF(OR(planificación!S32="online",planificación!S32="polideportivo",planificación!S32="entrega"),planificación!S32,planificación!T32)&amp;""""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""""&amp;IF(OR(planificación!S33="online",planificación!S33="polideportivo",planificación!S33="entrega"),planificación!S33,planificación!T33)&amp;""""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""""&amp;IF(OR(planificación!S34="online",planificación!S34="polideportivo",planificación!S34="entrega"),planificación!S34,planificación!T34)&amp;""""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""""&amp;IF(OR(planificación!S35="online",planificación!S35="polideportivo",planificación!S35="entrega"),planificación!S35,planificación!T35)&amp;""""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""""&amp;IF(OR(planificación!S36="online",planificación!S36="polideportivo",planificación!S36="entrega"),planificación!S36,planificación!T36)&amp;""""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""""&amp;IF(OR(planificación!S37="online",planificación!S37="polideportivo",planificación!S37="entrega"),planificación!S37,planificación!T37)&amp;""""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""""&amp;IF(OR(planificación!S38="online",planificación!S38="polideportivo",planificación!S38="entrega"),planificación!S38,planificación!T38)&amp;""""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""""&amp;IF(OR(planificación!S39="online",planificación!S39="polideportivo",planificación!S39="entrega"),planificación!S39,planificación!T39)&amp;""""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""""&amp;IF(OR(planificación!S40="online",planificación!S40="polideportivo",planificación!S40="entrega"),planificación!S40,planificación!T40)&amp;""""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""""&amp;IF(OR(planificación!S41="online",planificación!S41="polideportivo",planificación!S41="entrega"),planificación!S41,planificación!T41)&amp;""""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""""&amp;IF(OR(planificación!S42="online",planificación!S42="polideportivo",planificación!S42="entrega"),planificación!S42,planificación!T42)&amp;""""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""""&amp;IF(OR(planificación!S43="online",planificación!S43="polideportivo",planificación!S43="entrega"),planificación!S43,planificación!T43)&amp;""""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""""&amp;IF(OR(planificación!S44="online",planificación!S44="polideportivo",planificación!S44="entrega"),planificación!S44,planificación!T44)&amp;""""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""""&amp;IF(OR(planificación!S45="online",planificación!S45="polideportivo",planificación!S45="entrega"),planificación!S45,planificación!T45)&amp;""""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""""&amp;IF(OR(planificación!S46="online",planificación!S46="polideportivo",planificación!S46="entrega"),planificación!S46,planificación!T46)&amp;""""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""""&amp;IF(OR(planificación!S47="online",planificación!S47="polideportivo",planificación!S47="entrega"),planificación!S47,planificación!T47)&amp;""""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""""&amp;IF(OR(planificación!S48="online",planificación!S48="polideportivo",planificación!S48="entrega"),planificación!S48,planificación!T48)&amp;""""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""""&amp;IF(OR(planificación!S49="online",planificación!S49="polideportivo",planificación!S49="entrega"),planificación!S49,planificación!T49)&amp;""""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""""&amp;IF(OR(planificación!S50="online",planificación!S50="polideportivo",planificación!S50="entrega"),planificación!S50,planificación!T50)&amp;""""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""""&amp;IF(OR(planificación!S51="online",planificación!S51="polideportivo",planificación!S51="entrega"),planificación!S51,planificación!T51)&amp;""""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""""&amp;IF(OR(planificación!S52="online",planificación!S52="polideportivo",planificación!S52="entrega"),planificación!S52,planificación!T52)&amp;""""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""""&amp;IF(OR(planificación!S53="online",planificación!S53="polideportivo",planificación!S53="entrega"),planificación!S53,planificación!T53)&amp;""""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""""&amp;IF(OR(planificación!S54="online",planificación!S54="polideportivo",planificación!S54="entrega"),planificación!S54,planificación!T54)&amp;""""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""""&amp;IF(OR(planificación!S55="online",planificación!S55="polideportivo",planificación!S55="entrega"),planificación!S55,planificación!T55)&amp;""""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""""&amp;IF(OR(planificación!S56="online",planificación!S56="polideportivo",planificación!S56="entrega"),planificación!S56,planificación!T56)&amp;""""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""""&amp;IF(OR(planificación!S57="online",planificación!S57="polideportivo",planificación!S57="entrega"),planificación!S57,planificación!T57)&amp;""""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""""&amp;IF(OR(planificación!S58="online",planificación!S58="polideportivo",planificación!S58="entrega"),planificación!S58,planificación!T58)&amp;""""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""""&amp;IF(OR(planificación!S59="online",planificación!S59="polideportivo",planificación!S59="entrega"),planificación!S59,planificación!T59)&amp;""""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""""&amp;IF(OR(planificación!S60="online",planificación!S60="polideportivo",planificación!S60="entrega"),planificación!S60,planificación!T60)&amp;""""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""""&amp;IF(OR(planificación!S61="online",planificación!S61="polideportivo",planificación!S61="entrega"),planificación!S61,planificación!T61)&amp;""""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""""&amp;IF(OR(planificación!S62="online",planificación!S62="polideportivo",planificación!S62="entrega"),planificación!S62,planificación!T62)&amp;""""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""""&amp;IF(OR(planificación!S63="online",planificación!S63="polideportivo",planificación!S63="entrega"),planificación!S63,planificación!T63)&amp;""""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""""&amp;IF(OR(planificación!S64="online",planificación!S64="polideportivo",planificación!S64="entrega"),planificación!S64,planificación!T64)&amp;""""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""""&amp;IF(OR(planificación!S65="online",planificación!S65="polideportivo",planificación!S65="entrega"),planificación!S65,planificación!T65)&amp;""""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""""&amp;IF(OR(planificación!S66="online",planificación!S66="polideportivo",planificación!S66="entrega"),planificación!S66,planificación!T66)&amp;""""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""""&amp;IF(OR(planificación!S67="online",planificación!S67="polideportivo",planificación!S67="entrega"),planificación!S67,planificación!T67)&amp;""""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2021-12-24T08:07:17Z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