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fgProject\files\pruebas\"/>
    </mc:Choice>
  </mc:AlternateContent>
  <xr:revisionPtr revIDLastSave="0" documentId="13_ncr:1_{4367B530-62D4-4611-8B9B-8F17347C3CCC}" xr6:coauthVersionLast="47" xr6:coauthVersionMax="47" xr10:uidLastSave="{00000000-0000-0000-0000-000000000000}"/>
  <bookViews>
    <workbookView xWindow="2370" yWindow="420" windowWidth="26430" windowHeight="15180" activeTab="1" xr2:uid="{00000000-000D-0000-FFFF-FFFF00000000}"/>
  </bookViews>
  <sheets>
    <sheet name="planificación" sheetId="2" r:id="rId1"/>
    <sheet name="Restricciones de Usuario" sheetId="7" r:id="rId2"/>
    <sheet name="Calendario fechas" sheetId="8" r:id="rId3"/>
    <sheet name="Hoja1" sheetId="9" r:id="rId4"/>
    <sheet name="Sheet1" sheetId="1" r:id="rId5"/>
    <sheet name="datos" sheetId="4" state="hidden" r:id="rId6"/>
    <sheet name="capacidades" sheetId="5" r:id="rId7"/>
    <sheet name="ListaExámenes2020-2021paraCSV" sheetId="6" r:id="rId8"/>
  </sheets>
  <definedNames>
    <definedName name="_xlnm._FilterDatabase" localSheetId="0" hidden="1">planificación!$A$5:$S$67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3" i="5" l="1"/>
  <c r="A3" i="6" l="1"/>
  <c r="B3" i="6"/>
  <c r="D3" i="6" s="1"/>
  <c r="C3" i="6"/>
  <c r="F3" i="6"/>
  <c r="G3" i="6"/>
  <c r="A4" i="6"/>
  <c r="B4" i="6"/>
  <c r="D4" i="6" s="1"/>
  <c r="C4" i="6"/>
  <c r="F4" i="6"/>
  <c r="G4" i="6"/>
  <c r="A5" i="6"/>
  <c r="B5" i="6"/>
  <c r="D5" i="6" s="1"/>
  <c r="C5" i="6"/>
  <c r="F5" i="6"/>
  <c r="G5" i="6"/>
  <c r="A6" i="6"/>
  <c r="B6" i="6"/>
  <c r="D6" i="6" s="1"/>
  <c r="C6" i="6"/>
  <c r="F6" i="6"/>
  <c r="G6" i="6"/>
  <c r="A7" i="6"/>
  <c r="B7" i="6"/>
  <c r="D7" i="6" s="1"/>
  <c r="C7" i="6"/>
  <c r="F7" i="6"/>
  <c r="G7" i="6"/>
  <c r="A8" i="6"/>
  <c r="B8" i="6"/>
  <c r="D8" i="6" s="1"/>
  <c r="C8" i="6"/>
  <c r="F8" i="6"/>
  <c r="G8" i="6"/>
  <c r="A9" i="6"/>
  <c r="B9" i="6"/>
  <c r="D9" i="6" s="1"/>
  <c r="C9" i="6"/>
  <c r="F9" i="6"/>
  <c r="G9" i="6"/>
  <c r="A10" i="6"/>
  <c r="B10" i="6"/>
  <c r="D10" i="6" s="1"/>
  <c r="C10" i="6"/>
  <c r="F10" i="6"/>
  <c r="G10" i="6"/>
  <c r="A11" i="6"/>
  <c r="B11" i="6"/>
  <c r="D11" i="6" s="1"/>
  <c r="C11" i="6"/>
  <c r="F11" i="6"/>
  <c r="G11" i="6"/>
  <c r="A12" i="6"/>
  <c r="B12" i="6"/>
  <c r="D12" i="6" s="1"/>
  <c r="C12" i="6"/>
  <c r="F12" i="6"/>
  <c r="G12" i="6"/>
  <c r="A13" i="6"/>
  <c r="B13" i="6"/>
  <c r="D13" i="6" s="1"/>
  <c r="C13" i="6"/>
  <c r="F13" i="6"/>
  <c r="G13" i="6"/>
  <c r="A14" i="6"/>
  <c r="B14" i="6"/>
  <c r="D14" i="6" s="1"/>
  <c r="C14" i="6"/>
  <c r="F14" i="6"/>
  <c r="G14" i="6"/>
  <c r="A15" i="6"/>
  <c r="B15" i="6"/>
  <c r="D15" i="6" s="1"/>
  <c r="C15" i="6"/>
  <c r="F15" i="6"/>
  <c r="G15" i="6"/>
  <c r="A16" i="6"/>
  <c r="B16" i="6"/>
  <c r="D16" i="6" s="1"/>
  <c r="C16" i="6"/>
  <c r="F16" i="6"/>
  <c r="G16" i="6"/>
  <c r="A17" i="6"/>
  <c r="B17" i="6"/>
  <c r="D17" i="6" s="1"/>
  <c r="C17" i="6"/>
  <c r="F17" i="6"/>
  <c r="G17" i="6"/>
  <c r="A18" i="6"/>
  <c r="B18" i="6"/>
  <c r="D18" i="6" s="1"/>
  <c r="C18" i="6"/>
  <c r="F18" i="6"/>
  <c r="G18" i="6"/>
  <c r="A19" i="6"/>
  <c r="B19" i="6"/>
  <c r="D19" i="6" s="1"/>
  <c r="C19" i="6"/>
  <c r="F19" i="6"/>
  <c r="G19" i="6"/>
  <c r="A20" i="6"/>
  <c r="B20" i="6"/>
  <c r="D20" i="6" s="1"/>
  <c r="C20" i="6"/>
  <c r="F20" i="6"/>
  <c r="G20" i="6"/>
  <c r="A21" i="6"/>
  <c r="B21" i="6"/>
  <c r="D21" i="6" s="1"/>
  <c r="C21" i="6"/>
  <c r="F21" i="6"/>
  <c r="G21" i="6"/>
  <c r="A22" i="6"/>
  <c r="B22" i="6"/>
  <c r="D22" i="6" s="1"/>
  <c r="C22" i="6"/>
  <c r="F22" i="6"/>
  <c r="G22" i="6"/>
  <c r="A23" i="6"/>
  <c r="B23" i="6"/>
  <c r="D23" i="6" s="1"/>
  <c r="C23" i="6"/>
  <c r="F23" i="6"/>
  <c r="G23" i="6"/>
  <c r="A24" i="6"/>
  <c r="B24" i="6"/>
  <c r="D24" i="6" s="1"/>
  <c r="C24" i="6"/>
  <c r="F24" i="6"/>
  <c r="G24" i="6"/>
  <c r="A25" i="6"/>
  <c r="B25" i="6"/>
  <c r="D25" i="6" s="1"/>
  <c r="C25" i="6"/>
  <c r="F25" i="6"/>
  <c r="G25" i="6"/>
  <c r="A26" i="6"/>
  <c r="B26" i="6"/>
  <c r="D26" i="6" s="1"/>
  <c r="C26" i="6"/>
  <c r="F26" i="6"/>
  <c r="G26" i="6"/>
  <c r="A27" i="6"/>
  <c r="B27" i="6"/>
  <c r="D27" i="6" s="1"/>
  <c r="C27" i="6"/>
  <c r="F27" i="6"/>
  <c r="G27" i="6"/>
  <c r="A28" i="6"/>
  <c r="B28" i="6"/>
  <c r="D28" i="6" s="1"/>
  <c r="C28" i="6"/>
  <c r="F28" i="6"/>
  <c r="G28" i="6"/>
  <c r="A29" i="6"/>
  <c r="B29" i="6"/>
  <c r="D29" i="6" s="1"/>
  <c r="C29" i="6"/>
  <c r="F29" i="6"/>
  <c r="G29" i="6"/>
  <c r="A30" i="6"/>
  <c r="B30" i="6"/>
  <c r="D30" i="6" s="1"/>
  <c r="C30" i="6"/>
  <c r="F30" i="6"/>
  <c r="G30" i="6"/>
  <c r="A31" i="6"/>
  <c r="B31" i="6"/>
  <c r="D31" i="6" s="1"/>
  <c r="C31" i="6"/>
  <c r="F31" i="6"/>
  <c r="G31" i="6"/>
  <c r="A32" i="6"/>
  <c r="B32" i="6"/>
  <c r="D32" i="6" s="1"/>
  <c r="C32" i="6"/>
  <c r="F32" i="6"/>
  <c r="G32" i="6"/>
  <c r="A33" i="6"/>
  <c r="B33" i="6"/>
  <c r="D33" i="6" s="1"/>
  <c r="C33" i="6"/>
  <c r="F33" i="6"/>
  <c r="G33" i="6"/>
  <c r="A34" i="6"/>
  <c r="B34" i="6"/>
  <c r="D34" i="6" s="1"/>
  <c r="C34" i="6"/>
  <c r="F34" i="6"/>
  <c r="G34" i="6"/>
  <c r="A35" i="6"/>
  <c r="B35" i="6"/>
  <c r="D35" i="6" s="1"/>
  <c r="C35" i="6"/>
  <c r="F35" i="6"/>
  <c r="G35" i="6"/>
  <c r="A36" i="6"/>
  <c r="B36" i="6"/>
  <c r="D36" i="6" s="1"/>
  <c r="C36" i="6"/>
  <c r="F36" i="6"/>
  <c r="G36" i="6"/>
  <c r="A37" i="6"/>
  <c r="B37" i="6"/>
  <c r="D37" i="6" s="1"/>
  <c r="C37" i="6"/>
  <c r="F37" i="6"/>
  <c r="G37" i="6"/>
  <c r="A38" i="6"/>
  <c r="B38" i="6"/>
  <c r="D38" i="6" s="1"/>
  <c r="C38" i="6"/>
  <c r="F38" i="6"/>
  <c r="G38" i="6"/>
  <c r="A39" i="6"/>
  <c r="B39" i="6"/>
  <c r="D39" i="6" s="1"/>
  <c r="C39" i="6"/>
  <c r="F39" i="6"/>
  <c r="G39" i="6"/>
  <c r="A40" i="6"/>
  <c r="B40" i="6"/>
  <c r="D40" i="6" s="1"/>
  <c r="C40" i="6"/>
  <c r="F40" i="6"/>
  <c r="G40" i="6"/>
  <c r="A41" i="6"/>
  <c r="B41" i="6"/>
  <c r="D41" i="6" s="1"/>
  <c r="C41" i="6"/>
  <c r="F41" i="6"/>
  <c r="G41" i="6"/>
  <c r="A42" i="6"/>
  <c r="B42" i="6"/>
  <c r="D42" i="6" s="1"/>
  <c r="C42" i="6"/>
  <c r="F42" i="6"/>
  <c r="G42" i="6"/>
  <c r="A43" i="6"/>
  <c r="B43" i="6"/>
  <c r="D43" i="6" s="1"/>
  <c r="C43" i="6"/>
  <c r="F43" i="6"/>
  <c r="G43" i="6"/>
  <c r="A44" i="6"/>
  <c r="B44" i="6"/>
  <c r="D44" i="6" s="1"/>
  <c r="C44" i="6"/>
  <c r="F44" i="6"/>
  <c r="G44" i="6"/>
  <c r="A45" i="6"/>
  <c r="B45" i="6"/>
  <c r="D45" i="6" s="1"/>
  <c r="C45" i="6"/>
  <c r="F45" i="6"/>
  <c r="G45" i="6"/>
  <c r="A46" i="6"/>
  <c r="B46" i="6"/>
  <c r="D46" i="6" s="1"/>
  <c r="C46" i="6"/>
  <c r="F46" i="6"/>
  <c r="G46" i="6"/>
  <c r="A47" i="6"/>
  <c r="B47" i="6"/>
  <c r="D47" i="6" s="1"/>
  <c r="C47" i="6"/>
  <c r="F47" i="6"/>
  <c r="G47" i="6"/>
  <c r="A48" i="6"/>
  <c r="B48" i="6"/>
  <c r="D48" i="6" s="1"/>
  <c r="C48" i="6"/>
  <c r="F48" i="6"/>
  <c r="G48" i="6"/>
  <c r="A49" i="6"/>
  <c r="B49" i="6"/>
  <c r="D49" i="6" s="1"/>
  <c r="C49" i="6"/>
  <c r="F49" i="6"/>
  <c r="G49" i="6"/>
  <c r="A50" i="6"/>
  <c r="B50" i="6"/>
  <c r="D50" i="6" s="1"/>
  <c r="C50" i="6"/>
  <c r="F50" i="6"/>
  <c r="G50" i="6"/>
  <c r="A51" i="6"/>
  <c r="B51" i="6"/>
  <c r="D51" i="6" s="1"/>
  <c r="C51" i="6"/>
  <c r="F51" i="6"/>
  <c r="G51" i="6"/>
  <c r="A52" i="6"/>
  <c r="B52" i="6"/>
  <c r="D52" i="6" s="1"/>
  <c r="C52" i="6"/>
  <c r="F52" i="6"/>
  <c r="G52" i="6"/>
  <c r="A53" i="6"/>
  <c r="B53" i="6"/>
  <c r="D53" i="6" s="1"/>
  <c r="C53" i="6"/>
  <c r="F53" i="6"/>
  <c r="G53" i="6"/>
  <c r="A54" i="6"/>
  <c r="B54" i="6"/>
  <c r="D54" i="6" s="1"/>
  <c r="C54" i="6"/>
  <c r="F54" i="6"/>
  <c r="G54" i="6"/>
  <c r="A55" i="6"/>
  <c r="B55" i="6"/>
  <c r="D55" i="6" s="1"/>
  <c r="C55" i="6"/>
  <c r="F55" i="6"/>
  <c r="G55" i="6"/>
  <c r="A56" i="6"/>
  <c r="B56" i="6"/>
  <c r="D56" i="6" s="1"/>
  <c r="C56" i="6"/>
  <c r="F56" i="6"/>
  <c r="G56" i="6"/>
  <c r="A57" i="6"/>
  <c r="B57" i="6"/>
  <c r="D57" i="6" s="1"/>
  <c r="C57" i="6"/>
  <c r="F57" i="6"/>
  <c r="G57" i="6"/>
  <c r="A58" i="6"/>
  <c r="B58" i="6"/>
  <c r="D58" i="6" s="1"/>
  <c r="C58" i="6"/>
  <c r="F58" i="6"/>
  <c r="G58" i="6"/>
  <c r="A59" i="6"/>
  <c r="B59" i="6"/>
  <c r="D59" i="6" s="1"/>
  <c r="C59" i="6"/>
  <c r="F59" i="6"/>
  <c r="G59" i="6"/>
  <c r="A60" i="6"/>
  <c r="B60" i="6"/>
  <c r="D60" i="6" s="1"/>
  <c r="C60" i="6"/>
  <c r="F60" i="6"/>
  <c r="G60" i="6"/>
  <c r="A61" i="6"/>
  <c r="B61" i="6"/>
  <c r="D61" i="6" s="1"/>
  <c r="C61" i="6"/>
  <c r="F61" i="6"/>
  <c r="G61" i="6"/>
  <c r="A62" i="6"/>
  <c r="B62" i="6"/>
  <c r="D62" i="6" s="1"/>
  <c r="C62" i="6"/>
  <c r="F62" i="6"/>
  <c r="G62" i="6"/>
  <c r="A63" i="6"/>
  <c r="B63" i="6"/>
  <c r="D63" i="6" s="1"/>
  <c r="C63" i="6"/>
  <c r="F63" i="6"/>
  <c r="G63" i="6"/>
  <c r="G2" i="6" l="1"/>
  <c r="C2" i="6"/>
  <c r="B2" i="6"/>
  <c r="D2" i="6" s="1"/>
  <c r="F2" i="6"/>
  <c r="A2" i="6"/>
  <c r="N67" i="2" l="1"/>
  <c r="E63" i="6" s="1"/>
  <c r="N66" i="2"/>
  <c r="E62" i="6" s="1"/>
  <c r="N65" i="2"/>
  <c r="E61" i="6" s="1"/>
  <c r="N64" i="2"/>
  <c r="E60" i="6" s="1"/>
  <c r="N63" i="2"/>
  <c r="E59" i="6" s="1"/>
  <c r="N62" i="2"/>
  <c r="E58" i="6" s="1"/>
  <c r="N61" i="2"/>
  <c r="E57" i="6" s="1"/>
  <c r="N60" i="2"/>
  <c r="E56" i="6" s="1"/>
  <c r="N59" i="2"/>
  <c r="E55" i="6" s="1"/>
  <c r="N58" i="2"/>
  <c r="E54" i="6" s="1"/>
  <c r="N57" i="2"/>
  <c r="E53" i="6" s="1"/>
  <c r="N56" i="2"/>
  <c r="E52" i="6" s="1"/>
  <c r="N55" i="2"/>
  <c r="E51" i="6" s="1"/>
  <c r="N54" i="2"/>
  <c r="E50" i="6" s="1"/>
  <c r="N53" i="2"/>
  <c r="E49" i="6" s="1"/>
  <c r="N52" i="2"/>
  <c r="E48" i="6" s="1"/>
  <c r="N51" i="2"/>
  <c r="E47" i="6" s="1"/>
  <c r="N50" i="2"/>
  <c r="E46" i="6" s="1"/>
  <c r="N49" i="2"/>
  <c r="E45" i="6" s="1"/>
  <c r="N48" i="2"/>
  <c r="E44" i="6" s="1"/>
  <c r="N47" i="2"/>
  <c r="E43" i="6" s="1"/>
  <c r="N46" i="2"/>
  <c r="E42" i="6" s="1"/>
  <c r="N45" i="2"/>
  <c r="E41" i="6" s="1"/>
  <c r="N44" i="2"/>
  <c r="E40" i="6" s="1"/>
  <c r="N43" i="2"/>
  <c r="E39" i="6" s="1"/>
  <c r="N42" i="2"/>
  <c r="E38" i="6" s="1"/>
  <c r="N41" i="2"/>
  <c r="E37" i="6" s="1"/>
  <c r="N40" i="2"/>
  <c r="E36" i="6" s="1"/>
  <c r="N39" i="2"/>
  <c r="E35" i="6" s="1"/>
  <c r="N38" i="2"/>
  <c r="E34" i="6" s="1"/>
  <c r="N37" i="2"/>
  <c r="E33" i="6" s="1"/>
  <c r="N36" i="2"/>
  <c r="E32" i="6" s="1"/>
  <c r="N35" i="2"/>
  <c r="E31" i="6" s="1"/>
  <c r="N34" i="2"/>
  <c r="E30" i="6" s="1"/>
  <c r="N33" i="2"/>
  <c r="E29" i="6" s="1"/>
  <c r="N32" i="2"/>
  <c r="E28" i="6" s="1"/>
  <c r="N31" i="2"/>
  <c r="E27" i="6" s="1"/>
  <c r="N30" i="2"/>
  <c r="E26" i="6" s="1"/>
  <c r="N29" i="2"/>
  <c r="E25" i="6" s="1"/>
  <c r="N28" i="2"/>
  <c r="E24" i="6" s="1"/>
  <c r="N27" i="2"/>
  <c r="E23" i="6" s="1"/>
  <c r="N26" i="2"/>
  <c r="E22" i="6" s="1"/>
  <c r="N25" i="2"/>
  <c r="E21" i="6" s="1"/>
  <c r="N24" i="2"/>
  <c r="E20" i="6" s="1"/>
  <c r="N23" i="2"/>
  <c r="E19" i="6" s="1"/>
  <c r="N22" i="2"/>
  <c r="E18" i="6" s="1"/>
  <c r="N21" i="2"/>
  <c r="E17" i="6" s="1"/>
  <c r="N20" i="2"/>
  <c r="E16" i="6" s="1"/>
  <c r="N19" i="2"/>
  <c r="E15" i="6" s="1"/>
  <c r="N18" i="2"/>
  <c r="E14" i="6" s="1"/>
  <c r="N17" i="2"/>
  <c r="E13" i="6" s="1"/>
  <c r="N16" i="2"/>
  <c r="E12" i="6" s="1"/>
  <c r="N15" i="2"/>
  <c r="E11" i="6" s="1"/>
  <c r="N14" i="2"/>
  <c r="E10" i="6" s="1"/>
  <c r="N13" i="2"/>
  <c r="E9" i="6" s="1"/>
  <c r="N12" i="2"/>
  <c r="E8" i="6" s="1"/>
  <c r="N11" i="2"/>
  <c r="E7" i="6" s="1"/>
  <c r="N10" i="2"/>
  <c r="E6" i="6" s="1"/>
  <c r="N9" i="2"/>
  <c r="E5" i="6" s="1"/>
  <c r="N8" i="2"/>
  <c r="E4" i="6" s="1"/>
  <c r="N7" i="2"/>
  <c r="E3" i="6" s="1"/>
  <c r="N6" i="2"/>
  <c r="E2" i="6" s="1"/>
  <c r="T6" i="2" l="1"/>
  <c r="T7" i="2"/>
  <c r="T8" i="2"/>
  <c r="T9" i="2"/>
  <c r="T11" i="2"/>
  <c r="T12" i="2"/>
  <c r="T10" i="2"/>
  <c r="T13" i="2"/>
  <c r="T14" i="2"/>
  <c r="T15" i="2"/>
  <c r="T46" i="2"/>
  <c r="T16" i="2"/>
  <c r="T17" i="2"/>
  <c r="T18" i="2"/>
  <c r="T19" i="2"/>
  <c r="T20" i="2"/>
  <c r="T21" i="2"/>
  <c r="T22" i="2"/>
  <c r="T23" i="2"/>
  <c r="T24" i="2"/>
  <c r="T25" i="2"/>
  <c r="T26" i="2"/>
  <c r="T27" i="2"/>
  <c r="T28" i="2"/>
  <c r="T29" i="2"/>
  <c r="T30" i="2"/>
  <c r="T31" i="2"/>
  <c r="T32" i="2"/>
  <c r="T43" i="2"/>
  <c r="T34" i="2"/>
  <c r="T35" i="2"/>
  <c r="T36" i="2"/>
  <c r="T37" i="2"/>
  <c r="T38" i="2"/>
  <c r="T39" i="2"/>
  <c r="T40" i="2"/>
  <c r="T41" i="2"/>
  <c r="T42" i="2"/>
  <c r="T44" i="2"/>
  <c r="T33" i="2"/>
  <c r="T45" i="2"/>
  <c r="T48" i="2"/>
  <c r="T51" i="2"/>
  <c r="T49" i="2"/>
  <c r="T50" i="2"/>
  <c r="T47" i="2"/>
  <c r="T52" i="2"/>
  <c r="T53" i="2"/>
  <c r="T54" i="2"/>
  <c r="T55" i="2"/>
  <c r="T56" i="2"/>
  <c r="T57" i="2"/>
  <c r="T58" i="2"/>
  <c r="T59" i="2"/>
  <c r="T60" i="2"/>
  <c r="T64" i="2"/>
  <c r="T66" i="2"/>
  <c r="T63" i="2"/>
  <c r="T61" i="2"/>
  <c r="T65" i="2"/>
  <c r="T67" i="2"/>
  <c r="L40" i="2" l="1"/>
  <c r="L6" i="2" l="1"/>
  <c r="T62" i="2"/>
  <c r="L47" i="2" l="1"/>
  <c r="L9" i="2"/>
  <c r="L19" i="2"/>
  <c r="L25" i="2"/>
  <c r="L26" i="2"/>
  <c r="L60" i="2"/>
  <c r="L56" i="2"/>
  <c r="L42" i="2"/>
  <c r="L14" i="2"/>
  <c r="L35" i="2"/>
  <c r="L62" i="2"/>
  <c r="L44" i="2"/>
  <c r="L46" i="2"/>
  <c r="L32" i="2"/>
  <c r="L53" i="2"/>
  <c r="L50" i="2"/>
  <c r="L20" i="2"/>
  <c r="L23" i="2"/>
  <c r="L63" i="2"/>
  <c r="L65" i="2"/>
  <c r="L10" i="2"/>
  <c r="L18" i="2"/>
  <c r="L41" i="2"/>
  <c r="L13" i="2"/>
  <c r="L58" i="2"/>
  <c r="L7" i="2"/>
  <c r="L37" i="2"/>
  <c r="L22" i="2"/>
  <c r="L48" i="2"/>
  <c r="L45" i="2"/>
  <c r="L61" i="2"/>
  <c r="L24" i="2"/>
  <c r="L55" i="2"/>
  <c r="L30" i="2"/>
  <c r="L52" i="2"/>
  <c r="L15" i="2"/>
  <c r="L39" i="2"/>
  <c r="L49" i="2"/>
  <c r="L17" i="2"/>
  <c r="L8" i="2"/>
  <c r="L43" i="2"/>
  <c r="L21" i="2"/>
  <c r="L54" i="2"/>
  <c r="L11" i="2"/>
  <c r="L27" i="2"/>
  <c r="L28" i="2"/>
  <c r="L64" i="2"/>
  <c r="L66" i="2"/>
  <c r="L33" i="2"/>
  <c r="L57" i="2"/>
  <c r="L16" i="2"/>
  <c r="L36" i="2"/>
  <c r="L51" i="2"/>
  <c r="L59" i="2"/>
  <c r="L12" i="2"/>
  <c r="L29" i="2"/>
  <c r="L67" i="2"/>
  <c r="L38" i="2"/>
  <c r="L34" i="2"/>
  <c r="L31" i="2"/>
  <c r="L4" i="5" l="1"/>
  <c r="I5" i="5" l="1"/>
  <c r="I6" i="5"/>
  <c r="I7" i="5"/>
  <c r="I8" i="5"/>
  <c r="I9" i="5"/>
  <c r="I10" i="5"/>
  <c r="I4" i="5"/>
  <c r="I20" i="5"/>
  <c r="I21" i="5"/>
  <c r="I22" i="5"/>
  <c r="I23" i="5"/>
  <c r="I24" i="5"/>
  <c r="I25" i="5"/>
  <c r="I19" i="5"/>
  <c r="L5" i="5"/>
  <c r="I29" i="5" l="1"/>
  <c r="I28" i="5"/>
  <c r="I27" i="5"/>
  <c r="I26" i="5"/>
  <c r="I14" i="5"/>
  <c r="I12" i="5"/>
  <c r="I11" i="5"/>
  <c r="I2" i="5" l="1"/>
  <c r="J2" i="5" s="1"/>
  <c r="H17" i="5" s="1"/>
  <c r="I17" i="5"/>
  <c r="B4" i="5" l="1"/>
  <c r="B22" i="5"/>
  <c r="B26" i="5"/>
  <c r="B23" i="5"/>
  <c r="B27" i="5"/>
  <c r="J17" i="5"/>
  <c r="B24" i="5"/>
  <c r="B21" i="5"/>
  <c r="B25" i="5"/>
  <c r="B5" i="5"/>
  <c r="B6" i="5"/>
  <c r="B3" i="5"/>
  <c r="B7" i="5"/>
  <c r="B9" i="5"/>
  <c r="B8" i="5"/>
  <c r="B11" i="5"/>
  <c r="B10" i="5"/>
  <c r="B12" i="5"/>
  <c r="B18" i="5"/>
  <c r="B17" i="5"/>
  <c r="B14" i="5"/>
  <c r="B19" i="5"/>
  <c r="B16" i="5"/>
  <c r="B13" i="5"/>
  <c r="B1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Jefe de estudios</author>
  </authors>
  <commentList>
    <comment ref="J5" authorId="0" shapeId="0" xr:uid="{00000000-0006-0000-0000-000001000000}">
      <text>
        <r>
          <rPr>
            <b/>
            <sz val="9"/>
            <color indexed="81"/>
            <rFont val="Tahoma"/>
            <family val="2"/>
          </rPr>
          <t>Jefe de estudios:</t>
        </r>
        <r>
          <rPr>
            <sz val="9"/>
            <color indexed="81"/>
            <rFont val="Tahoma"/>
            <family val="2"/>
          </rPr>
          <t xml:space="preserve">
en horas</t>
        </r>
      </text>
    </comment>
  </commentList>
</comments>
</file>

<file path=xl/sharedStrings.xml><?xml version="1.0" encoding="utf-8"?>
<sst xmlns="http://schemas.openxmlformats.org/spreadsheetml/2006/main" count="932" uniqueCount="399">
  <si>
    <t>ID</t>
  </si>
  <si>
    <t>Hora de inicio</t>
  </si>
  <si>
    <t>Hora de finalización</t>
  </si>
  <si>
    <t>Correo electrónico</t>
  </si>
  <si>
    <t>Nombre</t>
  </si>
  <si>
    <t>Asignatura</t>
  </si>
  <si>
    <t>Tipo de examen</t>
  </si>
  <si>
    <t>Especifique las características de presencialidad</t>
  </si>
  <si>
    <t>Tipo del 2º examen</t>
  </si>
  <si>
    <t>Especifique las características de presencialidad del 2º examen</t>
  </si>
  <si>
    <t>Número máximo estimado de alumnos convocados al 2º examen</t>
  </si>
  <si>
    <t>Duración máxima estimada del 2º examen</t>
  </si>
  <si>
    <t>Observaciones</t>
  </si>
  <si>
    <t>gonzalezcristian@uniovi.es</t>
  </si>
  <si>
    <t>CRISTIAN GONZALEZ GARCIA</t>
  </si>
  <si>
    <t>GIISOF01-0-017 Software para Robots</t>
  </si>
  <si>
    <t>No</t>
  </si>
  <si>
    <t>Se hace todo por evaluación continua o entregables.</t>
  </si>
  <si>
    <t>sierramaria@uniovi.es</t>
  </si>
  <si>
    <t>MARIA RITA SIERRA SANCHEZ</t>
  </si>
  <si>
    <t>GIISOF01-2-005 Computabilidad</t>
  </si>
  <si>
    <t>Teórico</t>
  </si>
  <si>
    <t>Presencial</t>
  </si>
  <si>
    <t>70</t>
  </si>
  <si>
    <t>3</t>
  </si>
  <si>
    <t>anton@uniovi.es</t>
  </si>
  <si>
    <t>JUAN CARLOS ALVAREZ ANTON</t>
  </si>
  <si>
    <t>GIISOF01-2-001 Tecnología Electrónica de Computadores</t>
  </si>
  <si>
    <t>No presencial</t>
  </si>
  <si>
    <t>1</t>
  </si>
  <si>
    <t>Práctico</t>
  </si>
  <si>
    <t>sanchezfernando@uniovi.es</t>
  </si>
  <si>
    <t>FERNANDO SANCHEZ LASHERAS</t>
  </si>
  <si>
    <t>GIISOF01-2-009 Computación Numérica</t>
  </si>
  <si>
    <t>2.5</t>
  </si>
  <si>
    <t>50</t>
  </si>
  <si>
    <t>2</t>
  </si>
  <si>
    <t>se requiere sala de ordenadores</t>
  </si>
  <si>
    <t>ortin@uniovi.es</t>
  </si>
  <si>
    <t>FRANCISCO ORTIN SOLER</t>
  </si>
  <si>
    <t>GIISOF01-3-009 Diseño de Lenguajes de Programación</t>
  </si>
  <si>
    <t>150</t>
  </si>
  <si>
    <t>3.5</t>
  </si>
  <si>
    <t>paule@uniovi.es</t>
  </si>
  <si>
    <t>MARIA PUERTO PAULE RUIZ</t>
  </si>
  <si>
    <t>GIISOF01-0-013 Software para Dispositivos Móviles</t>
  </si>
  <si>
    <t>La primera entrega está referida a la realización de un prototipo más o menos funcional. La segunda entrega es la revisión de la práctica de un compañero.</t>
  </si>
  <si>
    <t>40</t>
  </si>
  <si>
    <t>madiaz@uniovi.es</t>
  </si>
  <si>
    <t>MARIA EUGENIA DIAZ FERNANDEZ</t>
  </si>
  <si>
    <t>GIISOF01-4-002 Ingeniería de Requisitos</t>
  </si>
  <si>
    <t>90</t>
  </si>
  <si>
    <t>labra@uniovi.es</t>
  </si>
  <si>
    <t>JOSE EMILIO LABRA GAYO</t>
  </si>
  <si>
    <t>GIISOF01-3-008 Arquitectura del Software</t>
  </si>
  <si>
    <t>asantamaria@uniovi.es</t>
  </si>
  <si>
    <t>ARTURO SANTAMARIA GUTIERREZ</t>
  </si>
  <si>
    <t>GIISOF01-1-002 Álgebra Lineal</t>
  </si>
  <si>
    <t>120</t>
  </si>
  <si>
    <t>marco@uniovi.es</t>
  </si>
  <si>
    <t>MARCO ANTONIO GARCIA TAMARGO</t>
  </si>
  <si>
    <t>GIISOF01-0-011 Informática Forense y Auditoría</t>
  </si>
  <si>
    <t>mjp@uniovi.es</t>
  </si>
  <si>
    <t>MARIA JOSE PEREZ FERNANDEZ</t>
  </si>
  <si>
    <t>GIISOF01-1-005 Ondas y Electromagnetismo</t>
  </si>
  <si>
    <t>25</t>
  </si>
  <si>
    <t>mld@uniovi.es</t>
  </si>
  <si>
    <t>MIGUEL LOPEZ DIAZ</t>
  </si>
  <si>
    <t>GIISOF01-1-006 Estadística</t>
  </si>
  <si>
    <t>183</t>
  </si>
  <si>
    <t>acebal@uniovi.es</t>
  </si>
  <si>
    <t>CESAR FERNANDEZ ACEBAL</t>
  </si>
  <si>
    <t>nunezedward@uniovi.es</t>
  </si>
  <si>
    <t>EDWARD ROLANDO NUÑEZ VALDEZ</t>
  </si>
  <si>
    <t>GIISOF01-3-005 Sistemas Distribuidos e Internet</t>
  </si>
  <si>
    <t>140</t>
  </si>
  <si>
    <t>1.5</t>
  </si>
  <si>
    <t>albizu@uniovi.es</t>
  </si>
  <si>
    <t>MIGUEL RIESCO ALBIZU</t>
  </si>
  <si>
    <t>GIISOF01-2-006 Sistemas Operativos</t>
  </si>
  <si>
    <t>martin@uniovi.es</t>
  </si>
  <si>
    <t>BERNARDO MARTIN GONZALEZ RODRIGUEZ</t>
  </si>
  <si>
    <t>GIISOF01-1-007 Introducción a la Programación</t>
  </si>
  <si>
    <t>mjfg@uniovi.es</t>
  </si>
  <si>
    <t>MANUEL JOSE FERNANDEZ GUTIERREZ</t>
  </si>
  <si>
    <t>GIISOF01-1-004 Cálculo</t>
  </si>
  <si>
    <t>cabal@uniovi.es</t>
  </si>
  <si>
    <t>MARIA JOSE SUAREZ CABAL</t>
  </si>
  <si>
    <t>GIISOF01-3-003 Ingeniería del Proceso Software</t>
  </si>
  <si>
    <t>dani@uniovi.es</t>
  </si>
  <si>
    <t>DANIEL GAYO AVELLO</t>
  </si>
  <si>
    <t>GIISOF01-0-018 Informática Audiovisual</t>
  </si>
  <si>
    <t>GIISOF01-0-015 Sistemas de Información para la Web</t>
  </si>
  <si>
    <t>tuya@uniovi.es</t>
  </si>
  <si>
    <t>PABLO JAVIER TUYA GONZALEZ</t>
  </si>
  <si>
    <t>GIISOF01-4-003 Calidad, Validación y Verificación del Software</t>
  </si>
  <si>
    <t>45</t>
  </si>
  <si>
    <t>redondojose@uniovi.es</t>
  </si>
  <si>
    <t>JOSE MANUEL REDONDO LOPEZ</t>
  </si>
  <si>
    <t>GIISOF01-3-010 Seguridad de Sistemas Informáticos</t>
  </si>
  <si>
    <t>116</t>
  </si>
  <si>
    <t>GIISOF01-2-004 Tecnología y Paradigmas de Programación</t>
  </si>
  <si>
    <t>163</t>
  </si>
  <si>
    <t>crispelayo@uniovi.es</t>
  </si>
  <si>
    <t>BEGOÑA CRISTINA PELAYO GARCIA BUSTELO</t>
  </si>
  <si>
    <t>GIISOF01-3-002 Software y Estándares para la Web</t>
  </si>
  <si>
    <t>jrpp@uniovi.es</t>
  </si>
  <si>
    <t>JUAN RAMON PEREZ PEREZ</t>
  </si>
  <si>
    <t>GIISOF01-2-010 Algoritmia</t>
  </si>
  <si>
    <t>166</t>
  </si>
  <si>
    <t>100</t>
  </si>
  <si>
    <t>candi@uniovi.es</t>
  </si>
  <si>
    <t>MARIA CANDIDA LUENGO DIEZ</t>
  </si>
  <si>
    <t>GIISOF01-1-010 Metodología de la ProgramaciónOpción 5</t>
  </si>
  <si>
    <t>victoralvarez@uniovi.es</t>
  </si>
  <si>
    <t>VICTOR MANUEL ALVAREZ GARCIA</t>
  </si>
  <si>
    <t>GIISOF01-0-014 Realidad y Accesibilidad Aumentadas</t>
  </si>
  <si>
    <t>Todos los alumnos matriculados en el curso 2020-2021 han superado la asignatura en la convocatoria ordinaria.</t>
  </si>
  <si>
    <t>macamen@uniovi.es</t>
  </si>
  <si>
    <t>MARIA DEL CARMEN SUAREZ TORRENTE</t>
  </si>
  <si>
    <t>GIISOF01-2-007 Comunicación Persona-Máquina</t>
  </si>
  <si>
    <t xml:space="preserve">El examen teórico debe ir antes del práctico. Se requiere un mínimo de 4 días entre ambos. </t>
  </si>
  <si>
    <t>luciano@uniovi.es</t>
  </si>
  <si>
    <t>LUCIANO SANCHEZ RAMOS</t>
  </si>
  <si>
    <t>GIISOF01-3-006 Administración de Sistemas y Redes</t>
  </si>
  <si>
    <t>Haremos todo online y llamaremos de forma individual a los alumnos dudosos</t>
  </si>
  <si>
    <t>mateojuan@uniovi.es</t>
  </si>
  <si>
    <t>JUAN LUIS MATEO CERDAN</t>
  </si>
  <si>
    <t>GIISOF01-4-008 Sistemas Inteligentes</t>
  </si>
  <si>
    <t>103</t>
  </si>
  <si>
    <t>calonso@uniovi.es</t>
  </si>
  <si>
    <t>CESAR LUIS ALONSO GONZALEZ</t>
  </si>
  <si>
    <t>GIISOF01-1-009 Autómatas y Matemáticas Discretas</t>
  </si>
  <si>
    <t>Tiempo</t>
  </si>
  <si>
    <t>Modalidad</t>
  </si>
  <si>
    <t>Contenido</t>
  </si>
  <si>
    <t>Entrega</t>
  </si>
  <si>
    <t>Curso</t>
  </si>
  <si>
    <t>Sem</t>
  </si>
  <si>
    <t>Cod</t>
  </si>
  <si>
    <t>GIISOF01-0-017</t>
  </si>
  <si>
    <t>GIISOF01-2-005</t>
  </si>
  <si>
    <t>GIISOF01-2-001</t>
  </si>
  <si>
    <t>GIISOF01-2-009</t>
  </si>
  <si>
    <t>GIISOF01-0-013</t>
  </si>
  <si>
    <t>GIISOF01-1-003</t>
  </si>
  <si>
    <t>GIISOF01-4-002</t>
  </si>
  <si>
    <t>GIISOF01-3-008</t>
  </si>
  <si>
    <t>GIISOF01-1-002</t>
  </si>
  <si>
    <t>GIISOF01-0-011</t>
  </si>
  <si>
    <t>GIISOF01-1-005</t>
  </si>
  <si>
    <t>GIISOF01-1-006</t>
  </si>
  <si>
    <t>GIISOF01-3-004</t>
  </si>
  <si>
    <t>GIISOF01-3-005</t>
  </si>
  <si>
    <t>GIISOF01-2-006</t>
  </si>
  <si>
    <t>GIISOF01-1-007</t>
  </si>
  <si>
    <t>GIISOF01-1-004</t>
  </si>
  <si>
    <t>GIISOF01-3-003</t>
  </si>
  <si>
    <t>GIISOF01-0-018</t>
  </si>
  <si>
    <t>GIISOF01-4-003</t>
  </si>
  <si>
    <t>GIISOF01-3-010</t>
  </si>
  <si>
    <t>GIISOF01-2-004</t>
  </si>
  <si>
    <t>GIISOF01-3-002</t>
  </si>
  <si>
    <t>GIISOF01-2-010</t>
  </si>
  <si>
    <t>GIISOF01-2-008</t>
  </si>
  <si>
    <t>GIISOF01-4-005</t>
  </si>
  <si>
    <t>GIISOF01-1-010</t>
  </si>
  <si>
    <t>GIISOF01-2-007</t>
  </si>
  <si>
    <t>GIISOF01-3-006</t>
  </si>
  <si>
    <t>GIISOF01-4-008</t>
  </si>
  <si>
    <t>GIISOF01-1-009</t>
  </si>
  <si>
    <t>Software para Robots</t>
  </si>
  <si>
    <t>Computabilidad</t>
  </si>
  <si>
    <t>Tecnología Electrónica de Computadores</t>
  </si>
  <si>
    <t>Computación Numérica</t>
  </si>
  <si>
    <t>Software para Dispositivos Móviles</t>
  </si>
  <si>
    <t>Empresa</t>
  </si>
  <si>
    <t>Ingeniería de Requisitos</t>
  </si>
  <si>
    <t>Arquitectura del Software</t>
  </si>
  <si>
    <t>Álgebra Lineal</t>
  </si>
  <si>
    <t>Informática Forense y Auditoría</t>
  </si>
  <si>
    <t>Ondas y Electromagnetismo</t>
  </si>
  <si>
    <t>Estadística</t>
  </si>
  <si>
    <t>Diseño del Software</t>
  </si>
  <si>
    <t>Sistemas Distribuidos e Internet</t>
  </si>
  <si>
    <t>Introducción a la Programación</t>
  </si>
  <si>
    <t>Cálculo</t>
  </si>
  <si>
    <t>Ingeniería del Proceso Software</t>
  </si>
  <si>
    <t>Informática Audiovisual</t>
  </si>
  <si>
    <t>Sistemas de Información para la Web</t>
  </si>
  <si>
    <t>Calidad, Validación y Verificación del Software</t>
  </si>
  <si>
    <t>Seguridad de Sistemas Informáticos</t>
  </si>
  <si>
    <t>Tecnología y Paradigmas de Programación</t>
  </si>
  <si>
    <t>Software y Estándares para la Web</t>
  </si>
  <si>
    <t>Algoritmia</t>
  </si>
  <si>
    <t>Bases de Datos</t>
  </si>
  <si>
    <t>Comunicación Persona-Máquina</t>
  </si>
  <si>
    <t>Administración de Sistemas y Redes</t>
  </si>
  <si>
    <t>Sistemas Inteligentes</t>
  </si>
  <si>
    <t>Autómatas y Matemáticas Discretas</t>
  </si>
  <si>
    <t>Metodología de la Programación</t>
  </si>
  <si>
    <t xml:space="preserve">GIISOF01-2-001 </t>
  </si>
  <si>
    <t xml:space="preserve">GIISOF01-2-009 </t>
  </si>
  <si>
    <t xml:space="preserve">GIISOF01-3-009 </t>
  </si>
  <si>
    <t xml:space="preserve">GIISOF01-0-013 </t>
  </si>
  <si>
    <t xml:space="preserve">GIISOF01-3-008 </t>
  </si>
  <si>
    <t xml:space="preserve">GIISOF01-3-004 </t>
  </si>
  <si>
    <t xml:space="preserve">GIISOF01-3-005 </t>
  </si>
  <si>
    <t xml:space="preserve">GIISOF01-0-015 </t>
  </si>
  <si>
    <t xml:space="preserve">GIISOF01-3-010 </t>
  </si>
  <si>
    <t xml:space="preserve">GIISOF01-3-002 </t>
  </si>
  <si>
    <t xml:space="preserve">GIISOF01-2-010 </t>
  </si>
  <si>
    <t xml:space="preserve">GIISOF01-2-007 </t>
  </si>
  <si>
    <t>Orden</t>
  </si>
  <si>
    <t>Lab</t>
  </si>
  <si>
    <t>Capacidad</t>
  </si>
  <si>
    <t>lab</t>
  </si>
  <si>
    <t>L-14</t>
  </si>
  <si>
    <t>&lt;8 Gb RAM</t>
  </si>
  <si>
    <t>L-31</t>
  </si>
  <si>
    <t>L-32</t>
  </si>
  <si>
    <t>L-11</t>
  </si>
  <si>
    <t>L-04</t>
  </si>
  <si>
    <t>L-01</t>
  </si>
  <si>
    <t>L-15</t>
  </si>
  <si>
    <t>L-02</t>
  </si>
  <si>
    <t>L-S-01</t>
  </si>
  <si>
    <t>L-05</t>
  </si>
  <si>
    <t>L-12</t>
  </si>
  <si>
    <t>L-13</t>
  </si>
  <si>
    <t>S-3-02</t>
  </si>
  <si>
    <t>L-S-02</t>
  </si>
  <si>
    <t>L-03</t>
  </si>
  <si>
    <t>L-16</t>
  </si>
  <si>
    <t>SSI</t>
  </si>
  <si>
    <t>MP</t>
  </si>
  <si>
    <t>BBDD</t>
  </si>
  <si>
    <t>TPP</t>
  </si>
  <si>
    <t>teoría</t>
  </si>
  <si>
    <t>A-2-01</t>
  </si>
  <si>
    <t>A-2-02</t>
  </si>
  <si>
    <t>A-B-01</t>
  </si>
  <si>
    <t>A-B-02</t>
  </si>
  <si>
    <t>A-S-01</t>
  </si>
  <si>
    <t>A-S-02</t>
  </si>
  <si>
    <t>Salón</t>
  </si>
  <si>
    <t>Fundamentos de Informática</t>
  </si>
  <si>
    <t>GIISOF01-1-001</t>
  </si>
  <si>
    <t>Dirección y Planificación de Proyectos Informáticos</t>
  </si>
  <si>
    <t>Estructura de Datos</t>
  </si>
  <si>
    <t>Arquitectura de Computadores</t>
  </si>
  <si>
    <t>Software de entretenimiento y videojuegos</t>
  </si>
  <si>
    <t>Alumns,</t>
  </si>
  <si>
    <t>online</t>
  </si>
  <si>
    <t>entrega</t>
  </si>
  <si>
    <t>labs</t>
  </si>
  <si>
    <t>aulas</t>
  </si>
  <si>
    <t>Repositorios de Información</t>
  </si>
  <si>
    <t>Fecha</t>
  </si>
  <si>
    <t>IP</t>
  </si>
  <si>
    <t>IPS</t>
  </si>
  <si>
    <t>Alg</t>
  </si>
  <si>
    <t>DPPI</t>
  </si>
  <si>
    <t>DLP</t>
  </si>
  <si>
    <t>AC</t>
  </si>
  <si>
    <t>TEC</t>
  </si>
  <si>
    <t>AMD</t>
  </si>
  <si>
    <t>RI</t>
  </si>
  <si>
    <t>IR</t>
  </si>
  <si>
    <t>DS</t>
  </si>
  <si>
    <t>Est</t>
  </si>
  <si>
    <t>AS</t>
  </si>
  <si>
    <t>CPM</t>
  </si>
  <si>
    <t>CVVS</t>
  </si>
  <si>
    <t>Cal</t>
  </si>
  <si>
    <t>IAE</t>
  </si>
  <si>
    <t>SSOO</t>
  </si>
  <si>
    <t>IFA</t>
  </si>
  <si>
    <t>OyE</t>
  </si>
  <si>
    <t>SEW</t>
  </si>
  <si>
    <t>FI</t>
  </si>
  <si>
    <t>CN</t>
  </si>
  <si>
    <t>ED</t>
  </si>
  <si>
    <t>SI</t>
  </si>
  <si>
    <t>SDI</t>
  </si>
  <si>
    <t>ASLEPI</t>
  </si>
  <si>
    <t>Emp</t>
  </si>
  <si>
    <t>Comp</t>
  </si>
  <si>
    <t>SIW</t>
  </si>
  <si>
    <t>IA</t>
  </si>
  <si>
    <t>SEV</t>
  </si>
  <si>
    <t>SDM</t>
  </si>
  <si>
    <t>SR</t>
  </si>
  <si>
    <t>ASR</t>
  </si>
  <si>
    <t>Acron.</t>
  </si>
  <si>
    <t>L-14a</t>
  </si>
  <si>
    <t>Fundamentos de Informática (80)</t>
  </si>
  <si>
    <t>A-2-01, A-2-02</t>
  </si>
  <si>
    <t>polideportivo</t>
  </si>
  <si>
    <t>Ubicación</t>
  </si>
  <si>
    <t>Aspectos Sociales, Legales, Éticos y Prof. de la Informática</t>
  </si>
  <si>
    <t>GIISOF01-4-004</t>
  </si>
  <si>
    <t>GIISOF01-3-001</t>
  </si>
  <si>
    <t>GIISOF01-0-010</t>
  </si>
  <si>
    <t>GIISOF01-2-002</t>
  </si>
  <si>
    <t>GIISOF01-2-003</t>
  </si>
  <si>
    <t>GIISOF01-0-016</t>
  </si>
  <si>
    <t>Integración de aplicaciones empresariales</t>
  </si>
  <si>
    <t>Trabajo</t>
  </si>
  <si>
    <t>Fundamentos de Computadores y Redes</t>
  </si>
  <si>
    <t>FCR</t>
  </si>
  <si>
    <t>GIISOF01-1-008</t>
  </si>
  <si>
    <t>7 días diferencia</t>
  </si>
  <si>
    <t>Sistemas Operativos</t>
  </si>
  <si>
    <t>mínimo 4 dias despues de teorico</t>
  </si>
  <si>
    <t>Diseño de Lenguajes de Programación 100 (tanda 1)</t>
  </si>
  <si>
    <t>Diseño de Lenguajes de Programación 100 (tanda 2)</t>
  </si>
  <si>
    <t>15 dias despues de teórico</t>
  </si>
  <si>
    <t>mismo día examen teórico</t>
  </si>
  <si>
    <t>Columna1</t>
  </si>
  <si>
    <t>Nº conv</t>
  </si>
  <si>
    <t>Dur.</t>
  </si>
  <si>
    <t>2º ex</t>
  </si>
  <si>
    <t>*</t>
  </si>
  <si>
    <t>Sí</t>
  </si>
  <si>
    <t>Para evitar confusiones a los estudiantes lo ideal sería que la entrega de trabajos coincida en la misma fecha que el examen teórico.</t>
  </si>
  <si>
    <t>joaquin@uniovi.es</t>
  </si>
  <si>
    <t>JOAQUIN ENTRIALGO CASTAÑO</t>
  </si>
  <si>
    <t>GIISOF01-1-008 Fundamentos de Computadores y Redes</t>
  </si>
  <si>
    <t>El examen práctico tiene que ir después del teórico con al menos 7 días de diferencia.</t>
  </si>
  <si>
    <t>20</t>
  </si>
  <si>
    <t>30</t>
  </si>
  <si>
    <t>Me resulta difícil estimar el número máximo de alumnos y por eso estoy poniendo el total de matriculados, supongo que por muy mal que salga al menos la mitad aprobarán en la convocatoria ordinaria con lo que el número quedará en el peor de los casos entorno a 80. Para el práctico ya he limitado el número a 30 ya que guardamos la nota entre convocatorias.</t>
  </si>
  <si>
    <t>El examen práctico es la defensa del proyecto entregado el día del examen teórico. La idea es
reservar una franja horaria y luego internamente asignar slots de tiempo a cada estudiante.</t>
  </si>
  <si>
    <t>El segundo examen consiste en la jornada de presentación de prácticas y se realizará a los estudiantes cuya práctica en grupo no haya superado la nota mínima. Normalmente son pocos estudiantes y suele realizarse el mismo día del examen teórico, tras finalizar éste.
Sobre el examen teórico, si la situación sanitaria mejorase, preferiríamos que fuese presencial.</t>
  </si>
  <si>
    <t>Examen a realizar en laboratorios</t>
  </si>
  <si>
    <t>He puesto una cifra estimada, cerca en el teórico del máximo de alumnos que aún faltan por superar la asignatura, y suponiendo que bastantes de ellos no aprueben el teórico y no acudan por tanto el práctico. Depende de los que se presenten finalmente (y aprueben) en mayo. La de junio/julio sí suele ser bastante más numerosa, aunque no tanto como la de enero. No obstante, dado el desastre que ha sido este año la convocatoria ordinaria y el número de alumnos que aún faltan por aprobar...
El teórico debe ir antes del práctico. Si es posible, por plazos, me gustaría que hubiera al menos 15 días naturales entre ambos para que me dé tiempo a corregir y hacer la revisión del teórico, ante la previsión de que sean muchos.</t>
  </si>
  <si>
    <t>A-S-01, A-S-02</t>
  </si>
  <si>
    <t>L-14, L-31, L-32</t>
  </si>
  <si>
    <t>L-14, L-31, L-32,  L-11</t>
  </si>
  <si>
    <t>L-14, L-31, L-32, L-11, L-12, L-13</t>
  </si>
  <si>
    <t xml:space="preserve">L-04, L-01, L-02, L-03, L-05, </t>
  </si>
  <si>
    <t>L-14, L-04, L-12, L-13, L-15, L-16</t>
  </si>
  <si>
    <t xml:space="preserve">L-14, L-31, L-32, </t>
  </si>
  <si>
    <t xml:space="preserve">L-11, L-12, L-13, </t>
  </si>
  <si>
    <t xml:space="preserve">L-14, L-31, L-32, L-11, L-12, </t>
  </si>
  <si>
    <t xml:space="preserve">L-14, L-31, L-32, L-11, L-04, </t>
  </si>
  <si>
    <t>Presentación</t>
  </si>
  <si>
    <t>A-B-01, A-B-02</t>
  </si>
  <si>
    <t>hueco</t>
  </si>
  <si>
    <t>compl</t>
  </si>
  <si>
    <t>cap. covid</t>
  </si>
  <si>
    <t>L-12, L-13</t>
  </si>
  <si>
    <t>AL</t>
  </si>
  <si>
    <t>Día</t>
  </si>
  <si>
    <t>Ini</t>
  </si>
  <si>
    <t>Fin</t>
  </si>
  <si>
    <t>se separó más del teórico</t>
  </si>
  <si>
    <t>Location</t>
  </si>
  <si>
    <t>Description</t>
  </si>
  <si>
    <t xml:space="preserve"> End Time</t>
  </si>
  <si>
    <t xml:space="preserve"> End Date</t>
  </si>
  <si>
    <t xml:space="preserve"> Start Time</t>
  </si>
  <si>
    <t xml:space="preserve"> Start Date</t>
  </si>
  <si>
    <t>Subject</t>
  </si>
  <si>
    <t>Curso 2020 - 2021</t>
  </si>
  <si>
    <t>Pruebas de evaluación final (periodo exámenes junio-julio)</t>
  </si>
  <si>
    <t>(Extraordinaria Primer y Segundo Semestre)</t>
  </si>
  <si>
    <t>L-13, L-15</t>
  </si>
  <si>
    <t>L-11, L-12, L-13, L-14, L-15, L-04</t>
  </si>
  <si>
    <t>Grado en Ingeniería Informática del Software - Escuela de Ingeniería Informática</t>
  </si>
  <si>
    <t>L-14, L-31, L-32, L-11, L-04, L-01, L-15</t>
  </si>
  <si>
    <r>
      <rPr>
        <strike/>
        <sz val="11"/>
        <color rgb="FFFF0000"/>
        <rFont val="Calibri"/>
        <family val="2"/>
        <scheme val="minor"/>
      </rPr>
      <t>L-13</t>
    </r>
    <r>
      <rPr>
        <sz val="11"/>
        <rFont val="Calibri"/>
        <family val="2"/>
        <scheme val="minor"/>
      </rPr>
      <t xml:space="preserve">, L-15, </t>
    </r>
    <r>
      <rPr>
        <sz val="11"/>
        <color rgb="FFFF0000"/>
        <rFont val="Calibri"/>
        <family val="2"/>
        <scheme val="minor"/>
      </rPr>
      <t>L-14</t>
    </r>
  </si>
  <si>
    <t>L-11, L-12, L-13, L-14, L-15, L-04, L-03</t>
  </si>
  <si>
    <t>extra</t>
  </si>
  <si>
    <t>Puede que necesiten A-2-01, A-2-02</t>
  </si>
  <si>
    <t>Puede que necesiten L-15, L-04</t>
  </si>
  <si>
    <t>Entregado</t>
  </si>
  <si>
    <t>Entregado (inglés)</t>
  </si>
  <si>
    <t>-</t>
  </si>
  <si>
    <t>TD</t>
  </si>
  <si>
    <t>SD</t>
  </si>
  <si>
    <t>DB</t>
  </si>
  <si>
    <t>Exam_id_1</t>
  </si>
  <si>
    <t>Exam_id_2</t>
  </si>
  <si>
    <t>Calendar Days Distance</t>
  </si>
  <si>
    <t>Exam_id</t>
  </si>
  <si>
    <t>Banned day</t>
  </si>
  <si>
    <t>Distancia temporal entre exámenes</t>
  </si>
  <si>
    <t>Día prohibido para examen</t>
  </si>
  <si>
    <t>Exámenes en días diferentes</t>
  </si>
  <si>
    <t>OE</t>
  </si>
  <si>
    <t>Orden para exámenes</t>
  </si>
  <si>
    <t>First_id</t>
  </si>
  <si>
    <t>Second_id</t>
  </si>
  <si>
    <t>DD</t>
  </si>
  <si>
    <t>Exámenes en el mismo día</t>
  </si>
  <si>
    <t>Tiempo Extra</t>
  </si>
  <si>
    <t>Cumplida?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</si>
</sst>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ss"/>
    <numFmt numFmtId="165" formatCode="[$-F400]h:mm:ss\ AM/PM"/>
  </numFmts>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8"/>
      <name val="Calibri"/>
      <family val="2"/>
      <scheme val="minor"/>
    </font>
    <font>
      <b/>
      <sz val="16"/>
      <color theme="1"/>
      <name val="Calibri"/>
      <family val="2"/>
      <scheme val="minor"/>
    </font>
    <font>
      <sz val="10"/>
      <color theme="1"/>
      <name val="Calibri"/>
      <family val="2"/>
      <scheme val="minor"/>
    </font>
    <font>
      <sz val="11"/>
      <name val="Calibri"/>
      <family val="2"/>
      <scheme val="minor"/>
    </font>
    <font>
      <strike/>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bgColor theme="4" tint="0.79998168889431442"/>
      </patternFill>
    </fill>
    <fill>
      <patternFill patternType="solid">
        <fgColor theme="8" tint="0.59999389629810485"/>
        <bgColor indexed="64"/>
      </patternFill>
    </fill>
    <fill>
      <patternFill patternType="solid">
        <fgColor theme="8" tint="0.79998168889431442"/>
        <bgColor indexed="64"/>
      </patternFill>
    </fill>
  </fills>
  <borders count="37">
    <border>
      <left/>
      <right/>
      <top/>
      <bottom/>
      <diagonal/>
    </border>
    <border>
      <left/>
      <right style="dotted">
        <color theme="0" tint="-0.499984740745262"/>
      </right>
      <top/>
      <bottom style="dotted">
        <color theme="0" tint="-0.499984740745262"/>
      </bottom>
      <diagonal/>
    </border>
    <border>
      <left style="dotted">
        <color theme="0" tint="-0.499984740745262"/>
      </left>
      <right style="dotted">
        <color theme="0" tint="-0.499984740745262"/>
      </right>
      <top/>
      <bottom style="dotted">
        <color theme="0" tint="-0.499984740745262"/>
      </bottom>
      <diagonal/>
    </border>
    <border>
      <left/>
      <right style="dotted">
        <color theme="0" tint="-0.499984740745262"/>
      </right>
      <top style="dotted">
        <color theme="0" tint="-0.499984740745262"/>
      </top>
      <bottom style="dotted">
        <color theme="0" tint="-0.499984740745262"/>
      </bottom>
      <diagonal/>
    </border>
    <border>
      <left style="dotted">
        <color theme="0" tint="-0.499984740745262"/>
      </left>
      <right style="dotted">
        <color theme="0" tint="-0.499984740745262"/>
      </right>
      <top style="dotted">
        <color theme="0" tint="-0.499984740745262"/>
      </top>
      <bottom style="dotted">
        <color theme="0" tint="-0.499984740745262"/>
      </bottom>
      <diagonal/>
    </border>
    <border>
      <left style="dotted">
        <color theme="0" tint="-0.499984740745262"/>
      </left>
      <right/>
      <top style="dotted">
        <color theme="0" tint="-0.499984740745262"/>
      </top>
      <bottom style="dotted">
        <color theme="0" tint="-0.499984740745262"/>
      </bottom>
      <diagonal/>
    </border>
    <border>
      <left style="dotted">
        <color theme="0" tint="-0.499984740745262"/>
      </left>
      <right style="thin">
        <color theme="4" tint="0.39997558519241921"/>
      </right>
      <top style="dotted">
        <color theme="0" tint="-0.499984740745262"/>
      </top>
      <bottom style="dotted">
        <color theme="0" tint="-0.499984740745262"/>
      </bottom>
      <diagonal/>
    </border>
    <border>
      <left/>
      <right style="dotted">
        <color theme="0" tint="-0.499984740745262"/>
      </right>
      <top style="dotted">
        <color theme="0" tint="-0.499984740745262"/>
      </top>
      <bottom/>
      <diagonal/>
    </border>
    <border>
      <left style="dotted">
        <color theme="0" tint="-0.499984740745262"/>
      </left>
      <right style="dotted">
        <color theme="0" tint="-0.499984740745262"/>
      </right>
      <top style="dotted">
        <color theme="0" tint="-0.499984740745262"/>
      </top>
      <bottom/>
      <diagonal/>
    </border>
    <border>
      <left style="dotted">
        <color theme="0" tint="-0.499984740745262"/>
      </left>
      <right/>
      <top style="dotted">
        <color theme="0" tint="-0.499984740745262"/>
      </top>
      <bottom/>
      <diagonal/>
    </border>
    <border>
      <left style="dotted">
        <color theme="0" tint="-0.499984740745262"/>
      </left>
      <right style="dotted">
        <color theme="0" tint="-0.499984740745262"/>
      </right>
      <top/>
      <bottom/>
      <diagonal/>
    </border>
    <border>
      <left/>
      <right style="dotted">
        <color theme="0" tint="-0.499984740745262"/>
      </right>
      <top/>
      <bottom/>
      <diagonal/>
    </border>
    <border>
      <left style="dotted">
        <color theme="0" tint="-0.499984740745262"/>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tted">
        <color theme="0" tint="-0.499984740745262"/>
      </left>
      <right/>
      <top/>
      <bottom style="dotted">
        <color theme="0" tint="-0.499984740745262"/>
      </bottom>
      <diagonal/>
    </border>
    <border>
      <left style="dotted">
        <color theme="0" tint="-0.499984740745262"/>
      </left>
      <right style="dotted">
        <color theme="0" tint="-0.499984740745262"/>
      </right>
      <top style="dotted">
        <color theme="0" tint="-0.499984740745262"/>
      </top>
      <bottom style="thin">
        <color indexed="64"/>
      </bottom>
      <diagonal/>
    </border>
    <border>
      <left style="dotted">
        <color theme="0" tint="-0.499984740745262"/>
      </left>
      <right style="dotted">
        <color theme="0" tint="-0.499984740745262"/>
      </right>
      <top/>
      <bottom style="thin">
        <color indexed="64"/>
      </bottom>
      <diagonal/>
    </border>
    <border>
      <left style="dotted">
        <color theme="0" tint="-0.499984740745262"/>
      </left>
      <right/>
      <top style="dotted">
        <color theme="0" tint="-0.499984740745262"/>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tted">
        <color theme="0" tint="-0.499984740745262"/>
      </right>
      <top style="thin">
        <color indexed="64"/>
      </top>
      <bottom style="dotted">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dotted">
        <color theme="0" tint="-0.499984740745262"/>
      </left>
      <right style="thin">
        <color theme="4" tint="0.39997558519241921"/>
      </right>
      <top style="thin">
        <color indexed="64"/>
      </top>
      <bottom style="dotted">
        <color theme="0" tint="-0.499984740745262"/>
      </bottom>
      <diagonal/>
    </border>
    <border>
      <left/>
      <right/>
      <top style="thin">
        <color indexed="64"/>
      </top>
      <bottom/>
      <diagonal/>
    </border>
    <border>
      <left style="thin">
        <color indexed="64"/>
      </left>
      <right style="dotted">
        <color theme="0" tint="-0.499984740745262"/>
      </right>
      <top style="dotted">
        <color theme="0" tint="-0.499984740745262"/>
      </top>
      <bottom style="dotted">
        <color theme="0" tint="-0.499984740745262"/>
      </bottom>
      <diagonal/>
    </border>
    <border>
      <left style="thin">
        <color indexed="64"/>
      </left>
      <right style="dotted">
        <color theme="0" tint="-0.499984740745262"/>
      </right>
      <top style="dotted">
        <color theme="0" tint="-0.499984740745262"/>
      </top>
      <bottom style="thin">
        <color indexed="64"/>
      </bottom>
      <diagonal/>
    </border>
    <border>
      <left style="dotted">
        <color theme="0" tint="-0.499984740745262"/>
      </left>
      <right/>
      <top style="thin">
        <color indexed="64"/>
      </top>
      <bottom style="dotted">
        <color theme="0" tint="-0.499984740745262"/>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20">
    <xf numFmtId="0" fontId="0" fillId="0" borderId="0" xfId="0"/>
    <xf numFmtId="164" fontId="0" fillId="0" borderId="0" xfId="0" applyNumberFormat="1"/>
    <xf numFmtId="0" fontId="0" fillId="0" borderId="0" xfId="0" quotePrefix="1" applyNumberFormat="1"/>
    <xf numFmtId="0" fontId="0" fillId="0" borderId="0" xfId="0" applyNumberFormat="1"/>
    <xf numFmtId="0" fontId="1" fillId="0" borderId="0" xfId="0" applyFont="1"/>
    <xf numFmtId="0" fontId="0" fillId="0" borderId="0" xfId="0" applyBorder="1"/>
    <xf numFmtId="0" fontId="0" fillId="0" borderId="1" xfId="0" applyBorder="1"/>
    <xf numFmtId="0" fontId="0" fillId="0" borderId="2" xfId="0" applyBorder="1"/>
    <xf numFmtId="0" fontId="0" fillId="0" borderId="2" xfId="0" applyNumberFormat="1" applyBorder="1"/>
    <xf numFmtId="14" fontId="0" fillId="0" borderId="2" xfId="0" applyNumberFormat="1" applyBorder="1"/>
    <xf numFmtId="20" fontId="0" fillId="0" borderId="2" xfId="0" applyNumberFormat="1" applyBorder="1"/>
    <xf numFmtId="0" fontId="0" fillId="0" borderId="3" xfId="0" applyBorder="1"/>
    <xf numFmtId="0" fontId="0" fillId="0" borderId="4" xfId="0" applyBorder="1"/>
    <xf numFmtId="0" fontId="0" fillId="0" borderId="4" xfId="0" applyNumberFormat="1" applyBorder="1"/>
    <xf numFmtId="14" fontId="0" fillId="0" borderId="4" xfId="0" applyNumberFormat="1" applyBorder="1"/>
    <xf numFmtId="20" fontId="0" fillId="0" borderId="4" xfId="0" applyNumberFormat="1" applyBorder="1"/>
    <xf numFmtId="0" fontId="0" fillId="0" borderId="5" xfId="0" applyBorder="1"/>
    <xf numFmtId="0" fontId="0" fillId="4" borderId="5" xfId="0" applyNumberFormat="1" applyFont="1" applyFill="1" applyBorder="1"/>
    <xf numFmtId="20" fontId="0" fillId="3" borderId="4" xfId="0" applyNumberFormat="1" applyFill="1" applyBorder="1"/>
    <xf numFmtId="0" fontId="0" fillId="0" borderId="6" xfId="0" applyBorder="1"/>
    <xf numFmtId="0" fontId="0" fillId="3" borderId="5" xfId="0" applyNumberFormat="1" applyFont="1" applyFill="1" applyBorder="1"/>
    <xf numFmtId="0" fontId="0" fillId="3" borderId="5" xfId="0" applyFill="1" applyBorder="1"/>
    <xf numFmtId="0" fontId="0" fillId="0" borderId="6" xfId="0" applyNumberFormat="1" applyFont="1" applyBorder="1"/>
    <xf numFmtId="0" fontId="0" fillId="0" borderId="5" xfId="0" applyNumberFormat="1" applyFont="1" applyBorder="1"/>
    <xf numFmtId="0" fontId="0" fillId="0" borderId="7" xfId="0" applyBorder="1"/>
    <xf numFmtId="0" fontId="0" fillId="0" borderId="8" xfId="0" applyBorder="1"/>
    <xf numFmtId="0" fontId="0" fillId="0" borderId="8" xfId="0" applyNumberFormat="1" applyBorder="1"/>
    <xf numFmtId="14" fontId="0" fillId="0" borderId="8" xfId="0" applyNumberFormat="1" applyBorder="1"/>
    <xf numFmtId="0" fontId="0" fillId="4" borderId="6" xfId="0" applyNumberFormat="1" applyFont="1" applyFill="1" applyBorder="1"/>
    <xf numFmtId="0" fontId="0" fillId="3" borderId="6" xfId="0" applyFill="1" applyBorder="1"/>
    <xf numFmtId="14" fontId="0" fillId="0" borderId="0" xfId="0" applyNumberFormat="1"/>
    <xf numFmtId="0" fontId="0" fillId="0" borderId="3" xfId="0" applyFill="1" applyBorder="1"/>
    <xf numFmtId="0" fontId="0" fillId="0" borderId="11" xfId="0" applyBorder="1"/>
    <xf numFmtId="0" fontId="0" fillId="0" borderId="4" xfId="0" applyFill="1" applyBorder="1"/>
    <xf numFmtId="0" fontId="0" fillId="0" borderId="10" xfId="0" applyBorder="1"/>
    <xf numFmtId="0" fontId="0" fillId="2" borderId="4" xfId="0" applyNumberFormat="1" applyFill="1" applyBorder="1"/>
    <xf numFmtId="0" fontId="0" fillId="0" borderId="0" xfId="0" applyFill="1" applyBorder="1"/>
    <xf numFmtId="0" fontId="1" fillId="0" borderId="13" xfId="0" applyFont="1" applyBorder="1"/>
    <xf numFmtId="0" fontId="1" fillId="0" borderId="14" xfId="0" applyFont="1" applyBorder="1"/>
    <xf numFmtId="0" fontId="0" fillId="0" borderId="15" xfId="0" applyBorder="1"/>
    <xf numFmtId="0" fontId="0" fillId="0" borderId="16" xfId="0" applyBorder="1"/>
    <xf numFmtId="0" fontId="0" fillId="2" borderId="17" xfId="0" applyFill="1" applyBorder="1"/>
    <xf numFmtId="0" fontId="0" fillId="2" borderId="18" xfId="0" applyFill="1" applyBorder="1"/>
    <xf numFmtId="0" fontId="0" fillId="0" borderId="12" xfId="0" applyBorder="1"/>
    <xf numFmtId="0" fontId="0" fillId="3" borderId="6" xfId="0" applyNumberFormat="1" applyFont="1" applyFill="1" applyBorder="1"/>
    <xf numFmtId="0" fontId="0" fillId="0" borderId="9" xfId="0" applyBorder="1"/>
    <xf numFmtId="0" fontId="0" fillId="0" borderId="6" xfId="0" applyFill="1" applyBorder="1"/>
    <xf numFmtId="20" fontId="0" fillId="0" borderId="8" xfId="0" applyNumberFormat="1" applyBorder="1"/>
    <xf numFmtId="20" fontId="0" fillId="0" borderId="4" xfId="0" applyNumberFormat="1" applyFill="1" applyBorder="1"/>
    <xf numFmtId="20" fontId="0" fillId="0" borderId="0" xfId="0" applyNumberFormat="1" applyFill="1" applyBorder="1"/>
    <xf numFmtId="21" fontId="0" fillId="0" borderId="0" xfId="0" applyNumberFormat="1"/>
    <xf numFmtId="165" fontId="0" fillId="0" borderId="0" xfId="0" applyNumberFormat="1"/>
    <xf numFmtId="20" fontId="0" fillId="0" borderId="0" xfId="0" applyNumberFormat="1"/>
    <xf numFmtId="0" fontId="6" fillId="0" borderId="0" xfId="0" applyFont="1"/>
    <xf numFmtId="0" fontId="4" fillId="0" borderId="0" xfId="0" applyFont="1"/>
    <xf numFmtId="0" fontId="0" fillId="0" borderId="10" xfId="0" applyNumberFormat="1" applyFill="1" applyBorder="1"/>
    <xf numFmtId="0" fontId="7" fillId="4" borderId="5" xfId="0" applyNumberFormat="1" applyFont="1" applyFill="1" applyBorder="1"/>
    <xf numFmtId="0" fontId="8" fillId="0" borderId="4" xfId="0" applyFont="1" applyFill="1" applyBorder="1"/>
    <xf numFmtId="0" fontId="8" fillId="0" borderId="4" xfId="0" applyFont="1" applyBorder="1"/>
    <xf numFmtId="0" fontId="8" fillId="0" borderId="0" xfId="0" applyFont="1" applyBorder="1"/>
    <xf numFmtId="20" fontId="8" fillId="0" borderId="4" xfId="0" applyNumberFormat="1" applyFont="1" applyBorder="1"/>
    <xf numFmtId="0" fontId="8" fillId="0" borderId="5" xfId="0" applyFont="1" applyBorder="1"/>
    <xf numFmtId="0" fontId="4" fillId="0" borderId="4" xfId="0" applyFont="1" applyBorder="1"/>
    <xf numFmtId="0" fontId="4" fillId="0" borderId="4" xfId="0" applyFont="1" applyFill="1" applyBorder="1"/>
    <xf numFmtId="0" fontId="4" fillId="0" borderId="5" xfId="0" applyFont="1" applyBorder="1"/>
    <xf numFmtId="0" fontId="0" fillId="0" borderId="20" xfId="0" applyBorder="1"/>
    <xf numFmtId="0" fontId="0" fillId="0" borderId="20" xfId="0" applyNumberFormat="1" applyBorder="1"/>
    <xf numFmtId="20" fontId="0" fillId="0" borderId="20" xfId="0" applyNumberFormat="1" applyBorder="1"/>
    <xf numFmtId="14" fontId="0" fillId="0" borderId="20" xfId="0" applyNumberFormat="1" applyBorder="1"/>
    <xf numFmtId="0" fontId="0" fillId="0" borderId="21" xfId="0" applyBorder="1"/>
    <xf numFmtId="0" fontId="0" fillId="0" borderId="22" xfId="0" applyBorder="1"/>
    <xf numFmtId="0" fontId="0" fillId="0" borderId="23" xfId="0" applyBorder="1"/>
    <xf numFmtId="0" fontId="0" fillId="0" borderId="19" xfId="0" applyBorder="1"/>
    <xf numFmtId="0" fontId="1" fillId="0" borderId="24" xfId="0" applyFont="1" applyBorder="1"/>
    <xf numFmtId="0" fontId="5" fillId="0" borderId="24" xfId="0" applyFont="1" applyBorder="1"/>
    <xf numFmtId="0" fontId="0" fillId="0" borderId="25" xfId="0" applyBorder="1"/>
    <xf numFmtId="0" fontId="0" fillId="0" borderId="26" xfId="0" applyBorder="1"/>
    <xf numFmtId="0" fontId="0" fillId="0" borderId="26" xfId="0" applyNumberFormat="1" applyBorder="1"/>
    <xf numFmtId="20" fontId="0" fillId="0" borderId="26" xfId="0" applyNumberFormat="1" applyBorder="1"/>
    <xf numFmtId="14" fontId="0" fillId="0" borderId="26" xfId="0" applyNumberFormat="1" applyBorder="1"/>
    <xf numFmtId="0" fontId="0" fillId="0" borderId="27" xfId="0" applyBorder="1"/>
    <xf numFmtId="0" fontId="0" fillId="0" borderId="28" xfId="0" applyBorder="1"/>
    <xf numFmtId="0" fontId="0" fillId="0" borderId="14" xfId="0" applyBorder="1"/>
    <xf numFmtId="0" fontId="0" fillId="0" borderId="29" xfId="0" applyBorder="1"/>
    <xf numFmtId="0" fontId="0" fillId="0" borderId="30" xfId="0" applyBorder="1"/>
    <xf numFmtId="0" fontId="0" fillId="0" borderId="18" xfId="0" applyBorder="1"/>
    <xf numFmtId="0" fontId="0" fillId="3" borderId="31" xfId="0" applyFill="1" applyBorder="1"/>
    <xf numFmtId="0" fontId="0" fillId="0" borderId="29" xfId="0" applyFill="1" applyBorder="1"/>
    <xf numFmtId="0" fontId="0" fillId="0" borderId="0" xfId="0" quotePrefix="1" applyFill="1" applyBorder="1"/>
    <xf numFmtId="0" fontId="0" fillId="0" borderId="0" xfId="0" quotePrefix="1" applyBorder="1"/>
    <xf numFmtId="0" fontId="0" fillId="0" borderId="28" xfId="0" quotePrefix="1" applyBorder="1"/>
    <xf numFmtId="0" fontId="0" fillId="0" borderId="0" xfId="0" quotePrefix="1"/>
    <xf numFmtId="0" fontId="1" fillId="0" borderId="24" xfId="0" applyNumberFormat="1" applyFont="1" applyBorder="1"/>
    <xf numFmtId="14" fontId="0" fillId="0" borderId="4" xfId="0" applyNumberFormat="1" applyFont="1" applyBorder="1"/>
    <xf numFmtId="0" fontId="0" fillId="0" borderId="17" xfId="0" applyBorder="1"/>
    <xf numFmtId="14" fontId="0" fillId="0" borderId="16" xfId="0" applyNumberFormat="1" applyBorder="1"/>
    <xf numFmtId="0" fontId="0" fillId="0" borderId="18" xfId="0" applyNumberFormat="1" applyBorder="1"/>
    <xf numFmtId="0" fontId="0" fillId="0" borderId="24" xfId="0" applyBorder="1"/>
    <xf numFmtId="0" fontId="0" fillId="0" borderId="32" xfId="0" applyBorder="1"/>
    <xf numFmtId="0" fontId="0" fillId="0" borderId="0" xfId="0" applyFont="1" applyBorder="1"/>
    <xf numFmtId="0" fontId="0" fillId="0" borderId="16" xfId="0" applyFont="1" applyBorder="1"/>
    <xf numFmtId="0" fontId="0" fillId="0" borderId="33" xfId="0" applyBorder="1"/>
    <xf numFmtId="0" fontId="0" fillId="0" borderId="33" xfId="0" applyFill="1" applyBorder="1"/>
    <xf numFmtId="0" fontId="0" fillId="0" borderId="34" xfId="0" applyBorder="1"/>
    <xf numFmtId="0" fontId="0" fillId="0" borderId="33" xfId="0" applyBorder="1" applyAlignment="1">
      <alignment horizontal="center"/>
    </xf>
    <xf numFmtId="0" fontId="0" fillId="0" borderId="34" xfId="0" applyNumberFormat="1" applyBorder="1"/>
    <xf numFmtId="0" fontId="0" fillId="0" borderId="34" xfId="0" applyFont="1" applyBorder="1"/>
    <xf numFmtId="0" fontId="0" fillId="0" borderId="34" xfId="0" applyFill="1" applyBorder="1"/>
    <xf numFmtId="0" fontId="0" fillId="0" borderId="35" xfId="0" applyBorder="1"/>
    <xf numFmtId="0" fontId="0" fillId="0" borderId="36" xfId="0" applyBorder="1"/>
    <xf numFmtId="0" fontId="1" fillId="0" borderId="24" xfId="0" applyFont="1" applyBorder="1" applyAlignment="1">
      <alignment horizontal="left"/>
    </xf>
    <xf numFmtId="0" fontId="0" fillId="0" borderId="33" xfId="0" applyBorder="1" applyAlignment="1">
      <alignment horizontal="center"/>
    </xf>
    <xf numFmtId="0" fontId="0" fillId="6" borderId="33" xfId="0" applyFill="1" applyBorder="1" applyAlignment="1">
      <alignment horizontal="center"/>
    </xf>
    <xf numFmtId="0" fontId="0" fillId="5" borderId="33" xfId="0" applyFill="1" applyBorder="1" applyAlignment="1">
      <alignment horizontal="center"/>
    </xf>
    <xf numFmtId="0" fontId="0" fillId="0" borderId="17" xfId="0" applyBorder="1" applyAlignment="1">
      <alignment horizontal="center"/>
    </xf>
    <xf numFmtId="0" fontId="0" fillId="0" borderId="23" xfId="0" applyBorder="1" applyAlignment="1">
      <alignment horizontal="center"/>
    </xf>
    <xf numFmtId="0" fontId="0" fillId="0" borderId="18" xfId="0" applyBorder="1" applyAlignment="1">
      <alignment horizontal="center"/>
    </xf>
    <xf numFmtId="0" fontId="0" fillId="0" borderId="13" xfId="0" applyBorder="1" applyAlignment="1">
      <alignment horizontal="center"/>
    </xf>
    <xf numFmtId="0" fontId="0" fillId="0" borderId="28" xfId="0" applyBorder="1" applyAlignment="1">
      <alignment horizontal="center"/>
    </xf>
    <xf numFmtId="0" fontId="0" fillId="0" borderId="14" xfId="0" applyBorder="1" applyAlignment="1">
      <alignment horizont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ont>
        <color rgb="FF9C6500"/>
      </font>
      <fill>
        <patternFill>
          <bgColor rgb="FFFFEB9C"/>
        </patternFill>
      </fill>
    </dxf>
    <dxf>
      <font>
        <color rgb="FF9C0006"/>
      </font>
      <fill>
        <patternFill>
          <bgColor rgb="FFFFC7CE"/>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Q34" totalsRowShown="0">
  <autoFilter ref="A1:Q34" xr:uid="{00000000-0009-0000-0100-000002000000}">
    <filterColumn colId="5">
      <filters>
        <filter val="GIISOF01-3-009 Diseño de Lenguajes de Programación"/>
      </filters>
    </filterColumn>
  </autoFilter>
  <sortState xmlns:xlrd2="http://schemas.microsoft.com/office/spreadsheetml/2017/richdata2" ref="A2:P34">
    <sortCondition ref="F2:F34"/>
  </sortState>
  <tableColumns count="17">
    <tableColumn id="1" xr3:uid="{00000000-0010-0000-0000-000001000000}" name="ID" dataDxfId="16"/>
    <tableColumn id="2" xr3:uid="{00000000-0010-0000-0000-000002000000}" name="Hora de inicio" dataDxfId="15"/>
    <tableColumn id="3" xr3:uid="{00000000-0010-0000-0000-000003000000}" name="Hora de finalización" dataDxfId="14"/>
    <tableColumn id="4" xr3:uid="{00000000-0010-0000-0000-000004000000}" name="Correo electrónico" dataDxfId="13"/>
    <tableColumn id="5" xr3:uid="{00000000-0010-0000-0000-000005000000}" name="Nombre" dataDxfId="12"/>
    <tableColumn id="6" xr3:uid="{00000000-0010-0000-0000-000006000000}" name="Asignatura" dataDxfId="11"/>
    <tableColumn id="17" xr3:uid="{00000000-0010-0000-0000-000011000000}" name="Columna1" dataDxfId="10"/>
    <tableColumn id="7" xr3:uid="{00000000-0010-0000-0000-000007000000}" name="Tipo de examen" dataDxfId="9"/>
    <tableColumn id="8" xr3:uid="{00000000-0010-0000-0000-000008000000}" name="Especifique las características de presencialidad" dataDxfId="8"/>
    <tableColumn id="9" xr3:uid="{00000000-0010-0000-0000-000009000000}" name="Nº conv" dataDxfId="7"/>
    <tableColumn id="10" xr3:uid="{00000000-0010-0000-0000-00000A000000}" name="Dur." dataDxfId="6"/>
    <tableColumn id="11" xr3:uid="{00000000-0010-0000-0000-00000B000000}" name="2º ex" dataDxfId="5"/>
    <tableColumn id="12" xr3:uid="{00000000-0010-0000-0000-00000C000000}" name="Tipo del 2º examen" dataDxfId="4"/>
    <tableColumn id="13" xr3:uid="{00000000-0010-0000-0000-00000D000000}" name="Especifique las características de presencialidad del 2º examen" dataDxfId="3"/>
    <tableColumn id="14" xr3:uid="{00000000-0010-0000-0000-00000E000000}" name="Número máximo estimado de alumnos convocados al 2º examen" dataDxfId="2"/>
    <tableColumn id="15" xr3:uid="{00000000-0010-0000-0000-00000F000000}" name="Duración máxima estimada del 2º examen" dataDxfId="1"/>
    <tableColumn id="16" xr3:uid="{00000000-0010-0000-0000-000010000000}" name="Observacion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
  <sheetViews>
    <sheetView topLeftCell="A13" workbookViewId="0">
      <selection activeCell="A29" sqref="A29:Q29"/>
    </sheetView>
  </sheetViews>
  <sheetFormatPr baseColWidth="10" defaultRowHeight="15" x14ac:dyDescent="0.25"/>
  <cols>
    <col min="1" max="1" width="5.7109375" customWidth="1"/>
    <col min="2" max="2" width="13.140625" customWidth="1"/>
    <col min="3" max="3" width="13.7109375" customWidth="1"/>
    <col min="4" max="4" width="8.7109375" customWidth="1"/>
    <col min="5" max="5" width="45.7109375" customWidth="1"/>
    <col min="6" max="6" width="4.7109375" customWidth="1"/>
    <col min="7" max="7" width="9.140625" customWidth="1"/>
    <col min="8" max="8" width="10.7109375" customWidth="1"/>
    <col min="9" max="9" width="7.85546875" customWidth="1"/>
    <col min="10" max="10" width="7.28515625" customWidth="1"/>
    <col min="11" max="11" width="10.5703125" bestFit="1" customWidth="1"/>
    <col min="12" max="12" width="8.85546875" customWidth="1"/>
    <col min="13" max="13" width="7.28515625" bestFit="1" customWidth="1"/>
    <col min="14" max="14" width="7.28515625" customWidth="1"/>
    <col min="15" max="15" width="14.85546875" bestFit="1" customWidth="1"/>
    <col min="16" max="17" width="7.28515625" style="3" customWidth="1"/>
    <col min="18" max="18" width="12.7109375" bestFit="1" customWidth="1"/>
    <col min="19" max="19" width="27.42578125" customWidth="1"/>
    <col min="20" max="20" width="11.5703125" customWidth="1"/>
    <col min="21" max="23" width="11.42578125" customWidth="1"/>
  </cols>
  <sheetData>
    <row r="1" spans="1:25" ht="18" customHeight="1" x14ac:dyDescent="0.35">
      <c r="E1" t="s">
        <v>370</v>
      </c>
      <c r="S1" s="53"/>
    </row>
    <row r="2" spans="1:25" ht="21" x14ac:dyDescent="0.35">
      <c r="E2" s="53" t="s">
        <v>366</v>
      </c>
      <c r="S2" s="53" t="s">
        <v>365</v>
      </c>
    </row>
    <row r="3" spans="1:25" x14ac:dyDescent="0.25">
      <c r="E3" t="s">
        <v>367</v>
      </c>
      <c r="H3" s="54"/>
    </row>
    <row r="4" spans="1:25" x14ac:dyDescent="0.25">
      <c r="P4"/>
      <c r="Q4"/>
    </row>
    <row r="5" spans="1:25" x14ac:dyDescent="0.25">
      <c r="A5" s="74" t="s">
        <v>137</v>
      </c>
      <c r="B5" s="74" t="s">
        <v>138</v>
      </c>
      <c r="C5" s="74" t="s">
        <v>139</v>
      </c>
      <c r="D5" s="74" t="s">
        <v>294</v>
      </c>
      <c r="E5" s="73" t="s">
        <v>5</v>
      </c>
      <c r="F5" s="74" t="s">
        <v>213</v>
      </c>
      <c r="G5" s="73" t="s">
        <v>135</v>
      </c>
      <c r="H5" s="73" t="s">
        <v>134</v>
      </c>
      <c r="I5" s="74" t="s">
        <v>252</v>
      </c>
      <c r="J5" s="74" t="s">
        <v>133</v>
      </c>
      <c r="K5" s="73" t="s">
        <v>258</v>
      </c>
      <c r="L5" s="74" t="s">
        <v>354</v>
      </c>
      <c r="M5" s="73" t="s">
        <v>355</v>
      </c>
      <c r="N5" s="73" t="s">
        <v>356</v>
      </c>
      <c r="O5" s="73" t="s">
        <v>397</v>
      </c>
      <c r="P5" s="92" t="s">
        <v>281</v>
      </c>
      <c r="Q5" s="92" t="s">
        <v>0</v>
      </c>
      <c r="R5" s="110" t="s">
        <v>299</v>
      </c>
      <c r="S5" s="110"/>
    </row>
    <row r="6" spans="1:25" x14ac:dyDescent="0.25">
      <c r="A6" s="75">
        <v>3</v>
      </c>
      <c r="B6" s="76"/>
      <c r="C6" s="76" t="s">
        <v>302</v>
      </c>
      <c r="D6" s="76" t="s">
        <v>267</v>
      </c>
      <c r="E6" s="76" t="s">
        <v>257</v>
      </c>
      <c r="F6" s="76">
        <v>1</v>
      </c>
      <c r="G6" s="76" t="s">
        <v>308</v>
      </c>
      <c r="H6" s="76" t="s">
        <v>136</v>
      </c>
      <c r="I6" s="77"/>
      <c r="J6" s="78">
        <v>2.0833333333333332E-2</v>
      </c>
      <c r="K6" s="79"/>
      <c r="L6" s="76" t="str">
        <f t="shared" ref="L6:L36" si="0">TEXT(K6,"dddd")</f>
        <v>sábado</v>
      </c>
      <c r="M6" s="78">
        <v>0.375</v>
      </c>
      <c r="N6" s="78">
        <f>M6+J6</f>
        <v>0.39583333333333331</v>
      </c>
      <c r="O6" s="78">
        <v>-1</v>
      </c>
      <c r="P6" s="77">
        <v>1</v>
      </c>
      <c r="Q6" s="77">
        <v>0</v>
      </c>
      <c r="R6" s="76" t="s">
        <v>253</v>
      </c>
      <c r="S6" s="80"/>
      <c r="T6" s="81" t="e">
        <f>VLOOKUP(K6,datos!$B$2:$C$18,2,FALSE)</f>
        <v>#N/A</v>
      </c>
      <c r="U6" s="81"/>
      <c r="V6" s="81"/>
      <c r="W6" s="81"/>
      <c r="X6" s="81"/>
      <c r="Y6" s="82"/>
    </row>
    <row r="7" spans="1:25" x14ac:dyDescent="0.25">
      <c r="A7" s="83">
        <v>2</v>
      </c>
      <c r="B7" s="12">
        <v>2</v>
      </c>
      <c r="C7" s="12" t="s">
        <v>154</v>
      </c>
      <c r="D7" s="12" t="s">
        <v>276</v>
      </c>
      <c r="E7" s="12" t="s">
        <v>313</v>
      </c>
      <c r="F7" s="12">
        <v>1</v>
      </c>
      <c r="G7" s="12" t="s">
        <v>21</v>
      </c>
      <c r="H7" s="12" t="s">
        <v>22</v>
      </c>
      <c r="I7" s="13">
        <v>40</v>
      </c>
      <c r="J7" s="15">
        <v>4.1666666666666664E-2</v>
      </c>
      <c r="K7" s="14"/>
      <c r="L7" s="7" t="str">
        <f t="shared" si="0"/>
        <v>sábado</v>
      </c>
      <c r="M7" s="15">
        <v>0.54166666666666663</v>
      </c>
      <c r="N7" s="15">
        <f t="shared" ref="N7:N67" si="1">M7+J7</f>
        <v>0.58333333333333326</v>
      </c>
      <c r="O7" s="78">
        <v>-1</v>
      </c>
      <c r="P7" s="13">
        <v>1</v>
      </c>
      <c r="Q7" s="13">
        <v>1</v>
      </c>
      <c r="R7" s="12" t="s">
        <v>256</v>
      </c>
      <c r="S7" s="20" t="s">
        <v>297</v>
      </c>
      <c r="T7" s="5" t="e">
        <f>VLOOKUP(K7,datos!$B$2:$C$18,2,FALSE)</f>
        <v>#N/A</v>
      </c>
      <c r="U7" s="5"/>
      <c r="V7" s="5"/>
      <c r="W7" s="5"/>
      <c r="X7" s="5" t="s">
        <v>377</v>
      </c>
      <c r="Y7" s="40"/>
    </row>
    <row r="8" spans="1:25" x14ac:dyDescent="0.25">
      <c r="A8" s="83">
        <v>3</v>
      </c>
      <c r="B8" s="12">
        <v>1</v>
      </c>
      <c r="C8" s="12" t="s">
        <v>152</v>
      </c>
      <c r="D8" s="12" t="s">
        <v>269</v>
      </c>
      <c r="E8" s="12" t="s">
        <v>183</v>
      </c>
      <c r="F8" s="12">
        <v>1</v>
      </c>
      <c r="G8" s="12" t="s">
        <v>21</v>
      </c>
      <c r="H8" s="12" t="s">
        <v>22</v>
      </c>
      <c r="I8" s="13">
        <v>150</v>
      </c>
      <c r="J8" s="15">
        <v>0.10416666666666667</v>
      </c>
      <c r="K8" s="14"/>
      <c r="L8" s="7" t="str">
        <f t="shared" si="0"/>
        <v>sábado</v>
      </c>
      <c r="M8" s="18">
        <v>0.66666666666666663</v>
      </c>
      <c r="N8" s="18">
        <f t="shared" si="1"/>
        <v>0.77083333333333326</v>
      </c>
      <c r="O8" s="78">
        <v>-1</v>
      </c>
      <c r="P8" s="77">
        <v>1</v>
      </c>
      <c r="Q8" s="77">
        <v>2</v>
      </c>
      <c r="R8" s="12" t="s">
        <v>298</v>
      </c>
      <c r="S8" s="16"/>
      <c r="T8" s="5" t="e">
        <f>VLOOKUP(K8,datos!$B$2:$C$18,2,FALSE)</f>
        <v>#N/A</v>
      </c>
      <c r="U8" s="5"/>
      <c r="V8" s="5"/>
      <c r="W8" s="5"/>
      <c r="X8" s="5" t="s">
        <v>377</v>
      </c>
      <c r="Y8" s="40"/>
    </row>
    <row r="9" spans="1:25" x14ac:dyDescent="0.25">
      <c r="A9" s="83">
        <v>0</v>
      </c>
      <c r="B9" s="12">
        <v>1</v>
      </c>
      <c r="C9" s="12" t="s">
        <v>144</v>
      </c>
      <c r="D9" s="12" t="s">
        <v>291</v>
      </c>
      <c r="E9" s="12" t="s">
        <v>175</v>
      </c>
      <c r="F9" s="12">
        <v>1</v>
      </c>
      <c r="G9" s="12" t="s">
        <v>308</v>
      </c>
      <c r="H9" s="12" t="s">
        <v>136</v>
      </c>
      <c r="I9" s="13"/>
      <c r="J9" s="15">
        <v>2.0833333333333332E-2</v>
      </c>
      <c r="K9" s="14"/>
      <c r="L9" s="7" t="str">
        <f t="shared" si="0"/>
        <v>sábado</v>
      </c>
      <c r="M9" s="15">
        <v>0.375</v>
      </c>
      <c r="N9" s="15">
        <f t="shared" si="1"/>
        <v>0.39583333333333331</v>
      </c>
      <c r="O9" s="78">
        <v>-1</v>
      </c>
      <c r="P9" s="13">
        <v>1</v>
      </c>
      <c r="Q9" s="13">
        <v>3</v>
      </c>
      <c r="R9" s="12" t="s">
        <v>254</v>
      </c>
      <c r="S9" s="16"/>
      <c r="T9" s="5" t="e">
        <f>VLOOKUP(K9,datos!$B$2:$C$18,2,FALSE)</f>
        <v>#N/A</v>
      </c>
      <c r="U9" s="5"/>
      <c r="V9" s="5"/>
      <c r="W9" s="5"/>
      <c r="X9" s="5"/>
      <c r="Y9" s="40"/>
    </row>
    <row r="10" spans="1:25" x14ac:dyDescent="0.25">
      <c r="A10" s="83">
        <v>2</v>
      </c>
      <c r="B10" s="12">
        <v>1</v>
      </c>
      <c r="C10" s="12" t="s">
        <v>304</v>
      </c>
      <c r="D10" s="12" t="s">
        <v>264</v>
      </c>
      <c r="E10" s="58" t="s">
        <v>250</v>
      </c>
      <c r="F10" s="12">
        <v>1</v>
      </c>
      <c r="G10" s="12" t="s">
        <v>21</v>
      </c>
      <c r="H10" s="12" t="s">
        <v>22</v>
      </c>
      <c r="I10" s="13">
        <v>60</v>
      </c>
      <c r="J10" s="15">
        <v>0.10416666666666667</v>
      </c>
      <c r="K10" s="14"/>
      <c r="L10" s="7" t="str">
        <f t="shared" si="0"/>
        <v>sábado</v>
      </c>
      <c r="M10" s="15">
        <v>0.375</v>
      </c>
      <c r="N10" s="15">
        <f t="shared" si="1"/>
        <v>0.47916666666666669</v>
      </c>
      <c r="O10" s="78">
        <v>-1</v>
      </c>
      <c r="P10" s="77">
        <v>1</v>
      </c>
      <c r="Q10" s="77">
        <v>4</v>
      </c>
      <c r="R10" s="58" t="s">
        <v>256</v>
      </c>
      <c r="S10" s="59" t="s">
        <v>297</v>
      </c>
      <c r="T10" s="5" t="e">
        <f>VLOOKUP(K10,datos!$B$2:$C$18,2,FALSE)</f>
        <v>#N/A</v>
      </c>
      <c r="U10" s="5"/>
      <c r="V10" s="5" t="s">
        <v>297</v>
      </c>
      <c r="W10" s="5">
        <v>60</v>
      </c>
      <c r="X10" s="5" t="s">
        <v>377</v>
      </c>
      <c r="Y10" s="40"/>
    </row>
    <row r="11" spans="1:25" x14ac:dyDescent="0.25">
      <c r="A11" s="83">
        <v>3</v>
      </c>
      <c r="B11" s="12">
        <v>2</v>
      </c>
      <c r="C11" s="12" t="s">
        <v>168</v>
      </c>
      <c r="D11" s="12" t="s">
        <v>293</v>
      </c>
      <c r="E11" s="12" t="s">
        <v>197</v>
      </c>
      <c r="F11" s="12">
        <v>1</v>
      </c>
      <c r="G11" s="12" t="s">
        <v>308</v>
      </c>
      <c r="H11" s="12" t="s">
        <v>136</v>
      </c>
      <c r="I11" s="13"/>
      <c r="J11" s="15">
        <v>2.0833333333333332E-2</v>
      </c>
      <c r="K11" s="14"/>
      <c r="L11" s="7" t="str">
        <f t="shared" si="0"/>
        <v>sábado</v>
      </c>
      <c r="M11" s="15">
        <v>0.375</v>
      </c>
      <c r="N11" s="15">
        <f t="shared" si="1"/>
        <v>0.39583333333333331</v>
      </c>
      <c r="O11" s="78">
        <v>-1</v>
      </c>
      <c r="P11" s="13">
        <v>1</v>
      </c>
      <c r="Q11" s="13">
        <v>5</v>
      </c>
      <c r="R11" s="12" t="s">
        <v>254</v>
      </c>
      <c r="S11" s="19"/>
      <c r="T11" s="5" t="e">
        <f>VLOOKUP(K11,datos!$B$2:$C$18,2,FALSE)</f>
        <v>#N/A</v>
      </c>
      <c r="U11" s="5"/>
      <c r="V11" s="5"/>
      <c r="W11" s="5"/>
      <c r="X11" s="5"/>
      <c r="Y11" s="40"/>
    </row>
    <row r="12" spans="1:25" x14ac:dyDescent="0.25">
      <c r="A12" s="83">
        <v>4</v>
      </c>
      <c r="B12" s="12">
        <v>1</v>
      </c>
      <c r="C12" s="12" t="s">
        <v>169</v>
      </c>
      <c r="D12" s="12" t="s">
        <v>283</v>
      </c>
      <c r="E12" s="12" t="s">
        <v>198</v>
      </c>
      <c r="F12" s="12">
        <v>1</v>
      </c>
      <c r="G12" s="12" t="s">
        <v>21</v>
      </c>
      <c r="H12" s="12" t="s">
        <v>22</v>
      </c>
      <c r="I12" s="13">
        <v>103</v>
      </c>
      <c r="J12" s="15">
        <v>0.10416666666666667</v>
      </c>
      <c r="K12" s="14"/>
      <c r="L12" s="7" t="str">
        <f t="shared" si="0"/>
        <v>sábado</v>
      </c>
      <c r="M12" s="15">
        <v>0.625</v>
      </c>
      <c r="N12" s="15">
        <f t="shared" si="1"/>
        <v>0.72916666666666663</v>
      </c>
      <c r="O12" s="78">
        <v>-1</v>
      </c>
      <c r="P12" s="77">
        <v>1</v>
      </c>
      <c r="Q12" s="77">
        <v>6</v>
      </c>
      <c r="R12" s="12" t="s">
        <v>298</v>
      </c>
      <c r="S12" s="16"/>
      <c r="T12" s="5" t="e">
        <f>VLOOKUP(K12,datos!$B$2:$C$18,2,FALSE)</f>
        <v>#N/A</v>
      </c>
      <c r="U12" s="5"/>
      <c r="V12" s="5"/>
      <c r="W12" s="5"/>
      <c r="X12" s="5" t="s">
        <v>377</v>
      </c>
      <c r="Y12" s="40"/>
    </row>
    <row r="13" spans="1:25" x14ac:dyDescent="0.25">
      <c r="A13" s="83">
        <v>2</v>
      </c>
      <c r="B13" s="12">
        <v>2</v>
      </c>
      <c r="C13" s="12" t="s">
        <v>161</v>
      </c>
      <c r="D13" s="12" t="s">
        <v>237</v>
      </c>
      <c r="E13" s="12" t="s">
        <v>192</v>
      </c>
      <c r="F13" s="12">
        <v>1</v>
      </c>
      <c r="G13" s="12" t="s">
        <v>30</v>
      </c>
      <c r="H13" s="12" t="s">
        <v>22</v>
      </c>
      <c r="I13" s="35">
        <v>61</v>
      </c>
      <c r="J13" s="15">
        <v>0.10416666666666667</v>
      </c>
      <c r="K13" s="14"/>
      <c r="L13" s="7" t="str">
        <f t="shared" si="0"/>
        <v>sábado</v>
      </c>
      <c r="M13" s="15">
        <v>0.375</v>
      </c>
      <c r="N13" s="15">
        <f t="shared" si="1"/>
        <v>0.47916666666666669</v>
      </c>
      <c r="O13" s="78">
        <v>-1</v>
      </c>
      <c r="P13" s="13">
        <v>1</v>
      </c>
      <c r="Q13" s="13">
        <v>7</v>
      </c>
      <c r="R13" s="12" t="s">
        <v>255</v>
      </c>
      <c r="S13" s="16" t="s">
        <v>339</v>
      </c>
      <c r="T13" s="5" t="e">
        <f>VLOOKUP(K13,datos!$B$2:$C$18,2,FALSE)</f>
        <v>#N/A</v>
      </c>
      <c r="U13" s="5"/>
      <c r="V13" s="5"/>
      <c r="W13" s="5"/>
      <c r="X13" s="36" t="s">
        <v>377</v>
      </c>
      <c r="Y13" s="40" t="s">
        <v>376</v>
      </c>
    </row>
    <row r="14" spans="1:25" x14ac:dyDescent="0.25">
      <c r="A14" s="83">
        <v>1</v>
      </c>
      <c r="B14" s="12">
        <v>1</v>
      </c>
      <c r="C14" s="12" t="s">
        <v>247</v>
      </c>
      <c r="D14" s="12" t="s">
        <v>280</v>
      </c>
      <c r="E14" s="12" t="s">
        <v>246</v>
      </c>
      <c r="F14" s="12">
        <v>1</v>
      </c>
      <c r="G14" s="12" t="s">
        <v>21</v>
      </c>
      <c r="H14" s="12" t="s">
        <v>22</v>
      </c>
      <c r="I14" s="13">
        <v>80</v>
      </c>
      <c r="J14" s="15">
        <v>8.3333333333333329E-2</v>
      </c>
      <c r="K14" s="14"/>
      <c r="L14" s="7" t="str">
        <f t="shared" si="0"/>
        <v>sábado</v>
      </c>
      <c r="M14" s="15">
        <v>0.54166666666666663</v>
      </c>
      <c r="N14" s="15">
        <f t="shared" si="1"/>
        <v>0.625</v>
      </c>
      <c r="O14" s="78">
        <v>-1</v>
      </c>
      <c r="P14" s="77">
        <v>1</v>
      </c>
      <c r="Q14" s="77">
        <v>8</v>
      </c>
      <c r="R14" s="12" t="s">
        <v>256</v>
      </c>
      <c r="S14" s="16" t="s">
        <v>297</v>
      </c>
      <c r="T14" s="5" t="e">
        <f>VLOOKUP(K14,datos!$B$2:$C$18,2,FALSE)</f>
        <v>#N/A</v>
      </c>
      <c r="U14" s="5"/>
      <c r="V14" s="5"/>
      <c r="W14" s="5"/>
      <c r="X14" s="88" t="s">
        <v>377</v>
      </c>
      <c r="Y14" s="40"/>
    </row>
    <row r="15" spans="1:25" x14ac:dyDescent="0.25">
      <c r="A15" s="83">
        <v>3</v>
      </c>
      <c r="B15" s="12">
        <v>1</v>
      </c>
      <c r="C15" s="12" t="s">
        <v>302</v>
      </c>
      <c r="D15" s="12" t="s">
        <v>267</v>
      </c>
      <c r="E15" s="12" t="s">
        <v>257</v>
      </c>
      <c r="F15" s="12">
        <v>1</v>
      </c>
      <c r="G15" s="12" t="s">
        <v>21</v>
      </c>
      <c r="H15" s="12" t="s">
        <v>28</v>
      </c>
      <c r="I15" s="13">
        <v>67</v>
      </c>
      <c r="J15" s="15">
        <v>4.1666666666666664E-2</v>
      </c>
      <c r="K15" s="14"/>
      <c r="L15" s="7" t="str">
        <f t="shared" si="0"/>
        <v>sábado</v>
      </c>
      <c r="M15" s="15">
        <v>0.79166666666666663</v>
      </c>
      <c r="N15" s="15">
        <f t="shared" si="1"/>
        <v>0.83333333333333326</v>
      </c>
      <c r="O15" s="78">
        <v>-1</v>
      </c>
      <c r="P15" s="13">
        <v>1</v>
      </c>
      <c r="Q15" s="13">
        <v>9</v>
      </c>
      <c r="R15" s="12" t="s">
        <v>253</v>
      </c>
      <c r="S15" s="16"/>
      <c r="T15" s="5" t="e">
        <f>VLOOKUP(K15,datos!$B$2:$C$18,2,FALSE)</f>
        <v>#N/A</v>
      </c>
      <c r="U15" s="5"/>
      <c r="V15" s="5"/>
      <c r="W15" s="5"/>
      <c r="X15" s="5"/>
      <c r="Y15" s="40"/>
    </row>
    <row r="16" spans="1:25" x14ac:dyDescent="0.25">
      <c r="A16" s="83">
        <v>4</v>
      </c>
      <c r="B16" s="12">
        <v>1</v>
      </c>
      <c r="C16" s="12" t="s">
        <v>146</v>
      </c>
      <c r="D16" s="12" t="s">
        <v>268</v>
      </c>
      <c r="E16" s="12" t="s">
        <v>177</v>
      </c>
      <c r="F16" s="12">
        <v>1</v>
      </c>
      <c r="G16" s="12" t="s">
        <v>21</v>
      </c>
      <c r="H16" s="12" t="s">
        <v>22</v>
      </c>
      <c r="I16" s="13">
        <v>90</v>
      </c>
      <c r="J16" s="15">
        <v>0.125</v>
      </c>
      <c r="K16" s="14"/>
      <c r="L16" s="7" t="str">
        <f t="shared" si="0"/>
        <v>sábado</v>
      </c>
      <c r="M16" s="15">
        <v>0.375</v>
      </c>
      <c r="N16" s="15">
        <f t="shared" si="1"/>
        <v>0.5</v>
      </c>
      <c r="O16" s="78">
        <v>-1</v>
      </c>
      <c r="P16" s="77">
        <v>1</v>
      </c>
      <c r="Q16" s="77">
        <v>10</v>
      </c>
      <c r="R16" s="12" t="s">
        <v>256</v>
      </c>
      <c r="S16" s="16" t="s">
        <v>297</v>
      </c>
      <c r="T16" s="5" t="e">
        <f>VLOOKUP(K16,datos!$B$2:$C$18,2,FALSE)</f>
        <v>#N/A</v>
      </c>
      <c r="U16" s="5"/>
      <c r="V16" s="5"/>
      <c r="W16" s="5"/>
      <c r="X16" s="5" t="s">
        <v>377</v>
      </c>
      <c r="Y16" s="40"/>
    </row>
    <row r="17" spans="1:25" x14ac:dyDescent="0.25">
      <c r="A17" s="83">
        <v>3</v>
      </c>
      <c r="B17" s="12">
        <v>1</v>
      </c>
      <c r="C17" s="5" t="s">
        <v>157</v>
      </c>
      <c r="D17" s="12" t="s">
        <v>260</v>
      </c>
      <c r="E17" s="12" t="s">
        <v>187</v>
      </c>
      <c r="F17" s="12">
        <v>1</v>
      </c>
      <c r="G17" s="12" t="s">
        <v>21</v>
      </c>
      <c r="H17" s="12" t="s">
        <v>22</v>
      </c>
      <c r="I17" s="13">
        <v>40</v>
      </c>
      <c r="J17" s="15">
        <v>4.1666666666666664E-2</v>
      </c>
      <c r="K17" s="14"/>
      <c r="L17" s="7" t="str">
        <f t="shared" si="0"/>
        <v>sábado</v>
      </c>
      <c r="M17" s="15">
        <v>0.54166666666666663</v>
      </c>
      <c r="N17" s="15">
        <f t="shared" si="1"/>
        <v>0.58333333333333326</v>
      </c>
      <c r="O17" s="78">
        <v>-1</v>
      </c>
      <c r="P17" s="13">
        <v>1</v>
      </c>
      <c r="Q17" s="13">
        <v>11</v>
      </c>
      <c r="R17" s="12" t="s">
        <v>256</v>
      </c>
      <c r="S17" s="46" t="s">
        <v>348</v>
      </c>
      <c r="T17" s="5" t="e">
        <f>VLOOKUP(K17,datos!$B$2:$C$18,2,FALSE)</f>
        <v>#N/A</v>
      </c>
      <c r="U17" s="5"/>
      <c r="V17" s="5"/>
      <c r="W17" s="5"/>
      <c r="X17" s="5" t="s">
        <v>377</v>
      </c>
      <c r="Y17" s="40"/>
    </row>
    <row r="18" spans="1:25" x14ac:dyDescent="0.25">
      <c r="A18" s="83">
        <v>2</v>
      </c>
      <c r="B18" s="12">
        <v>1</v>
      </c>
      <c r="C18" s="12" t="s">
        <v>305</v>
      </c>
      <c r="D18" s="12" t="s">
        <v>282</v>
      </c>
      <c r="E18" s="12" t="s">
        <v>249</v>
      </c>
      <c r="F18" s="12">
        <v>1</v>
      </c>
      <c r="G18" s="12" t="s">
        <v>21</v>
      </c>
      <c r="H18" s="12" t="s">
        <v>22</v>
      </c>
      <c r="I18" s="13">
        <v>62</v>
      </c>
      <c r="J18" s="15">
        <v>8.3333333333333329E-2</v>
      </c>
      <c r="K18" s="14"/>
      <c r="L18" s="7" t="str">
        <f t="shared" si="0"/>
        <v>sábado</v>
      </c>
      <c r="M18" s="18">
        <v>0.70833333333333337</v>
      </c>
      <c r="N18" s="18">
        <f t="shared" si="1"/>
        <v>0.79166666666666674</v>
      </c>
      <c r="O18" s="78">
        <v>-1</v>
      </c>
      <c r="P18" s="77">
        <v>1</v>
      </c>
      <c r="Q18" s="77">
        <v>12</v>
      </c>
      <c r="R18" s="12" t="s">
        <v>256</v>
      </c>
      <c r="S18" s="16" t="s">
        <v>337</v>
      </c>
      <c r="T18" s="5" t="e">
        <f>VLOOKUP(K18,datos!$B$2:$C$18,2,FALSE)</f>
        <v>#N/A</v>
      </c>
      <c r="U18" s="5"/>
      <c r="V18" s="5"/>
      <c r="W18" s="5"/>
      <c r="X18" s="5" t="s">
        <v>377</v>
      </c>
      <c r="Y18" s="40" t="s">
        <v>375</v>
      </c>
    </row>
    <row r="19" spans="1:25" x14ac:dyDescent="0.25">
      <c r="A19" s="83">
        <v>0</v>
      </c>
      <c r="B19" s="12">
        <v>1</v>
      </c>
      <c r="C19" s="12" t="s">
        <v>204</v>
      </c>
      <c r="D19" s="12" t="s">
        <v>291</v>
      </c>
      <c r="E19" s="12" t="s">
        <v>175</v>
      </c>
      <c r="F19" s="12">
        <v>2</v>
      </c>
      <c r="G19" s="12" t="s">
        <v>308</v>
      </c>
      <c r="H19" s="12" t="s">
        <v>136</v>
      </c>
      <c r="I19" s="13"/>
      <c r="J19" s="15">
        <v>2.0833333333333332E-2</v>
      </c>
      <c r="K19" s="14"/>
      <c r="L19" s="7" t="str">
        <f t="shared" si="0"/>
        <v>sábado</v>
      </c>
      <c r="M19" s="15">
        <v>0.375</v>
      </c>
      <c r="N19" s="15">
        <f t="shared" si="1"/>
        <v>0.39583333333333331</v>
      </c>
      <c r="O19" s="78">
        <v>-1</v>
      </c>
      <c r="P19" s="13">
        <v>1</v>
      </c>
      <c r="Q19" s="13">
        <v>13</v>
      </c>
      <c r="R19" s="12" t="s">
        <v>254</v>
      </c>
      <c r="S19" s="43"/>
      <c r="T19" s="5" t="e">
        <f>VLOOKUP(K19,datos!$B$2:$C$18,2,FALSE)</f>
        <v>#N/A</v>
      </c>
      <c r="U19" s="5"/>
      <c r="V19" s="5"/>
      <c r="W19" s="5"/>
      <c r="X19" s="5"/>
      <c r="Y19" s="40"/>
    </row>
    <row r="20" spans="1:25" x14ac:dyDescent="0.25">
      <c r="A20" s="83">
        <v>1</v>
      </c>
      <c r="B20" s="12">
        <v>2</v>
      </c>
      <c r="C20" s="12" t="s">
        <v>170</v>
      </c>
      <c r="D20" s="12" t="s">
        <v>266</v>
      </c>
      <c r="E20" s="12"/>
      <c r="F20" s="12">
        <v>1</v>
      </c>
      <c r="G20" s="12" t="s">
        <v>21</v>
      </c>
      <c r="H20" s="12" t="s">
        <v>22</v>
      </c>
      <c r="I20" s="13">
        <v>70</v>
      </c>
      <c r="J20" s="15">
        <v>8.3333333333333329E-2</v>
      </c>
      <c r="K20" s="14"/>
      <c r="L20" s="7" t="str">
        <f t="shared" si="0"/>
        <v>sábado</v>
      </c>
      <c r="M20" s="15">
        <v>0.375</v>
      </c>
      <c r="N20" s="15">
        <f t="shared" si="1"/>
        <v>0.45833333333333331</v>
      </c>
      <c r="O20" s="78">
        <v>-1</v>
      </c>
      <c r="P20" s="77">
        <v>1</v>
      </c>
      <c r="Q20" s="77">
        <v>14</v>
      </c>
      <c r="R20" s="12" t="s">
        <v>256</v>
      </c>
      <c r="S20" s="16" t="s">
        <v>297</v>
      </c>
      <c r="T20" s="5" t="e">
        <f>VLOOKUP(K20,datos!$B$2:$C$18,2,FALSE)</f>
        <v>#N/A</v>
      </c>
      <c r="U20" s="5"/>
      <c r="V20" s="5"/>
      <c r="W20" s="5"/>
      <c r="X20" s="88" t="s">
        <v>377</v>
      </c>
      <c r="Y20" s="40"/>
    </row>
    <row r="21" spans="1:25" x14ac:dyDescent="0.25">
      <c r="A21" s="83">
        <v>3</v>
      </c>
      <c r="B21" s="12">
        <v>2</v>
      </c>
      <c r="C21" s="12" t="s">
        <v>153</v>
      </c>
      <c r="D21" s="12" t="s">
        <v>284</v>
      </c>
      <c r="E21" s="62" t="s">
        <v>184</v>
      </c>
      <c r="F21" s="12">
        <v>1</v>
      </c>
      <c r="G21" s="12" t="s">
        <v>21</v>
      </c>
      <c r="H21" s="12" t="s">
        <v>22</v>
      </c>
      <c r="I21" s="13">
        <v>40</v>
      </c>
      <c r="J21" s="15">
        <v>8.3333333333333329E-2</v>
      </c>
      <c r="K21" s="14"/>
      <c r="L21" s="7" t="str">
        <f t="shared" si="0"/>
        <v>sábado</v>
      </c>
      <c r="M21" s="15">
        <v>0.5</v>
      </c>
      <c r="N21" s="15">
        <f t="shared" si="1"/>
        <v>0.58333333333333337</v>
      </c>
      <c r="O21" s="78">
        <v>-1</v>
      </c>
      <c r="P21" s="13">
        <v>1</v>
      </c>
      <c r="Q21" s="13">
        <v>15</v>
      </c>
      <c r="R21" s="12" t="s">
        <v>256</v>
      </c>
      <c r="S21" s="19" t="s">
        <v>337</v>
      </c>
      <c r="T21" s="5" t="e">
        <f>VLOOKUP(K21,datos!$B$2:$C$18,2,FALSE)</f>
        <v>#N/A</v>
      </c>
      <c r="U21" s="5"/>
      <c r="V21" s="5"/>
      <c r="W21" s="5"/>
      <c r="X21" s="36" t="s">
        <v>377</v>
      </c>
      <c r="Y21" s="40"/>
    </row>
    <row r="22" spans="1:25" x14ac:dyDescent="0.25">
      <c r="A22" s="84">
        <v>2</v>
      </c>
      <c r="B22" s="65">
        <v>1</v>
      </c>
      <c r="C22" s="65" t="s">
        <v>167</v>
      </c>
      <c r="D22" s="65" t="s">
        <v>272</v>
      </c>
      <c r="E22" s="65" t="s">
        <v>196</v>
      </c>
      <c r="F22" s="65">
        <v>1</v>
      </c>
      <c r="G22" s="65" t="s">
        <v>21</v>
      </c>
      <c r="H22" s="65" t="s">
        <v>28</v>
      </c>
      <c r="I22" s="66">
        <v>84</v>
      </c>
      <c r="J22" s="67">
        <v>4.1666666666666664E-2</v>
      </c>
      <c r="K22" s="68"/>
      <c r="L22" s="69" t="str">
        <f t="shared" si="0"/>
        <v>sábado</v>
      </c>
      <c r="M22" s="67">
        <v>0.70833333333333337</v>
      </c>
      <c r="N22" s="67">
        <f t="shared" si="1"/>
        <v>0.75</v>
      </c>
      <c r="O22" s="78">
        <v>-1</v>
      </c>
      <c r="P22" s="77">
        <v>1</v>
      </c>
      <c r="Q22" s="77">
        <v>16</v>
      </c>
      <c r="R22" s="65" t="s">
        <v>253</v>
      </c>
      <c r="S22" s="70"/>
      <c r="T22" s="71" t="e">
        <f>VLOOKUP(K22,datos!$B$2:$C$18,2,FALSE)</f>
        <v>#N/A</v>
      </c>
      <c r="U22" s="71"/>
      <c r="V22" s="71"/>
      <c r="W22" s="71"/>
      <c r="X22" s="71"/>
      <c r="Y22" s="85"/>
    </row>
    <row r="23" spans="1:25" x14ac:dyDescent="0.25">
      <c r="A23" s="75">
        <v>1</v>
      </c>
      <c r="B23" s="76">
        <v>2</v>
      </c>
      <c r="C23" s="76" t="s">
        <v>166</v>
      </c>
      <c r="D23" s="76" t="s">
        <v>235</v>
      </c>
      <c r="E23" s="76" t="s">
        <v>200</v>
      </c>
      <c r="F23" s="76">
        <v>1</v>
      </c>
      <c r="G23" s="76" t="s">
        <v>30</v>
      </c>
      <c r="H23" s="76" t="s">
        <v>22</v>
      </c>
      <c r="I23" s="77">
        <v>50</v>
      </c>
      <c r="J23" s="78">
        <v>0.125</v>
      </c>
      <c r="K23" s="79"/>
      <c r="L23" s="76" t="str">
        <f t="shared" si="0"/>
        <v>sábado</v>
      </c>
      <c r="M23" s="78">
        <v>0.375</v>
      </c>
      <c r="N23" s="78">
        <f t="shared" si="1"/>
        <v>0.5</v>
      </c>
      <c r="O23" s="78">
        <v>-1</v>
      </c>
      <c r="P23" s="13">
        <v>1</v>
      </c>
      <c r="Q23" s="13">
        <v>17</v>
      </c>
      <c r="R23" s="76" t="s">
        <v>255</v>
      </c>
      <c r="S23" s="86" t="s">
        <v>338</v>
      </c>
      <c r="T23" s="81" t="e">
        <f>VLOOKUP(K23,datos!$B$2:$C$18,2,FALSE)</f>
        <v>#N/A</v>
      </c>
      <c r="U23" s="81"/>
      <c r="V23" s="81"/>
      <c r="W23" s="81"/>
      <c r="X23" s="90" t="s">
        <v>379</v>
      </c>
      <c r="Y23" s="82"/>
    </row>
    <row r="24" spans="1:25" x14ac:dyDescent="0.25">
      <c r="A24" s="83">
        <v>2</v>
      </c>
      <c r="B24" s="12">
        <v>2</v>
      </c>
      <c r="C24" s="12" t="s">
        <v>143</v>
      </c>
      <c r="D24" s="12" t="s">
        <v>281</v>
      </c>
      <c r="E24" s="12" t="s">
        <v>174</v>
      </c>
      <c r="F24" s="12">
        <v>1</v>
      </c>
      <c r="G24" s="12" t="s">
        <v>21</v>
      </c>
      <c r="H24" s="12" t="s">
        <v>22</v>
      </c>
      <c r="I24" s="13">
        <v>50</v>
      </c>
      <c r="J24" s="15">
        <v>0.125</v>
      </c>
      <c r="K24" s="14"/>
      <c r="L24" s="7" t="str">
        <f t="shared" si="0"/>
        <v>sábado</v>
      </c>
      <c r="M24" s="15">
        <v>0.5</v>
      </c>
      <c r="N24" s="15">
        <f t="shared" si="1"/>
        <v>0.625</v>
      </c>
      <c r="O24" s="78">
        <v>-1</v>
      </c>
      <c r="P24" s="77">
        <v>1</v>
      </c>
      <c r="Q24" s="77">
        <v>18</v>
      </c>
      <c r="R24" s="12" t="s">
        <v>256</v>
      </c>
      <c r="S24" s="19" t="s">
        <v>239</v>
      </c>
      <c r="T24" s="5" t="e">
        <f>VLOOKUP(K24,datos!$B$2:$C$18,2,FALSE)</f>
        <v>#N/A</v>
      </c>
      <c r="U24" s="5"/>
      <c r="V24" s="5"/>
      <c r="W24" s="5"/>
      <c r="X24" s="5" t="s">
        <v>377</v>
      </c>
      <c r="Y24" s="40"/>
    </row>
    <row r="25" spans="1:25" x14ac:dyDescent="0.25">
      <c r="A25" s="83">
        <v>0</v>
      </c>
      <c r="B25" s="12">
        <v>1</v>
      </c>
      <c r="C25" s="12" t="s">
        <v>208</v>
      </c>
      <c r="D25" s="12" t="s">
        <v>288</v>
      </c>
      <c r="E25" s="12" t="s">
        <v>189</v>
      </c>
      <c r="F25" s="12">
        <v>1</v>
      </c>
      <c r="G25" s="12" t="s">
        <v>21</v>
      </c>
      <c r="H25" s="12" t="s">
        <v>28</v>
      </c>
      <c r="I25" s="13"/>
      <c r="J25" s="15">
        <v>8.3333333333333329E-2</v>
      </c>
      <c r="K25" s="14"/>
      <c r="L25" s="7" t="str">
        <f t="shared" si="0"/>
        <v>sábado</v>
      </c>
      <c r="M25" s="15">
        <v>0.70833333333333337</v>
      </c>
      <c r="N25" s="15">
        <f t="shared" si="1"/>
        <v>0.79166666666666674</v>
      </c>
      <c r="O25" s="78">
        <v>-1</v>
      </c>
      <c r="P25" s="13">
        <v>1</v>
      </c>
      <c r="Q25" s="13">
        <v>19</v>
      </c>
      <c r="R25" s="12" t="s">
        <v>253</v>
      </c>
      <c r="S25" s="16"/>
      <c r="T25" s="5" t="e">
        <f>VLOOKUP(K25,datos!$B$2:$C$18,2,FALSE)</f>
        <v>#N/A</v>
      </c>
      <c r="U25" s="5"/>
      <c r="V25" s="5"/>
      <c r="W25" s="5"/>
      <c r="X25" s="5"/>
      <c r="Y25" s="40"/>
    </row>
    <row r="26" spans="1:25" x14ac:dyDescent="0.25">
      <c r="A26" s="83">
        <v>0</v>
      </c>
      <c r="B26" s="12">
        <v>1</v>
      </c>
      <c r="C26" s="5" t="s">
        <v>208</v>
      </c>
      <c r="D26" s="12" t="s">
        <v>288</v>
      </c>
      <c r="E26" s="12" t="s">
        <v>189</v>
      </c>
      <c r="F26" s="12">
        <v>2</v>
      </c>
      <c r="G26" s="12" t="s">
        <v>308</v>
      </c>
      <c r="H26" s="12" t="s">
        <v>136</v>
      </c>
      <c r="I26" s="13"/>
      <c r="J26" s="15">
        <v>2.0833333333333332E-2</v>
      </c>
      <c r="K26" s="14"/>
      <c r="L26" s="7" t="str">
        <f t="shared" si="0"/>
        <v>sábado</v>
      </c>
      <c r="M26" s="15">
        <v>0.70833333333333337</v>
      </c>
      <c r="N26" s="15">
        <f t="shared" si="1"/>
        <v>0.72916666666666674</v>
      </c>
      <c r="O26" s="78">
        <v>-1</v>
      </c>
      <c r="P26" s="77">
        <v>1</v>
      </c>
      <c r="Q26" s="77">
        <v>20</v>
      </c>
      <c r="R26" s="12" t="s">
        <v>254</v>
      </c>
      <c r="S26" s="19"/>
      <c r="T26" s="5" t="e">
        <f>VLOOKUP(K26,datos!$B$2:$C$18,2,FALSE)</f>
        <v>#N/A</v>
      </c>
      <c r="U26" s="5" t="s">
        <v>318</v>
      </c>
      <c r="V26" s="5"/>
      <c r="W26" s="5"/>
      <c r="X26" s="5"/>
      <c r="Y26" s="40"/>
    </row>
    <row r="27" spans="1:25" x14ac:dyDescent="0.25">
      <c r="A27" s="83">
        <v>3</v>
      </c>
      <c r="B27" s="12">
        <v>2</v>
      </c>
      <c r="C27" s="12" t="s">
        <v>147</v>
      </c>
      <c r="D27" s="12" t="s">
        <v>271</v>
      </c>
      <c r="E27" s="12" t="s">
        <v>178</v>
      </c>
      <c r="F27" s="12">
        <v>1</v>
      </c>
      <c r="G27" s="12" t="s">
        <v>21</v>
      </c>
      <c r="H27" s="12" t="s">
        <v>28</v>
      </c>
      <c r="I27" s="13"/>
      <c r="J27" s="15">
        <v>4.1666666666666664E-2</v>
      </c>
      <c r="K27" s="14"/>
      <c r="L27" s="7" t="str">
        <f t="shared" si="0"/>
        <v>sábado</v>
      </c>
      <c r="M27" s="15">
        <v>0.375</v>
      </c>
      <c r="N27" s="15">
        <f t="shared" si="1"/>
        <v>0.41666666666666669</v>
      </c>
      <c r="O27" s="78">
        <v>-1</v>
      </c>
      <c r="P27" s="13">
        <v>1</v>
      </c>
      <c r="Q27" s="13">
        <v>21</v>
      </c>
      <c r="R27" s="12" t="s">
        <v>253</v>
      </c>
      <c r="S27" s="16"/>
      <c r="T27" s="5" t="e">
        <f>VLOOKUP(K27,datos!$B$2:$C$18,2,FALSE)</f>
        <v>#N/A</v>
      </c>
      <c r="U27" s="5"/>
      <c r="V27" s="5"/>
      <c r="W27" s="5"/>
      <c r="X27" s="5"/>
      <c r="Y27" s="40"/>
    </row>
    <row r="28" spans="1:25" x14ac:dyDescent="0.25">
      <c r="A28" s="83">
        <v>3</v>
      </c>
      <c r="B28" s="12">
        <v>2</v>
      </c>
      <c r="C28" s="12" t="s">
        <v>205</v>
      </c>
      <c r="D28" s="12" t="s">
        <v>271</v>
      </c>
      <c r="E28" s="12" t="s">
        <v>178</v>
      </c>
      <c r="F28" s="12">
        <v>2</v>
      </c>
      <c r="G28" s="12" t="s">
        <v>308</v>
      </c>
      <c r="H28" s="12" t="s">
        <v>347</v>
      </c>
      <c r="I28" s="13"/>
      <c r="J28" s="15">
        <v>4.1666666666666664E-2</v>
      </c>
      <c r="K28" s="14"/>
      <c r="L28" s="7" t="str">
        <f t="shared" si="0"/>
        <v>sábado</v>
      </c>
      <c r="M28" s="15">
        <v>0.41666666666666669</v>
      </c>
      <c r="N28" s="15">
        <f t="shared" si="1"/>
        <v>0.45833333333333337</v>
      </c>
      <c r="O28" s="78">
        <v>-1</v>
      </c>
      <c r="P28" s="77">
        <v>1</v>
      </c>
      <c r="Q28" s="77">
        <v>22</v>
      </c>
      <c r="R28" s="12" t="s">
        <v>253</v>
      </c>
      <c r="S28" s="23"/>
      <c r="T28" s="5" t="e">
        <f>VLOOKUP(K28,datos!$B$2:$C$18,2,FALSE)</f>
        <v>#N/A</v>
      </c>
      <c r="U28" s="5"/>
      <c r="V28" s="5"/>
      <c r="W28" s="5"/>
      <c r="X28" s="5"/>
      <c r="Y28" s="40"/>
    </row>
    <row r="29" spans="1:25" x14ac:dyDescent="0.25">
      <c r="A29" s="87">
        <v>1</v>
      </c>
      <c r="B29" s="33">
        <v>2</v>
      </c>
      <c r="C29" s="12" t="s">
        <v>311</v>
      </c>
      <c r="D29" s="33" t="s">
        <v>310</v>
      </c>
      <c r="E29" s="57" t="s">
        <v>309</v>
      </c>
      <c r="F29" s="33">
        <v>1</v>
      </c>
      <c r="G29" s="33" t="s">
        <v>21</v>
      </c>
      <c r="H29" s="33" t="s">
        <v>22</v>
      </c>
      <c r="I29" s="12"/>
      <c r="J29" s="48">
        <v>0.10416666666666667</v>
      </c>
      <c r="K29" s="14"/>
      <c r="L29" s="7" t="str">
        <f t="shared" si="0"/>
        <v>sábado</v>
      </c>
      <c r="M29" s="15">
        <v>0.45833333333333331</v>
      </c>
      <c r="N29" s="15">
        <f t="shared" si="1"/>
        <v>0.5625</v>
      </c>
      <c r="O29" s="78">
        <v>-1</v>
      </c>
      <c r="P29" s="13">
        <v>1</v>
      </c>
      <c r="Q29" s="13">
        <v>23</v>
      </c>
      <c r="R29" s="58" t="s">
        <v>256</v>
      </c>
      <c r="S29" s="61" t="s">
        <v>297</v>
      </c>
      <c r="T29" s="5" t="e">
        <f>VLOOKUP(K29,datos!$B$2:$C$18,2,FALSE)</f>
        <v>#N/A</v>
      </c>
      <c r="U29" s="5"/>
      <c r="V29" s="5" t="s">
        <v>297</v>
      </c>
      <c r="W29" s="5">
        <v>60</v>
      </c>
      <c r="X29" s="5" t="s">
        <v>377</v>
      </c>
      <c r="Y29" s="40"/>
    </row>
    <row r="30" spans="1:25" x14ac:dyDescent="0.25">
      <c r="A30" s="83">
        <v>2</v>
      </c>
      <c r="B30" s="12">
        <v>2</v>
      </c>
      <c r="C30" s="5" t="s">
        <v>163</v>
      </c>
      <c r="D30" s="12" t="s">
        <v>261</v>
      </c>
      <c r="E30" s="12" t="s">
        <v>194</v>
      </c>
      <c r="F30" s="12">
        <v>1</v>
      </c>
      <c r="G30" s="12" t="s">
        <v>21</v>
      </c>
      <c r="H30" s="12" t="s">
        <v>22</v>
      </c>
      <c r="I30" s="13">
        <v>100</v>
      </c>
      <c r="J30" s="15">
        <v>0.10416666666666667</v>
      </c>
      <c r="K30" s="14"/>
      <c r="L30" s="7" t="str">
        <f t="shared" si="0"/>
        <v>sábado</v>
      </c>
      <c r="M30" s="15">
        <v>0.66666666666666663</v>
      </c>
      <c r="N30" s="15">
        <f t="shared" si="1"/>
        <v>0.77083333333333326</v>
      </c>
      <c r="O30" s="78">
        <v>-1</v>
      </c>
      <c r="P30" s="77">
        <v>1</v>
      </c>
      <c r="Q30" s="77">
        <v>24</v>
      </c>
      <c r="R30" s="12" t="s">
        <v>298</v>
      </c>
      <c r="S30" s="16"/>
      <c r="T30" s="5" t="e">
        <f>VLOOKUP(K30,datos!$B$2:$C$18,2,FALSE)</f>
        <v>#N/A</v>
      </c>
      <c r="U30" s="5"/>
      <c r="V30" s="5"/>
      <c r="W30" s="5"/>
      <c r="X30" s="5" t="s">
        <v>377</v>
      </c>
      <c r="Y30" s="40"/>
    </row>
    <row r="31" spans="1:25" x14ac:dyDescent="0.25">
      <c r="A31" s="83">
        <v>0</v>
      </c>
      <c r="B31" s="12">
        <v>1</v>
      </c>
      <c r="C31" s="12" t="s">
        <v>303</v>
      </c>
      <c r="D31" s="12" t="s">
        <v>275</v>
      </c>
      <c r="E31" s="12" t="s">
        <v>307</v>
      </c>
      <c r="F31" s="12">
        <v>1</v>
      </c>
      <c r="G31" s="12" t="s">
        <v>21</v>
      </c>
      <c r="H31" s="12" t="s">
        <v>28</v>
      </c>
      <c r="I31" s="13">
        <v>3</v>
      </c>
      <c r="J31" s="15">
        <v>4.1666666666666664E-2</v>
      </c>
      <c r="K31" s="14"/>
      <c r="L31" s="7" t="str">
        <f t="shared" si="0"/>
        <v>sábado</v>
      </c>
      <c r="M31" s="15">
        <v>0.375</v>
      </c>
      <c r="N31" s="15">
        <f t="shared" si="1"/>
        <v>0.41666666666666669</v>
      </c>
      <c r="O31" s="78">
        <v>-1</v>
      </c>
      <c r="P31" s="13">
        <v>1</v>
      </c>
      <c r="Q31" s="13">
        <v>25</v>
      </c>
      <c r="R31" s="12" t="s">
        <v>253</v>
      </c>
      <c r="S31" s="16"/>
      <c r="T31" s="5" t="e">
        <f>VLOOKUP(K31,datos!$B$2:$C$18,2,FALSE)</f>
        <v>#N/A</v>
      </c>
      <c r="U31" s="5"/>
      <c r="V31" s="5"/>
      <c r="W31" s="5"/>
      <c r="X31" s="5"/>
      <c r="Y31" s="40"/>
    </row>
    <row r="32" spans="1:25" x14ac:dyDescent="0.25">
      <c r="A32" s="83">
        <v>1</v>
      </c>
      <c r="B32" s="12">
        <v>2</v>
      </c>
      <c r="C32" s="12" t="s">
        <v>150</v>
      </c>
      <c r="D32" s="12" t="s">
        <v>278</v>
      </c>
      <c r="E32" s="12" t="s">
        <v>181</v>
      </c>
      <c r="F32" s="12">
        <v>1</v>
      </c>
      <c r="G32" s="12" t="s">
        <v>21</v>
      </c>
      <c r="H32" s="12" t="s">
        <v>22</v>
      </c>
      <c r="I32" s="13">
        <v>150</v>
      </c>
      <c r="J32" s="15">
        <v>0.125</v>
      </c>
      <c r="K32" s="14"/>
      <c r="L32" s="7" t="str">
        <f t="shared" si="0"/>
        <v>sábado</v>
      </c>
      <c r="M32" s="15">
        <v>0.375</v>
      </c>
      <c r="N32" s="15">
        <f t="shared" si="1"/>
        <v>0.5</v>
      </c>
      <c r="O32" s="78">
        <v>-1</v>
      </c>
      <c r="P32" s="77">
        <v>1</v>
      </c>
      <c r="Q32" s="77">
        <v>26</v>
      </c>
      <c r="R32" s="12" t="s">
        <v>298</v>
      </c>
      <c r="S32" s="16"/>
      <c r="T32" s="5" t="e">
        <f>VLOOKUP(K32,datos!$B$2:$C$18,2,FALSE)</f>
        <v>#N/A</v>
      </c>
      <c r="U32" s="5"/>
      <c r="V32" s="5"/>
      <c r="W32" s="5"/>
      <c r="X32" s="5" t="s">
        <v>377</v>
      </c>
      <c r="Y32" s="40"/>
    </row>
    <row r="33" spans="1:25" x14ac:dyDescent="0.25">
      <c r="A33" s="83">
        <v>3</v>
      </c>
      <c r="B33" s="12">
        <v>2</v>
      </c>
      <c r="C33" s="12" t="s">
        <v>160</v>
      </c>
      <c r="D33" s="12" t="s">
        <v>234</v>
      </c>
      <c r="E33" s="12" t="s">
        <v>191</v>
      </c>
      <c r="F33" s="12">
        <v>1</v>
      </c>
      <c r="G33" s="12" t="s">
        <v>21</v>
      </c>
      <c r="H33" s="12" t="s">
        <v>22</v>
      </c>
      <c r="I33" s="13">
        <v>116</v>
      </c>
      <c r="J33" s="15">
        <v>6.25E-2</v>
      </c>
      <c r="K33" s="14"/>
      <c r="L33" s="7" t="str">
        <f t="shared" si="0"/>
        <v>sábado</v>
      </c>
      <c r="M33" s="15">
        <v>0.625</v>
      </c>
      <c r="N33" s="15">
        <f t="shared" si="1"/>
        <v>0.6875</v>
      </c>
      <c r="O33" s="78">
        <v>-1</v>
      </c>
      <c r="P33" s="13">
        <v>1</v>
      </c>
      <c r="Q33" s="13">
        <v>27</v>
      </c>
      <c r="R33" s="12" t="s">
        <v>298</v>
      </c>
      <c r="S33" s="16"/>
      <c r="T33" s="5" t="e">
        <f>VLOOKUP(K33,datos!$B$2:$C$18,2,FALSE)</f>
        <v>#N/A</v>
      </c>
      <c r="U33" s="5"/>
      <c r="V33" s="5"/>
      <c r="W33" s="5"/>
      <c r="X33" s="5" t="s">
        <v>377</v>
      </c>
      <c r="Y33" s="40"/>
    </row>
    <row r="34" spans="1:25" x14ac:dyDescent="0.25">
      <c r="A34" s="83">
        <v>2</v>
      </c>
      <c r="B34" s="12">
        <v>1</v>
      </c>
      <c r="C34" s="12" t="s">
        <v>304</v>
      </c>
      <c r="D34" s="12" t="s">
        <v>264</v>
      </c>
      <c r="E34" s="58" t="s">
        <v>250</v>
      </c>
      <c r="F34" s="12">
        <v>2</v>
      </c>
      <c r="G34" s="12" t="s">
        <v>30</v>
      </c>
      <c r="H34" s="12" t="s">
        <v>22</v>
      </c>
      <c r="I34" s="13">
        <v>60</v>
      </c>
      <c r="J34" s="15">
        <v>0.10416666666666667</v>
      </c>
      <c r="K34" s="14"/>
      <c r="L34" s="7" t="str">
        <f t="shared" si="0"/>
        <v>sábado</v>
      </c>
      <c r="M34" s="15">
        <v>0.70833333333333337</v>
      </c>
      <c r="N34" s="15">
        <f t="shared" si="1"/>
        <v>0.8125</v>
      </c>
      <c r="O34" s="78">
        <v>-1</v>
      </c>
      <c r="P34" s="77">
        <v>1</v>
      </c>
      <c r="Q34" s="77">
        <v>28</v>
      </c>
      <c r="R34" s="58" t="s">
        <v>256</v>
      </c>
      <c r="S34" s="59" t="s">
        <v>369</v>
      </c>
      <c r="T34" s="5" t="e">
        <f>VLOOKUP(K34,datos!$B$2:$C$18,2,FALSE)</f>
        <v>#N/A</v>
      </c>
      <c r="U34" s="5"/>
      <c r="V34" s="5" t="s">
        <v>369</v>
      </c>
      <c r="W34" s="5">
        <v>60</v>
      </c>
      <c r="X34" s="88" t="s">
        <v>379</v>
      </c>
      <c r="Y34" s="40"/>
    </row>
    <row r="35" spans="1:25" x14ac:dyDescent="0.25">
      <c r="A35" s="83">
        <v>1</v>
      </c>
      <c r="B35" s="12">
        <v>1</v>
      </c>
      <c r="C35" s="5" t="s">
        <v>247</v>
      </c>
      <c r="D35" s="12" t="s">
        <v>280</v>
      </c>
      <c r="E35" s="12" t="s">
        <v>296</v>
      </c>
      <c r="F35" s="12">
        <v>2</v>
      </c>
      <c r="G35" s="12" t="s">
        <v>30</v>
      </c>
      <c r="H35" s="12" t="s">
        <v>22</v>
      </c>
      <c r="I35" s="13">
        <v>79</v>
      </c>
      <c r="J35" s="15">
        <v>8.3333333333333329E-2</v>
      </c>
      <c r="K35" s="14"/>
      <c r="L35" s="7" t="str">
        <f t="shared" si="0"/>
        <v>sábado</v>
      </c>
      <c r="M35" s="15">
        <v>0.375</v>
      </c>
      <c r="N35" s="15">
        <f t="shared" si="1"/>
        <v>0.45833333333333331</v>
      </c>
      <c r="O35" s="78">
        <v>-1</v>
      </c>
      <c r="P35" s="13">
        <v>1</v>
      </c>
      <c r="Q35" s="13">
        <v>29</v>
      </c>
      <c r="R35" s="12" t="s">
        <v>255</v>
      </c>
      <c r="S35" s="21" t="s">
        <v>340</v>
      </c>
      <c r="T35" s="5" t="e">
        <f>VLOOKUP(K35,datos!$B$2:$C$18,2,FALSE)</f>
        <v>#N/A</v>
      </c>
      <c r="U35" s="5"/>
      <c r="V35" s="5"/>
      <c r="W35" s="5"/>
      <c r="X35" s="88" t="s">
        <v>379</v>
      </c>
      <c r="Y35" s="40"/>
    </row>
    <row r="36" spans="1:25" x14ac:dyDescent="0.25">
      <c r="A36" s="83">
        <v>4</v>
      </c>
      <c r="B36" s="12">
        <v>1</v>
      </c>
      <c r="C36" s="12" t="s">
        <v>159</v>
      </c>
      <c r="D36" s="12" t="s">
        <v>273</v>
      </c>
      <c r="E36" s="12" t="s">
        <v>190</v>
      </c>
      <c r="F36" s="12">
        <v>1</v>
      </c>
      <c r="G36" s="12" t="s">
        <v>21</v>
      </c>
      <c r="H36" s="12" t="s">
        <v>22</v>
      </c>
      <c r="I36" s="13">
        <v>45</v>
      </c>
      <c r="J36" s="15">
        <v>4.1666666666666664E-2</v>
      </c>
      <c r="K36" s="14"/>
      <c r="L36" s="7" t="str">
        <f t="shared" si="0"/>
        <v>sábado</v>
      </c>
      <c r="M36" s="15">
        <v>0.54166666666666663</v>
      </c>
      <c r="N36" s="15">
        <f t="shared" si="1"/>
        <v>0.58333333333333326</v>
      </c>
      <c r="O36" s="78">
        <v>-1</v>
      </c>
      <c r="P36" s="77">
        <v>1</v>
      </c>
      <c r="Q36" s="77">
        <v>30</v>
      </c>
      <c r="R36" s="12" t="s">
        <v>256</v>
      </c>
      <c r="S36" s="16" t="s">
        <v>239</v>
      </c>
      <c r="T36" s="5" t="e">
        <f>VLOOKUP(K36,datos!$B$2:$C$18,2,FALSE)</f>
        <v>#N/A</v>
      </c>
      <c r="U36" s="5"/>
      <c r="V36" s="5"/>
      <c r="W36" s="5"/>
      <c r="X36" s="5" t="s">
        <v>377</v>
      </c>
      <c r="Y36" s="40"/>
    </row>
    <row r="37" spans="1:25" x14ac:dyDescent="0.25">
      <c r="A37" s="83">
        <v>2</v>
      </c>
      <c r="B37" s="12">
        <v>2</v>
      </c>
      <c r="C37" s="12" t="s">
        <v>154</v>
      </c>
      <c r="D37" s="12" t="s">
        <v>276</v>
      </c>
      <c r="E37" s="12" t="s">
        <v>313</v>
      </c>
      <c r="F37" s="12">
        <v>1</v>
      </c>
      <c r="G37" s="12" t="s">
        <v>30</v>
      </c>
      <c r="H37" s="12" t="s">
        <v>22</v>
      </c>
      <c r="I37" s="13">
        <v>40</v>
      </c>
      <c r="J37" s="15">
        <v>0.125</v>
      </c>
      <c r="K37" s="14"/>
      <c r="L37" s="7" t="str">
        <f t="shared" ref="L37:L67" si="2">TEXT(K37,"dddd")</f>
        <v>sábado</v>
      </c>
      <c r="M37" s="15">
        <v>0.66666666666666663</v>
      </c>
      <c r="N37" s="15">
        <f t="shared" si="1"/>
        <v>0.79166666666666663</v>
      </c>
      <c r="O37" s="78">
        <v>-1</v>
      </c>
      <c r="P37" s="13">
        <v>1</v>
      </c>
      <c r="Q37" s="13">
        <v>31</v>
      </c>
      <c r="R37" s="12" t="s">
        <v>255</v>
      </c>
      <c r="S37" s="20" t="s">
        <v>341</v>
      </c>
      <c r="T37" s="5" t="e">
        <f>VLOOKUP(K37,datos!$B$2:$C$18,2,FALSE)</f>
        <v>#N/A</v>
      </c>
      <c r="U37" s="5"/>
      <c r="V37" s="5"/>
      <c r="W37" s="5"/>
      <c r="X37" s="5" t="s">
        <v>377</v>
      </c>
      <c r="Y37" s="40"/>
    </row>
    <row r="38" spans="1:25" x14ac:dyDescent="0.25">
      <c r="A38" s="83">
        <v>1</v>
      </c>
      <c r="B38" s="12">
        <v>2</v>
      </c>
      <c r="C38" s="12" t="s">
        <v>170</v>
      </c>
      <c r="D38" s="12" t="s">
        <v>266</v>
      </c>
      <c r="E38" s="62" t="s">
        <v>199</v>
      </c>
      <c r="F38" s="12">
        <v>2</v>
      </c>
      <c r="G38" s="12" t="s">
        <v>30</v>
      </c>
      <c r="H38" s="12" t="s">
        <v>22</v>
      </c>
      <c r="I38" s="13">
        <v>70</v>
      </c>
      <c r="J38" s="15">
        <v>8.3333333333333329E-2</v>
      </c>
      <c r="K38" s="14"/>
      <c r="L38" s="7" t="str">
        <f t="shared" si="2"/>
        <v>sábado</v>
      </c>
      <c r="M38" s="15">
        <v>0.375</v>
      </c>
      <c r="N38" s="15">
        <f t="shared" si="1"/>
        <v>0.45833333333333331</v>
      </c>
      <c r="O38" s="78">
        <v>-1</v>
      </c>
      <c r="P38" s="77">
        <v>1</v>
      </c>
      <c r="Q38" s="77">
        <v>32</v>
      </c>
      <c r="R38" s="12" t="s">
        <v>255</v>
      </c>
      <c r="S38" s="64" t="s">
        <v>373</v>
      </c>
      <c r="T38" s="5" t="e">
        <f>VLOOKUP(K38,datos!$B$2:$C$18,2,FALSE)</f>
        <v>#N/A</v>
      </c>
      <c r="U38" s="5"/>
      <c r="V38" s="5"/>
      <c r="W38" s="5"/>
      <c r="X38" s="88" t="s">
        <v>379</v>
      </c>
      <c r="Y38" s="40"/>
    </row>
    <row r="39" spans="1:25" x14ac:dyDescent="0.25">
      <c r="A39" s="83">
        <v>3</v>
      </c>
      <c r="B39" s="12">
        <v>1</v>
      </c>
      <c r="C39" s="12" t="s">
        <v>162</v>
      </c>
      <c r="D39" s="12" t="s">
        <v>279</v>
      </c>
      <c r="E39" s="12" t="s">
        <v>193</v>
      </c>
      <c r="F39" s="12">
        <v>1</v>
      </c>
      <c r="G39" s="12" t="s">
        <v>21</v>
      </c>
      <c r="H39" s="12" t="s">
        <v>28</v>
      </c>
      <c r="I39" s="13"/>
      <c r="J39" s="15">
        <v>6.25E-2</v>
      </c>
      <c r="K39" s="14"/>
      <c r="L39" s="7" t="str">
        <f t="shared" si="2"/>
        <v>sábado</v>
      </c>
      <c r="M39" s="15">
        <v>0.5</v>
      </c>
      <c r="N39" s="15">
        <f t="shared" si="1"/>
        <v>0.5625</v>
      </c>
      <c r="O39" s="78">
        <v>-1</v>
      </c>
      <c r="P39" s="13">
        <v>1</v>
      </c>
      <c r="Q39" s="13">
        <v>33</v>
      </c>
      <c r="R39" s="12" t="s">
        <v>253</v>
      </c>
      <c r="S39" s="16"/>
      <c r="T39" s="5" t="e">
        <f>VLOOKUP(K39,datos!$B$2:$C$18,2,FALSE)</f>
        <v>#N/A</v>
      </c>
      <c r="U39" s="5"/>
      <c r="V39" s="5"/>
      <c r="W39" s="5"/>
      <c r="X39" s="5"/>
      <c r="Y39" s="40"/>
    </row>
    <row r="40" spans="1:25" x14ac:dyDescent="0.25">
      <c r="A40" s="83">
        <v>3</v>
      </c>
      <c r="B40" s="12">
        <v>1</v>
      </c>
      <c r="C40" s="12" t="s">
        <v>210</v>
      </c>
      <c r="D40" s="12" t="s">
        <v>279</v>
      </c>
      <c r="E40" s="12" t="s">
        <v>193</v>
      </c>
      <c r="F40" s="12">
        <v>2</v>
      </c>
      <c r="G40" s="12" t="s">
        <v>308</v>
      </c>
      <c r="H40" s="12" t="s">
        <v>136</v>
      </c>
      <c r="I40" s="12"/>
      <c r="J40" s="15">
        <v>2.0833333333333332E-2</v>
      </c>
      <c r="K40" s="14"/>
      <c r="L40" s="7" t="str">
        <f t="shared" si="2"/>
        <v>sábado</v>
      </c>
      <c r="M40" s="15">
        <v>0.5</v>
      </c>
      <c r="N40" s="15">
        <f t="shared" si="1"/>
        <v>0.52083333333333337</v>
      </c>
      <c r="O40" s="78">
        <v>-1</v>
      </c>
      <c r="P40" s="77">
        <v>1</v>
      </c>
      <c r="Q40" s="77">
        <v>34</v>
      </c>
      <c r="R40" s="12" t="s">
        <v>253</v>
      </c>
      <c r="S40" s="19"/>
      <c r="T40" s="5" t="e">
        <f>VLOOKUP(K40,datos!$B$2:$C$18,2,FALSE)</f>
        <v>#N/A</v>
      </c>
      <c r="U40" s="5"/>
      <c r="V40" s="5"/>
      <c r="W40" s="5"/>
      <c r="X40" s="5"/>
      <c r="Y40" s="40"/>
    </row>
    <row r="41" spans="1:25" x14ac:dyDescent="0.25">
      <c r="A41" s="83">
        <v>2</v>
      </c>
      <c r="B41" s="12">
        <v>1</v>
      </c>
      <c r="C41" s="12" t="s">
        <v>305</v>
      </c>
      <c r="D41" s="12" t="s">
        <v>282</v>
      </c>
      <c r="E41" s="12" t="s">
        <v>249</v>
      </c>
      <c r="F41" s="12">
        <v>1</v>
      </c>
      <c r="G41" s="12" t="s">
        <v>30</v>
      </c>
      <c r="H41" s="12" t="s">
        <v>22</v>
      </c>
      <c r="I41" s="13">
        <v>62</v>
      </c>
      <c r="J41" s="15">
        <v>0.125</v>
      </c>
      <c r="K41" s="14"/>
      <c r="L41" s="7" t="str">
        <f t="shared" si="2"/>
        <v>sábado</v>
      </c>
      <c r="M41" s="15">
        <v>0.70833333333333337</v>
      </c>
      <c r="N41" s="15">
        <f t="shared" si="1"/>
        <v>0.83333333333333337</v>
      </c>
      <c r="O41" s="78">
        <v>-1</v>
      </c>
      <c r="P41" s="13">
        <v>1</v>
      </c>
      <c r="Q41" s="13">
        <v>35</v>
      </c>
      <c r="R41" s="12" t="s">
        <v>255</v>
      </c>
      <c r="S41" s="28" t="s">
        <v>342</v>
      </c>
      <c r="T41" s="5" t="e">
        <f>VLOOKUP(K41,datos!$B$2:$C$18,2,FALSE)</f>
        <v>#N/A</v>
      </c>
      <c r="U41" s="5"/>
      <c r="V41" s="5"/>
      <c r="W41" s="5"/>
      <c r="X41" s="5" t="s">
        <v>377</v>
      </c>
      <c r="Y41" s="40"/>
    </row>
    <row r="42" spans="1:25" x14ac:dyDescent="0.25">
      <c r="A42" s="83">
        <v>0</v>
      </c>
      <c r="B42" s="12">
        <v>1</v>
      </c>
      <c r="C42" s="12" t="s">
        <v>158</v>
      </c>
      <c r="D42" s="12" t="s">
        <v>289</v>
      </c>
      <c r="E42" s="12" t="s">
        <v>188</v>
      </c>
      <c r="F42" s="12">
        <v>1</v>
      </c>
      <c r="G42" s="12" t="s">
        <v>308</v>
      </c>
      <c r="H42" s="12" t="s">
        <v>136</v>
      </c>
      <c r="I42" s="13"/>
      <c r="J42" s="15">
        <v>2.0833333333333332E-2</v>
      </c>
      <c r="K42" s="14"/>
      <c r="L42" s="7" t="str">
        <f t="shared" si="2"/>
        <v>sábado</v>
      </c>
      <c r="M42" s="15">
        <v>0.375</v>
      </c>
      <c r="N42" s="15">
        <f t="shared" si="1"/>
        <v>0.39583333333333331</v>
      </c>
      <c r="O42" s="78">
        <v>-1</v>
      </c>
      <c r="P42" s="77">
        <v>1</v>
      </c>
      <c r="Q42" s="77">
        <v>36</v>
      </c>
      <c r="R42" s="12" t="s">
        <v>254</v>
      </c>
      <c r="S42" s="16"/>
      <c r="T42" s="5" t="e">
        <f>VLOOKUP(K42,datos!$B$2:$C$18,2,FALSE)</f>
        <v>#N/A</v>
      </c>
      <c r="U42" s="5"/>
      <c r="V42" s="5"/>
      <c r="W42" s="5"/>
      <c r="X42" s="5"/>
      <c r="Y42" s="40"/>
    </row>
    <row r="43" spans="1:25" x14ac:dyDescent="0.25">
      <c r="A43" s="83">
        <v>3</v>
      </c>
      <c r="B43" s="12">
        <v>1</v>
      </c>
      <c r="C43" s="12" t="s">
        <v>206</v>
      </c>
      <c r="D43" s="12" t="s">
        <v>269</v>
      </c>
      <c r="E43" s="12" t="s">
        <v>183</v>
      </c>
      <c r="F43" s="12">
        <v>2</v>
      </c>
      <c r="G43" s="12" t="s">
        <v>30</v>
      </c>
      <c r="H43" s="12" t="s">
        <v>22</v>
      </c>
      <c r="I43" s="13">
        <v>79</v>
      </c>
      <c r="J43" s="15">
        <v>0.125</v>
      </c>
      <c r="K43" s="14"/>
      <c r="L43" s="7" t="str">
        <f t="shared" si="2"/>
        <v>sábado</v>
      </c>
      <c r="M43" s="15">
        <v>0.375</v>
      </c>
      <c r="N43" s="15">
        <f t="shared" si="1"/>
        <v>0.5</v>
      </c>
      <c r="O43" s="78">
        <v>-1</v>
      </c>
      <c r="P43" s="13">
        <v>1</v>
      </c>
      <c r="Q43" s="13">
        <v>37</v>
      </c>
      <c r="R43" s="12" t="s">
        <v>255</v>
      </c>
      <c r="S43" s="28" t="s">
        <v>340</v>
      </c>
      <c r="T43" s="5" t="e">
        <f>VLOOKUP(K43,datos!$B$2:$C$18,2,FALSE)</f>
        <v>#N/A</v>
      </c>
      <c r="U43" s="5" t="s">
        <v>357</v>
      </c>
      <c r="V43" s="5"/>
      <c r="W43" s="5"/>
      <c r="X43" s="89" t="s">
        <v>379</v>
      </c>
      <c r="Y43" s="40"/>
    </row>
    <row r="44" spans="1:25" x14ac:dyDescent="0.25">
      <c r="A44" s="83">
        <v>1</v>
      </c>
      <c r="B44" s="12">
        <v>1</v>
      </c>
      <c r="C44" s="5" t="s">
        <v>145</v>
      </c>
      <c r="D44" s="12" t="s">
        <v>286</v>
      </c>
      <c r="E44" s="12" t="s">
        <v>176</v>
      </c>
      <c r="F44" s="12">
        <v>1</v>
      </c>
      <c r="G44" s="12" t="s">
        <v>21</v>
      </c>
      <c r="H44" s="12" t="s">
        <v>22</v>
      </c>
      <c r="I44" s="13">
        <v>44</v>
      </c>
      <c r="J44" s="15">
        <v>0.10416666666666667</v>
      </c>
      <c r="K44" s="79"/>
      <c r="L44" s="7" t="str">
        <f t="shared" si="2"/>
        <v>sábado</v>
      </c>
      <c r="M44" s="15">
        <v>0.5</v>
      </c>
      <c r="N44" s="15">
        <f t="shared" si="1"/>
        <v>0.60416666666666663</v>
      </c>
      <c r="O44" s="78">
        <v>-1</v>
      </c>
      <c r="P44" s="77">
        <v>1</v>
      </c>
      <c r="Q44" s="77">
        <v>38</v>
      </c>
      <c r="R44" s="12" t="s">
        <v>256</v>
      </c>
      <c r="S44" s="16" t="s">
        <v>337</v>
      </c>
      <c r="T44" s="5" t="e">
        <f>VLOOKUP(K44,datos!$B$2:$C$18,2,FALSE)</f>
        <v>#N/A</v>
      </c>
      <c r="U44" s="5"/>
      <c r="V44" s="5"/>
      <c r="W44" s="5"/>
      <c r="X44" s="5" t="s">
        <v>377</v>
      </c>
      <c r="Y44" s="40"/>
    </row>
    <row r="45" spans="1:25" x14ac:dyDescent="0.25">
      <c r="A45" s="83">
        <v>2</v>
      </c>
      <c r="B45" s="12">
        <v>2</v>
      </c>
      <c r="C45" s="12" t="s">
        <v>164</v>
      </c>
      <c r="D45" s="12" t="s">
        <v>236</v>
      </c>
      <c r="E45" s="58" t="s">
        <v>195</v>
      </c>
      <c r="F45" s="12">
        <v>1</v>
      </c>
      <c r="G45" s="12" t="s">
        <v>21</v>
      </c>
      <c r="H45" s="12" t="s">
        <v>22</v>
      </c>
      <c r="I45" s="13">
        <v>60</v>
      </c>
      <c r="J45" s="15">
        <v>0.125</v>
      </c>
      <c r="K45" s="14"/>
      <c r="L45" s="7" t="str">
        <f t="shared" si="2"/>
        <v>sábado</v>
      </c>
      <c r="M45" s="60">
        <v>0.70833333333333337</v>
      </c>
      <c r="N45" s="60">
        <f t="shared" si="1"/>
        <v>0.83333333333333337</v>
      </c>
      <c r="O45" s="78">
        <v>-1</v>
      </c>
      <c r="P45" s="13">
        <v>1</v>
      </c>
      <c r="Q45" s="13">
        <v>39</v>
      </c>
      <c r="R45" s="12" t="s">
        <v>256</v>
      </c>
      <c r="S45" s="19" t="s">
        <v>297</v>
      </c>
      <c r="T45" s="5" t="e">
        <f>VLOOKUP(K45,datos!$B$2:$C$18,2,FALSE)</f>
        <v>#N/A</v>
      </c>
      <c r="U45" s="5"/>
      <c r="V45" s="5"/>
      <c r="W45" s="5"/>
      <c r="X45" s="88" t="s">
        <v>379</v>
      </c>
      <c r="Y45" s="40"/>
    </row>
    <row r="46" spans="1:25" x14ac:dyDescent="0.25">
      <c r="A46" s="83">
        <v>1</v>
      </c>
      <c r="B46" s="12">
        <v>1</v>
      </c>
      <c r="C46" s="12" t="s">
        <v>156</v>
      </c>
      <c r="D46" s="12" t="s">
        <v>274</v>
      </c>
      <c r="E46" s="12" t="s">
        <v>186</v>
      </c>
      <c r="F46" s="12">
        <v>1</v>
      </c>
      <c r="G46" s="12" t="s">
        <v>21</v>
      </c>
      <c r="H46" s="12" t="s">
        <v>22</v>
      </c>
      <c r="I46" s="13">
        <v>140</v>
      </c>
      <c r="J46" s="15">
        <v>0.125</v>
      </c>
      <c r="K46" s="14"/>
      <c r="L46" s="7" t="str">
        <f t="shared" si="2"/>
        <v>sábado</v>
      </c>
      <c r="M46" s="15">
        <v>0.375</v>
      </c>
      <c r="N46" s="15">
        <f t="shared" si="1"/>
        <v>0.5</v>
      </c>
      <c r="O46" s="78">
        <v>-1</v>
      </c>
      <c r="P46" s="77">
        <v>1</v>
      </c>
      <c r="Q46" s="77">
        <v>40</v>
      </c>
      <c r="R46" s="12" t="s">
        <v>298</v>
      </c>
      <c r="S46" s="19"/>
      <c r="T46" s="5" t="e">
        <f>VLOOKUP(K46,datos!$B$2:$C$18,2,FALSE)</f>
        <v>#N/A</v>
      </c>
      <c r="U46" s="5"/>
      <c r="V46" s="5"/>
      <c r="W46" s="5"/>
      <c r="X46" s="88" t="s">
        <v>379</v>
      </c>
      <c r="Y46" s="40"/>
    </row>
    <row r="47" spans="1:25" x14ac:dyDescent="0.25">
      <c r="A47" s="83">
        <v>0</v>
      </c>
      <c r="B47" s="12">
        <v>1</v>
      </c>
      <c r="C47" s="12" t="s">
        <v>149</v>
      </c>
      <c r="D47" s="12" t="s">
        <v>277</v>
      </c>
      <c r="E47" s="12" t="s">
        <v>180</v>
      </c>
      <c r="F47" s="12">
        <v>1</v>
      </c>
      <c r="G47" s="12" t="s">
        <v>21</v>
      </c>
      <c r="H47" s="12" t="s">
        <v>28</v>
      </c>
      <c r="I47" s="13">
        <v>3</v>
      </c>
      <c r="J47" s="15">
        <v>4.1666666666666664E-2</v>
      </c>
      <c r="K47" s="14"/>
      <c r="L47" s="7" t="str">
        <f t="shared" si="2"/>
        <v>sábado</v>
      </c>
      <c r="M47" s="15">
        <v>0.54166666666666663</v>
      </c>
      <c r="N47" s="15">
        <f t="shared" si="1"/>
        <v>0.58333333333333326</v>
      </c>
      <c r="O47" s="78">
        <v>-1</v>
      </c>
      <c r="P47" s="13">
        <v>1</v>
      </c>
      <c r="Q47" s="13">
        <v>41</v>
      </c>
      <c r="R47" s="12" t="s">
        <v>253</v>
      </c>
      <c r="S47" s="16"/>
      <c r="T47" s="5" t="e">
        <f>VLOOKUP(K47,datos!$B$2:$C$18,2,FALSE)</f>
        <v>#N/A</v>
      </c>
      <c r="U47" s="5"/>
      <c r="V47" s="5"/>
      <c r="W47" s="5"/>
      <c r="X47" s="5"/>
      <c r="Y47" s="40"/>
    </row>
    <row r="48" spans="1:25" x14ac:dyDescent="0.25">
      <c r="A48" s="83">
        <v>2</v>
      </c>
      <c r="B48" s="12">
        <v>1</v>
      </c>
      <c r="C48" s="12" t="s">
        <v>212</v>
      </c>
      <c r="D48" s="12" t="s">
        <v>272</v>
      </c>
      <c r="E48" s="12" t="s">
        <v>196</v>
      </c>
      <c r="F48" s="12">
        <v>2</v>
      </c>
      <c r="G48" s="12" t="s">
        <v>30</v>
      </c>
      <c r="H48" s="12" t="s">
        <v>28</v>
      </c>
      <c r="I48" s="13"/>
      <c r="J48" s="15">
        <v>0.125</v>
      </c>
      <c r="K48" s="14"/>
      <c r="L48" s="7" t="str">
        <f t="shared" si="2"/>
        <v>sábado</v>
      </c>
      <c r="M48" s="15">
        <v>0.625</v>
      </c>
      <c r="N48" s="15">
        <f t="shared" si="1"/>
        <v>0.75</v>
      </c>
      <c r="O48" s="78">
        <v>-1</v>
      </c>
      <c r="P48" s="77">
        <v>1</v>
      </c>
      <c r="Q48" s="77">
        <v>42</v>
      </c>
      <c r="R48" s="12" t="s">
        <v>253</v>
      </c>
      <c r="S48" s="5"/>
      <c r="T48" s="5" t="e">
        <f>VLOOKUP(K48,datos!$B$2:$C$18,2,FALSE)</f>
        <v>#N/A</v>
      </c>
      <c r="U48" s="22" t="s">
        <v>314</v>
      </c>
      <c r="V48" s="5"/>
      <c r="W48" s="5"/>
      <c r="X48" s="5"/>
      <c r="Y48" s="40"/>
    </row>
    <row r="49" spans="1:25" x14ac:dyDescent="0.25">
      <c r="A49" s="83">
        <v>3</v>
      </c>
      <c r="B49" s="12">
        <v>1</v>
      </c>
      <c r="C49" s="12" t="s">
        <v>210</v>
      </c>
      <c r="D49" s="12" t="s">
        <v>279</v>
      </c>
      <c r="E49" s="12" t="s">
        <v>193</v>
      </c>
      <c r="F49" s="12">
        <v>3</v>
      </c>
      <c r="G49" s="12" t="s">
        <v>308</v>
      </c>
      <c r="H49" s="12" t="s">
        <v>347</v>
      </c>
      <c r="I49" s="13"/>
      <c r="J49" s="15">
        <v>0.125</v>
      </c>
      <c r="K49" s="14"/>
      <c r="L49" s="7" t="str">
        <f t="shared" si="2"/>
        <v>sábado</v>
      </c>
      <c r="M49" s="15">
        <v>0.70833333333333337</v>
      </c>
      <c r="N49" s="15">
        <f t="shared" si="1"/>
        <v>0.83333333333333337</v>
      </c>
      <c r="O49" s="78">
        <v>-1</v>
      </c>
      <c r="P49" s="13">
        <v>1</v>
      </c>
      <c r="Q49" s="13">
        <v>43</v>
      </c>
      <c r="R49" s="12" t="s">
        <v>253</v>
      </c>
      <c r="S49" s="19"/>
      <c r="T49" s="5" t="e">
        <f>VLOOKUP(K49,datos!$B$2:$C$18,2,FALSE)</f>
        <v>#N/A</v>
      </c>
      <c r="U49" s="5"/>
      <c r="V49" s="5"/>
      <c r="W49" s="5"/>
      <c r="X49" s="5"/>
      <c r="Y49" s="40"/>
    </row>
    <row r="50" spans="1:25" x14ac:dyDescent="0.25">
      <c r="A50" s="83">
        <v>1</v>
      </c>
      <c r="B50" s="12">
        <v>1</v>
      </c>
      <c r="C50" s="12" t="s">
        <v>155</v>
      </c>
      <c r="D50" s="12" t="s">
        <v>259</v>
      </c>
      <c r="E50" s="12" t="s">
        <v>185</v>
      </c>
      <c r="F50" s="12">
        <v>1</v>
      </c>
      <c r="G50" s="12" t="s">
        <v>30</v>
      </c>
      <c r="H50" s="12" t="s">
        <v>22</v>
      </c>
      <c r="I50" s="13">
        <v>50</v>
      </c>
      <c r="J50" s="15">
        <v>0.10416666666666667</v>
      </c>
      <c r="K50" s="93"/>
      <c r="L50" s="7" t="str">
        <f t="shared" si="2"/>
        <v>sábado</v>
      </c>
      <c r="M50" s="15">
        <v>0.375</v>
      </c>
      <c r="N50" s="15">
        <f t="shared" si="1"/>
        <v>0.47916666666666669</v>
      </c>
      <c r="O50" s="78">
        <v>-1</v>
      </c>
      <c r="P50" s="77">
        <v>1</v>
      </c>
      <c r="Q50" s="77">
        <v>44</v>
      </c>
      <c r="R50" s="12" t="s">
        <v>255</v>
      </c>
      <c r="S50" s="29" t="s">
        <v>343</v>
      </c>
      <c r="T50" s="5" t="e">
        <f>VLOOKUP(K50,datos!$B$2:$C$18,2,FALSE)</f>
        <v>#N/A</v>
      </c>
      <c r="U50" s="5"/>
      <c r="V50" s="5"/>
      <c r="W50" s="5"/>
      <c r="X50" s="89" t="s">
        <v>379</v>
      </c>
      <c r="Y50" s="40"/>
    </row>
    <row r="51" spans="1:25" x14ac:dyDescent="0.25">
      <c r="A51" s="83">
        <v>4</v>
      </c>
      <c r="B51" s="12">
        <v>2</v>
      </c>
      <c r="C51" s="12" t="s">
        <v>301</v>
      </c>
      <c r="D51" s="12" t="s">
        <v>262</v>
      </c>
      <c r="E51" s="12" t="s">
        <v>248</v>
      </c>
      <c r="F51" s="12">
        <v>1</v>
      </c>
      <c r="G51" s="12" t="s">
        <v>21</v>
      </c>
      <c r="H51" s="12" t="s">
        <v>28</v>
      </c>
      <c r="I51" s="13">
        <v>120</v>
      </c>
      <c r="J51" s="15">
        <v>0.10416666666666667</v>
      </c>
      <c r="K51" s="14"/>
      <c r="L51" s="7" t="str">
        <f t="shared" si="2"/>
        <v>sábado</v>
      </c>
      <c r="M51" s="15">
        <v>0.5</v>
      </c>
      <c r="N51" s="15">
        <f t="shared" si="1"/>
        <v>0.60416666666666663</v>
      </c>
      <c r="O51" s="78">
        <v>-1</v>
      </c>
      <c r="P51" s="13">
        <v>1</v>
      </c>
      <c r="Q51" s="13">
        <v>45</v>
      </c>
      <c r="R51" s="12" t="s">
        <v>253</v>
      </c>
      <c r="S51" s="19"/>
      <c r="T51" s="5" t="e">
        <f>VLOOKUP(K51,datos!$B$2:$C$18,2,FALSE)</f>
        <v>#N/A</v>
      </c>
      <c r="U51" s="5"/>
      <c r="V51" s="5"/>
      <c r="W51" s="5"/>
      <c r="X51" s="5"/>
      <c r="Y51" s="40"/>
    </row>
    <row r="52" spans="1:25" x14ac:dyDescent="0.25">
      <c r="A52" s="83">
        <v>2</v>
      </c>
      <c r="B52" s="12">
        <v>2</v>
      </c>
      <c r="C52" s="5" t="s">
        <v>211</v>
      </c>
      <c r="D52" s="12" t="s">
        <v>261</v>
      </c>
      <c r="E52" s="12" t="s">
        <v>194</v>
      </c>
      <c r="F52" s="12">
        <v>2</v>
      </c>
      <c r="G52" s="12" t="s">
        <v>30</v>
      </c>
      <c r="H52" s="12" t="s">
        <v>22</v>
      </c>
      <c r="I52" s="13">
        <v>30</v>
      </c>
      <c r="J52" s="15">
        <v>8.3333333333333329E-2</v>
      </c>
      <c r="K52" s="14"/>
      <c r="L52" s="7" t="str">
        <f t="shared" si="2"/>
        <v>sábado</v>
      </c>
      <c r="M52" s="15">
        <v>0.70833333333333337</v>
      </c>
      <c r="N52" s="15">
        <f t="shared" si="1"/>
        <v>0.79166666666666674</v>
      </c>
      <c r="O52" s="78">
        <v>-1</v>
      </c>
      <c r="P52" s="77">
        <v>1</v>
      </c>
      <c r="Q52" s="77">
        <v>46</v>
      </c>
      <c r="R52" s="12" t="s">
        <v>255</v>
      </c>
      <c r="S52" s="44" t="s">
        <v>344</v>
      </c>
      <c r="T52" s="5" t="e">
        <f>VLOOKUP(K52,datos!$B$2:$C$18,2,FALSE)</f>
        <v>#N/A</v>
      </c>
      <c r="U52" s="5"/>
      <c r="V52" s="5"/>
      <c r="W52" s="5"/>
      <c r="X52" s="5" t="s">
        <v>377</v>
      </c>
      <c r="Y52" s="40"/>
    </row>
    <row r="53" spans="1:25" x14ac:dyDescent="0.25">
      <c r="A53" s="83">
        <v>1</v>
      </c>
      <c r="B53" s="12">
        <v>2</v>
      </c>
      <c r="C53" s="12" t="s">
        <v>151</v>
      </c>
      <c r="D53" s="12" t="s">
        <v>270</v>
      </c>
      <c r="E53" s="12" t="s">
        <v>182</v>
      </c>
      <c r="F53" s="12">
        <v>1</v>
      </c>
      <c r="G53" s="12" t="s">
        <v>21</v>
      </c>
      <c r="H53" s="12" t="s">
        <v>22</v>
      </c>
      <c r="I53" s="13">
        <v>183</v>
      </c>
      <c r="J53" s="15">
        <v>0.125</v>
      </c>
      <c r="K53" s="14"/>
      <c r="L53" s="7" t="str">
        <f t="shared" si="2"/>
        <v>sábado</v>
      </c>
      <c r="M53" s="15">
        <v>0.375</v>
      </c>
      <c r="N53" s="15">
        <f t="shared" si="1"/>
        <v>0.5</v>
      </c>
      <c r="O53" s="78">
        <v>-1</v>
      </c>
      <c r="P53" s="13">
        <v>1</v>
      </c>
      <c r="Q53" s="13">
        <v>47</v>
      </c>
      <c r="R53" s="12" t="s">
        <v>298</v>
      </c>
      <c r="S53" s="16"/>
      <c r="T53" s="5" t="e">
        <f>VLOOKUP(K53,datos!$B$2:$C$18,2,FALSE)</f>
        <v>#N/A</v>
      </c>
      <c r="U53" s="5"/>
      <c r="V53" s="5"/>
      <c r="W53" s="5"/>
      <c r="X53" s="5" t="s">
        <v>378</v>
      </c>
      <c r="Y53" s="40"/>
    </row>
    <row r="54" spans="1:25" x14ac:dyDescent="0.25">
      <c r="A54" s="83">
        <v>3</v>
      </c>
      <c r="B54" s="12">
        <v>2</v>
      </c>
      <c r="C54" s="12" t="s">
        <v>207</v>
      </c>
      <c r="D54" s="12" t="s">
        <v>284</v>
      </c>
      <c r="E54" s="62" t="s">
        <v>184</v>
      </c>
      <c r="F54" s="12">
        <v>2</v>
      </c>
      <c r="G54" s="12" t="s">
        <v>30</v>
      </c>
      <c r="H54" s="12" t="s">
        <v>28</v>
      </c>
      <c r="I54" s="13"/>
      <c r="J54" s="15">
        <v>6.25E-2</v>
      </c>
      <c r="K54" s="14"/>
      <c r="L54" s="7" t="str">
        <f t="shared" si="2"/>
        <v>sábado</v>
      </c>
      <c r="M54" s="15">
        <v>0.54166666666666663</v>
      </c>
      <c r="N54" s="15">
        <f t="shared" si="1"/>
        <v>0.60416666666666663</v>
      </c>
      <c r="O54" s="78">
        <v>-1</v>
      </c>
      <c r="P54" s="77">
        <v>1</v>
      </c>
      <c r="Q54" s="77">
        <v>48</v>
      </c>
      <c r="R54" s="12" t="s">
        <v>253</v>
      </c>
      <c r="S54" s="23"/>
      <c r="T54" s="5" t="e">
        <f>VLOOKUP(K54,datos!$B$2:$C$18,2,FALSE)</f>
        <v>#N/A</v>
      </c>
      <c r="U54" s="5"/>
      <c r="V54" s="5"/>
      <c r="W54" s="5"/>
      <c r="X54" s="5"/>
      <c r="Y54" s="40"/>
    </row>
    <row r="55" spans="1:25" x14ac:dyDescent="0.25">
      <c r="A55" s="83">
        <v>2</v>
      </c>
      <c r="B55" s="12">
        <v>2</v>
      </c>
      <c r="C55" s="12" t="s">
        <v>202</v>
      </c>
      <c r="D55" s="12" t="s">
        <v>281</v>
      </c>
      <c r="E55" s="12" t="s">
        <v>174</v>
      </c>
      <c r="F55" s="12">
        <v>2</v>
      </c>
      <c r="G55" s="12" t="s">
        <v>30</v>
      </c>
      <c r="H55" s="12" t="s">
        <v>22</v>
      </c>
      <c r="I55" s="13">
        <v>50</v>
      </c>
      <c r="J55" s="15">
        <v>0.125</v>
      </c>
      <c r="K55" s="14"/>
      <c r="L55" s="7" t="str">
        <f t="shared" si="2"/>
        <v>sábado</v>
      </c>
      <c r="M55" s="15">
        <v>0.70833333333333337</v>
      </c>
      <c r="N55" s="15">
        <f t="shared" si="1"/>
        <v>0.83333333333333337</v>
      </c>
      <c r="O55" s="78">
        <v>-1</v>
      </c>
      <c r="P55" s="13">
        <v>1</v>
      </c>
      <c r="Q55" s="13">
        <v>49</v>
      </c>
      <c r="R55" s="12" t="s">
        <v>255</v>
      </c>
      <c r="S55" s="29" t="s">
        <v>338</v>
      </c>
      <c r="T55" s="5" t="e">
        <f>VLOOKUP(K55,datos!$B$2:$C$18,2,FALSE)</f>
        <v>#N/A</v>
      </c>
      <c r="U55" s="5"/>
      <c r="V55" s="5"/>
      <c r="W55" s="5"/>
      <c r="X55" s="88" t="s">
        <v>379</v>
      </c>
      <c r="Y55" s="40"/>
    </row>
    <row r="56" spans="1:25" x14ac:dyDescent="0.25">
      <c r="A56" s="83">
        <v>0</v>
      </c>
      <c r="B56" s="12">
        <v>1</v>
      </c>
      <c r="C56" s="12" t="s">
        <v>140</v>
      </c>
      <c r="D56" s="12" t="s">
        <v>292</v>
      </c>
      <c r="E56" s="12" t="s">
        <v>171</v>
      </c>
      <c r="F56" s="12">
        <v>1</v>
      </c>
      <c r="G56" s="12" t="s">
        <v>308</v>
      </c>
      <c r="H56" s="12" t="s">
        <v>136</v>
      </c>
      <c r="I56" s="13"/>
      <c r="J56" s="15">
        <v>2.0833333333333332E-2</v>
      </c>
      <c r="K56" s="14"/>
      <c r="L56" s="7" t="str">
        <f t="shared" si="2"/>
        <v>sábado</v>
      </c>
      <c r="M56" s="15">
        <v>0.95833333333333337</v>
      </c>
      <c r="N56" s="15">
        <f t="shared" si="1"/>
        <v>0.97916666666666674</v>
      </c>
      <c r="O56" s="78">
        <v>-1</v>
      </c>
      <c r="P56" s="77">
        <v>1</v>
      </c>
      <c r="Q56" s="77">
        <v>50</v>
      </c>
      <c r="R56" s="12" t="s">
        <v>254</v>
      </c>
      <c r="S56" s="16"/>
      <c r="T56" s="5" t="e">
        <f>VLOOKUP(K56,datos!$B$2:$C$18,2,FALSE)</f>
        <v>#N/A</v>
      </c>
      <c r="U56" s="5"/>
      <c r="V56" s="5"/>
      <c r="W56" s="5"/>
      <c r="X56" s="5"/>
      <c r="Y56" s="40"/>
    </row>
    <row r="57" spans="1:25" x14ac:dyDescent="0.25">
      <c r="A57" s="83">
        <v>3</v>
      </c>
      <c r="B57" s="12">
        <v>2</v>
      </c>
      <c r="C57" s="5" t="s">
        <v>209</v>
      </c>
      <c r="D57" s="12" t="s">
        <v>234</v>
      </c>
      <c r="E57" s="12" t="s">
        <v>191</v>
      </c>
      <c r="F57" s="12">
        <v>2</v>
      </c>
      <c r="G57" s="12" t="s">
        <v>30</v>
      </c>
      <c r="H57" s="12" t="s">
        <v>22</v>
      </c>
      <c r="I57" s="13">
        <v>71</v>
      </c>
      <c r="J57" s="15">
        <v>0.10416666666666667</v>
      </c>
      <c r="K57" s="14"/>
      <c r="L57" s="7" t="str">
        <f t="shared" si="2"/>
        <v>sábado</v>
      </c>
      <c r="M57" s="15">
        <v>0.375</v>
      </c>
      <c r="N57" s="15">
        <f t="shared" si="1"/>
        <v>0.47916666666666669</v>
      </c>
      <c r="O57" s="78">
        <v>-1</v>
      </c>
      <c r="P57" s="13">
        <v>1</v>
      </c>
      <c r="Q57" s="13">
        <v>51</v>
      </c>
      <c r="R57" s="12" t="s">
        <v>255</v>
      </c>
      <c r="S57" s="20" t="s">
        <v>345</v>
      </c>
      <c r="T57" s="5" t="e">
        <f>VLOOKUP(K57,datos!$B$2:$C$18,2,FALSE)</f>
        <v>#N/A</v>
      </c>
      <c r="U57" s="5"/>
      <c r="V57" s="5"/>
      <c r="W57" s="5"/>
      <c r="X57" s="5" t="s">
        <v>377</v>
      </c>
      <c r="Y57" s="40"/>
    </row>
    <row r="58" spans="1:25" x14ac:dyDescent="0.25">
      <c r="A58" s="83">
        <v>2</v>
      </c>
      <c r="B58" s="12">
        <v>1</v>
      </c>
      <c r="C58" s="12" t="s">
        <v>141</v>
      </c>
      <c r="D58" s="12" t="s">
        <v>287</v>
      </c>
      <c r="E58" s="12" t="s">
        <v>172</v>
      </c>
      <c r="F58" s="12">
        <v>1</v>
      </c>
      <c r="G58" s="12" t="s">
        <v>21</v>
      </c>
      <c r="H58" s="12" t="s">
        <v>22</v>
      </c>
      <c r="I58" s="13">
        <v>70</v>
      </c>
      <c r="J58" s="15">
        <v>0.125</v>
      </c>
      <c r="K58" s="79"/>
      <c r="L58" s="7" t="str">
        <f t="shared" si="2"/>
        <v>sábado</v>
      </c>
      <c r="M58" s="15">
        <v>0.625</v>
      </c>
      <c r="N58" s="15">
        <f t="shared" si="1"/>
        <v>0.75</v>
      </c>
      <c r="O58" s="78">
        <v>-1</v>
      </c>
      <c r="P58" s="77">
        <v>1</v>
      </c>
      <c r="Q58" s="77">
        <v>52</v>
      </c>
      <c r="R58" s="12" t="s">
        <v>256</v>
      </c>
      <c r="S58" s="16" t="s">
        <v>297</v>
      </c>
      <c r="T58" s="5" t="e">
        <f>VLOOKUP(K58,datos!$B$2:$C$18,2,FALSE)</f>
        <v>#N/A</v>
      </c>
      <c r="U58" s="5"/>
      <c r="V58" s="5"/>
      <c r="W58" s="5"/>
      <c r="X58" s="5" t="s">
        <v>377</v>
      </c>
      <c r="Y58" s="40"/>
    </row>
    <row r="59" spans="1:25" x14ac:dyDescent="0.25">
      <c r="A59" s="84">
        <v>4</v>
      </c>
      <c r="B59" s="65">
        <v>2</v>
      </c>
      <c r="C59" s="65" t="s">
        <v>165</v>
      </c>
      <c r="D59" s="65" t="s">
        <v>285</v>
      </c>
      <c r="E59" s="65" t="s">
        <v>300</v>
      </c>
      <c r="F59" s="65">
        <v>1</v>
      </c>
      <c r="G59" s="65" t="s">
        <v>21</v>
      </c>
      <c r="H59" s="65" t="s">
        <v>28</v>
      </c>
      <c r="I59" s="66">
        <v>177</v>
      </c>
      <c r="J59" s="67">
        <v>4.1666666666666664E-2</v>
      </c>
      <c r="K59" s="68"/>
      <c r="L59" s="69" t="str">
        <f t="shared" si="2"/>
        <v>sábado</v>
      </c>
      <c r="M59" s="67">
        <v>0.79166666666666663</v>
      </c>
      <c r="N59" s="67">
        <f t="shared" si="1"/>
        <v>0.83333333333333326</v>
      </c>
      <c r="O59" s="78">
        <v>-1</v>
      </c>
      <c r="P59" s="13">
        <v>1</v>
      </c>
      <c r="Q59" s="13">
        <v>53</v>
      </c>
      <c r="R59" s="65" t="s">
        <v>253</v>
      </c>
      <c r="S59" s="70"/>
      <c r="T59" s="71" t="e">
        <f>VLOOKUP(K59,datos!$B$2:$C$18,2,FALSE)</f>
        <v>#N/A</v>
      </c>
      <c r="U59" s="71"/>
      <c r="V59" s="71"/>
      <c r="W59" s="71"/>
      <c r="X59" s="71"/>
      <c r="Y59" s="85"/>
    </row>
    <row r="60" spans="1:25" x14ac:dyDescent="0.25">
      <c r="A60" s="6">
        <v>0</v>
      </c>
      <c r="B60" s="7">
        <v>1</v>
      </c>
      <c r="C60" s="7" t="s">
        <v>306</v>
      </c>
      <c r="D60" s="7" t="s">
        <v>290</v>
      </c>
      <c r="E60" s="7" t="s">
        <v>251</v>
      </c>
      <c r="F60" s="7">
        <v>1</v>
      </c>
      <c r="G60" s="7" t="s">
        <v>308</v>
      </c>
      <c r="H60" s="7" t="s">
        <v>136</v>
      </c>
      <c r="I60" s="8"/>
      <c r="J60" s="10">
        <v>2.0833333333333332E-2</v>
      </c>
      <c r="K60" s="9"/>
      <c r="L60" s="7" t="str">
        <f t="shared" si="2"/>
        <v>sábado</v>
      </c>
      <c r="M60" s="10">
        <v>0.375</v>
      </c>
      <c r="N60" s="10">
        <f t="shared" si="1"/>
        <v>0.39583333333333331</v>
      </c>
      <c r="O60" s="78">
        <v>-1</v>
      </c>
      <c r="P60" s="77">
        <v>1</v>
      </c>
      <c r="Q60" s="77">
        <v>54</v>
      </c>
      <c r="R60" s="7" t="s">
        <v>254</v>
      </c>
      <c r="S60" s="72"/>
      <c r="T60" t="e">
        <f>VLOOKUP(K60,datos!$B$2:$C$18,2,FALSE)</f>
        <v>#N/A</v>
      </c>
    </row>
    <row r="61" spans="1:25" x14ac:dyDescent="0.25">
      <c r="A61" s="11">
        <v>2</v>
      </c>
      <c r="B61" s="12">
        <v>2</v>
      </c>
      <c r="C61" s="12" t="s">
        <v>164</v>
      </c>
      <c r="D61" s="33" t="s">
        <v>236</v>
      </c>
      <c r="E61" s="33" t="s">
        <v>195</v>
      </c>
      <c r="F61" s="33">
        <v>1</v>
      </c>
      <c r="G61" s="33" t="s">
        <v>30</v>
      </c>
      <c r="H61" s="33" t="s">
        <v>22</v>
      </c>
      <c r="I61" s="12">
        <v>71</v>
      </c>
      <c r="J61" s="48">
        <v>0.10416666666666667</v>
      </c>
      <c r="K61" s="14"/>
      <c r="L61" s="7" t="str">
        <f t="shared" si="2"/>
        <v>sábado</v>
      </c>
      <c r="M61" s="15">
        <v>0.375</v>
      </c>
      <c r="N61" s="15">
        <f t="shared" si="1"/>
        <v>0.47916666666666669</v>
      </c>
      <c r="O61" s="78">
        <v>-1</v>
      </c>
      <c r="P61" s="13">
        <v>1</v>
      </c>
      <c r="Q61" s="13">
        <v>55</v>
      </c>
      <c r="R61" s="12" t="s">
        <v>255</v>
      </c>
      <c r="S61" s="16" t="s">
        <v>346</v>
      </c>
      <c r="T61" t="e">
        <f>VLOOKUP(K61,datos!$B$2:$C$18,2,FALSE)</f>
        <v>#N/A</v>
      </c>
      <c r="X61" s="91" t="s">
        <v>379</v>
      </c>
    </row>
    <row r="62" spans="1:25" x14ac:dyDescent="0.25">
      <c r="A62" s="24">
        <v>1</v>
      </c>
      <c r="B62" s="25">
        <v>1</v>
      </c>
      <c r="C62" s="25" t="s">
        <v>148</v>
      </c>
      <c r="D62" s="25" t="s">
        <v>353</v>
      </c>
      <c r="E62" s="25" t="s">
        <v>179</v>
      </c>
      <c r="F62" s="25">
        <v>1</v>
      </c>
      <c r="G62" s="12" t="s">
        <v>21</v>
      </c>
      <c r="H62" s="12" t="s">
        <v>22</v>
      </c>
      <c r="I62" s="26">
        <v>120</v>
      </c>
      <c r="J62" s="47">
        <v>0.125</v>
      </c>
      <c r="K62" s="27"/>
      <c r="L62" s="7" t="str">
        <f t="shared" si="2"/>
        <v>sábado</v>
      </c>
      <c r="M62" s="15">
        <v>0.5</v>
      </c>
      <c r="N62" s="47">
        <f t="shared" si="1"/>
        <v>0.625</v>
      </c>
      <c r="O62" s="78">
        <v>-1</v>
      </c>
      <c r="P62" s="77">
        <v>1</v>
      </c>
      <c r="Q62" s="77">
        <v>56</v>
      </c>
      <c r="R62" s="25" t="s">
        <v>298</v>
      </c>
      <c r="S62" s="45"/>
      <c r="T62" t="e">
        <f>VLOOKUP(K62,datos!$B$2:$C$18,2,FALSE)</f>
        <v>#N/A</v>
      </c>
      <c r="X62" s="91" t="s">
        <v>379</v>
      </c>
    </row>
    <row r="63" spans="1:25" x14ac:dyDescent="0.25">
      <c r="A63" s="11">
        <v>2</v>
      </c>
      <c r="B63" s="12">
        <v>1</v>
      </c>
      <c r="C63" s="12" t="s">
        <v>142</v>
      </c>
      <c r="D63" s="12" t="s">
        <v>265</v>
      </c>
      <c r="E63" s="12" t="s">
        <v>173</v>
      </c>
      <c r="F63" s="12">
        <v>1</v>
      </c>
      <c r="G63" s="12" t="s">
        <v>21</v>
      </c>
      <c r="H63" s="12" t="s">
        <v>28</v>
      </c>
      <c r="I63" s="13">
        <v>8</v>
      </c>
      <c r="J63" s="15">
        <v>4.1666666666666664E-2</v>
      </c>
      <c r="K63" s="14"/>
      <c r="L63" s="7" t="str">
        <f t="shared" si="2"/>
        <v>sábado</v>
      </c>
      <c r="M63" s="15">
        <v>0.79166666666666663</v>
      </c>
      <c r="N63" s="15">
        <f t="shared" si="1"/>
        <v>0.83333333333333326</v>
      </c>
      <c r="O63" s="78">
        <v>-1</v>
      </c>
      <c r="P63" s="13">
        <v>1</v>
      </c>
      <c r="Q63" s="13">
        <v>57</v>
      </c>
      <c r="R63" s="12" t="s">
        <v>253</v>
      </c>
      <c r="S63" s="19"/>
      <c r="T63" t="e">
        <f>VLOOKUP(K63,datos!$B$2:$C$18,2,FALSE)</f>
        <v>#N/A</v>
      </c>
    </row>
    <row r="64" spans="1:25" x14ac:dyDescent="0.25">
      <c r="A64" s="32">
        <v>3</v>
      </c>
      <c r="B64" s="34">
        <v>2</v>
      </c>
      <c r="C64" s="12" t="s">
        <v>203</v>
      </c>
      <c r="D64" s="12" t="s">
        <v>263</v>
      </c>
      <c r="E64" s="12" t="s">
        <v>315</v>
      </c>
      <c r="F64" s="12">
        <v>2</v>
      </c>
      <c r="G64" s="12" t="s">
        <v>30</v>
      </c>
      <c r="H64" s="12" t="s">
        <v>22</v>
      </c>
      <c r="I64" s="13">
        <v>89</v>
      </c>
      <c r="J64" s="15">
        <v>0.14583333333333334</v>
      </c>
      <c r="K64" s="14"/>
      <c r="L64" s="7" t="str">
        <f t="shared" si="2"/>
        <v>sábado</v>
      </c>
      <c r="M64" s="15">
        <v>0.375</v>
      </c>
      <c r="N64" s="15">
        <f t="shared" si="1"/>
        <v>0.52083333333333337</v>
      </c>
      <c r="O64" s="78">
        <v>-1</v>
      </c>
      <c r="P64" s="77">
        <v>1</v>
      </c>
      <c r="Q64" s="77">
        <v>58</v>
      </c>
      <c r="R64" s="12" t="s">
        <v>255</v>
      </c>
      <c r="S64" s="56" t="s">
        <v>371</v>
      </c>
      <c r="T64" t="e">
        <f>VLOOKUP(K64,datos!$B$2:$C$18,2,FALSE)</f>
        <v>#N/A</v>
      </c>
      <c r="U64" t="s">
        <v>317</v>
      </c>
      <c r="X64" s="91" t="s">
        <v>379</v>
      </c>
    </row>
    <row r="65" spans="1:24" x14ac:dyDescent="0.25">
      <c r="A65" s="32">
        <v>2</v>
      </c>
      <c r="B65" s="34">
        <v>1</v>
      </c>
      <c r="C65" s="12" t="s">
        <v>201</v>
      </c>
      <c r="D65" s="34" t="s">
        <v>265</v>
      </c>
      <c r="E65" s="33" t="s">
        <v>173</v>
      </c>
      <c r="F65" s="33">
        <v>2</v>
      </c>
      <c r="G65" s="33" t="s">
        <v>30</v>
      </c>
      <c r="H65" s="33" t="s">
        <v>28</v>
      </c>
      <c r="I65" s="12">
        <v>8</v>
      </c>
      <c r="J65" s="48">
        <v>4.1666666666666664E-2</v>
      </c>
      <c r="K65" s="14"/>
      <c r="L65" s="7" t="str">
        <f t="shared" si="2"/>
        <v>sábado</v>
      </c>
      <c r="M65" s="15">
        <v>0.54166666666666663</v>
      </c>
      <c r="N65" s="15">
        <f t="shared" si="1"/>
        <v>0.58333333333333326</v>
      </c>
      <c r="O65" s="78">
        <v>-1</v>
      </c>
      <c r="P65" s="13">
        <v>1</v>
      </c>
      <c r="Q65" s="13">
        <v>59</v>
      </c>
      <c r="R65" s="12" t="s">
        <v>253</v>
      </c>
      <c r="S65" s="16"/>
      <c r="T65" t="e">
        <f>VLOOKUP(K65,datos!$B$2:$C$18,2,FALSE)</f>
        <v>#N/A</v>
      </c>
    </row>
    <row r="66" spans="1:24" x14ac:dyDescent="0.25">
      <c r="A66" s="11">
        <v>3</v>
      </c>
      <c r="B66" s="12">
        <v>2</v>
      </c>
      <c r="C66" s="12" t="s">
        <v>203</v>
      </c>
      <c r="D66" s="12" t="s">
        <v>263</v>
      </c>
      <c r="E66" s="12" t="s">
        <v>316</v>
      </c>
      <c r="F66" s="12">
        <v>2</v>
      </c>
      <c r="G66" s="12" t="s">
        <v>30</v>
      </c>
      <c r="H66" s="12" t="s">
        <v>22</v>
      </c>
      <c r="I66" s="13">
        <v>11</v>
      </c>
      <c r="J66" s="15">
        <v>0.14583333333333334</v>
      </c>
      <c r="K66" s="14"/>
      <c r="L66" s="7" t="str">
        <f t="shared" si="2"/>
        <v>sábado</v>
      </c>
      <c r="M66" s="15">
        <v>0.625</v>
      </c>
      <c r="N66" s="15">
        <f t="shared" si="1"/>
        <v>0.77083333333333337</v>
      </c>
      <c r="O66" s="78">
        <v>-1</v>
      </c>
      <c r="P66" s="77">
        <v>1</v>
      </c>
      <c r="Q66" s="77">
        <v>60</v>
      </c>
      <c r="R66" s="12" t="s">
        <v>255</v>
      </c>
      <c r="S66" s="17" t="s">
        <v>352</v>
      </c>
      <c r="T66" t="e">
        <f>VLOOKUP(K66,datos!$B$2:$C$18,2,FALSE)</f>
        <v>#N/A</v>
      </c>
      <c r="U66" t="s">
        <v>317</v>
      </c>
      <c r="X66" s="91" t="s">
        <v>379</v>
      </c>
    </row>
    <row r="67" spans="1:24" x14ac:dyDescent="0.25">
      <c r="A67" s="31">
        <v>1</v>
      </c>
      <c r="B67" s="33">
        <v>2</v>
      </c>
      <c r="C67" s="12" t="s">
        <v>311</v>
      </c>
      <c r="D67" s="33" t="s">
        <v>310</v>
      </c>
      <c r="E67" s="63" t="s">
        <v>309</v>
      </c>
      <c r="F67" s="36">
        <v>2</v>
      </c>
      <c r="G67" s="36" t="s">
        <v>30</v>
      </c>
      <c r="H67" s="36" t="s">
        <v>22</v>
      </c>
      <c r="I67" s="55">
        <v>20</v>
      </c>
      <c r="J67" s="49">
        <v>0.125</v>
      </c>
      <c r="K67" s="14"/>
      <c r="L67" s="7" t="str">
        <f t="shared" si="2"/>
        <v>sábado</v>
      </c>
      <c r="M67" s="15">
        <v>0.66666666666666663</v>
      </c>
      <c r="N67" s="15">
        <f t="shared" si="1"/>
        <v>0.79166666666666663</v>
      </c>
      <c r="O67" s="78">
        <v>-1</v>
      </c>
      <c r="P67" s="13">
        <v>1</v>
      </c>
      <c r="Q67" s="13">
        <v>61</v>
      </c>
      <c r="R67" s="58" t="s">
        <v>256</v>
      </c>
      <c r="S67" s="59" t="s">
        <v>372</v>
      </c>
      <c r="T67" t="e">
        <f>VLOOKUP(K67,datos!$B$2:$C$18,2,FALSE)</f>
        <v>#N/A</v>
      </c>
      <c r="U67" t="s">
        <v>312</v>
      </c>
      <c r="V67" t="s">
        <v>368</v>
      </c>
      <c r="W67">
        <v>20</v>
      </c>
      <c r="X67" s="91" t="s">
        <v>379</v>
      </c>
    </row>
  </sheetData>
  <autoFilter ref="A5:S67" xr:uid="{00000000-0009-0000-0000-000000000000}">
    <sortState xmlns:xlrd2="http://schemas.microsoft.com/office/spreadsheetml/2017/richdata2" ref="A2:R66">
      <sortCondition ref="K2:K64"/>
      <sortCondition ref="M2:M64"/>
      <sortCondition ref="A2:A64"/>
    </sortState>
  </autoFilter>
  <sortState xmlns:xlrd2="http://schemas.microsoft.com/office/spreadsheetml/2017/richdata2" ref="A2:T64">
    <sortCondition ref="K2:K64"/>
    <sortCondition ref="M2:M64"/>
    <sortCondition ref="A2:A64"/>
    <sortCondition ref="F2:F64"/>
  </sortState>
  <mergeCells count="1">
    <mergeCell ref="R5:S5"/>
  </mergeCells>
  <conditionalFormatting sqref="R10 R8:S9 R11:S33 R34 R35:S67 A7:N43 A6:J6 L6:S6 A45:N57 A44:J44 L44:N44 A59:N67 A58:J58 L58:N58 P8:Q67 P7:S7 O7:O67">
    <cfRule type="expression" dxfId="24" priority="18">
      <formula>$T6=0</formula>
    </cfRule>
  </conditionalFormatting>
  <conditionalFormatting sqref="H6:H67">
    <cfRule type="cellIs" dxfId="23" priority="5" operator="equal">
      <formula>"Presencial"</formula>
    </cfRule>
  </conditionalFormatting>
  <conditionalFormatting sqref="R6:R67">
    <cfRule type="cellIs" dxfId="22" priority="4" operator="equal">
      <formula>"polideportivo"</formula>
    </cfRule>
  </conditionalFormatting>
  <conditionalFormatting sqref="K6">
    <cfRule type="expression" dxfId="21" priority="3">
      <formula>$R6=0</formula>
    </cfRule>
  </conditionalFormatting>
  <conditionalFormatting sqref="K44">
    <cfRule type="expression" dxfId="20" priority="2">
      <formula>$R44=0</formula>
    </cfRule>
  </conditionalFormatting>
  <conditionalFormatting sqref="K58">
    <cfRule type="expression" dxfId="19" priority="1">
      <formula>$R58=0</formula>
    </cfRule>
  </conditionalFormatting>
  <pageMargins left="0.7" right="0.7" top="0.75"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83AD5-6F52-41B7-9F54-B20EA3E13FEF}">
  <dimension ref="B2:E42"/>
  <sheetViews>
    <sheetView tabSelected="1" workbookViewId="0">
      <selection activeCell="D15" sqref="D15"/>
    </sheetView>
  </sheetViews>
  <sheetFormatPr baseColWidth="10" defaultRowHeight="15" x14ac:dyDescent="0.25"/>
  <cols>
    <col min="2" max="2" width="18.42578125" customWidth="1"/>
    <col min="3" max="3" width="24.85546875" customWidth="1"/>
    <col min="4" max="4" width="21.7109375" bestFit="1" customWidth="1"/>
  </cols>
  <sheetData>
    <row r="2" spans="2:5" x14ac:dyDescent="0.25">
      <c r="B2" s="111" t="s">
        <v>380</v>
      </c>
      <c r="C2" s="111"/>
      <c r="D2" s="111"/>
      <c r="E2" s="111"/>
    </row>
    <row r="3" spans="2:5" x14ac:dyDescent="0.25">
      <c r="B3" s="111" t="s">
        <v>388</v>
      </c>
      <c r="C3" s="111"/>
      <c r="D3" s="111"/>
      <c r="E3" s="111"/>
    </row>
    <row r="4" spans="2:5" x14ac:dyDescent="0.25">
      <c r="B4" s="101" t="s">
        <v>383</v>
      </c>
      <c r="C4" s="101" t="s">
        <v>384</v>
      </c>
      <c r="D4" s="101" t="s">
        <v>385</v>
      </c>
      <c r="E4" s="102" t="s">
        <v>398</v>
      </c>
    </row>
    <row r="5" spans="2:5" x14ac:dyDescent="0.25">
      <c r="B5" s="97">
        <v>0</v>
      </c>
      <c r="C5" s="5">
        <v>1</v>
      </c>
      <c r="D5" s="97">
        <v>1</v>
      </c>
      <c r="E5" s="40"/>
    </row>
    <row r="6" spans="2:5" x14ac:dyDescent="0.25">
      <c r="B6" s="98">
        <v>5</v>
      </c>
      <c r="C6" s="5">
        <v>45</v>
      </c>
      <c r="D6" s="98">
        <v>2</v>
      </c>
      <c r="E6" s="40"/>
    </row>
    <row r="7" spans="2:5" x14ac:dyDescent="0.25">
      <c r="B7" s="98">
        <v>47</v>
      </c>
      <c r="C7" s="5">
        <v>2</v>
      </c>
      <c r="D7" s="98">
        <v>1</v>
      </c>
      <c r="E7" s="100"/>
    </row>
    <row r="8" spans="2:5" x14ac:dyDescent="0.25">
      <c r="B8" s="98">
        <v>0</v>
      </c>
      <c r="C8" s="36">
        <v>50</v>
      </c>
      <c r="D8" s="98">
        <v>5</v>
      </c>
      <c r="E8" s="100"/>
    </row>
    <row r="9" spans="2:5" x14ac:dyDescent="0.25">
      <c r="B9" s="103"/>
      <c r="C9" s="71"/>
      <c r="D9" s="103"/>
      <c r="E9" s="85"/>
    </row>
    <row r="11" spans="2:5" x14ac:dyDescent="0.25">
      <c r="B11" s="117" t="s">
        <v>381</v>
      </c>
      <c r="C11" s="118"/>
      <c r="D11" s="119"/>
    </row>
    <row r="12" spans="2:5" x14ac:dyDescent="0.25">
      <c r="B12" s="114" t="s">
        <v>396</v>
      </c>
      <c r="C12" s="115"/>
      <c r="D12" s="116"/>
    </row>
    <row r="13" spans="2:5" x14ac:dyDescent="0.25">
      <c r="B13" s="108" t="s">
        <v>383</v>
      </c>
      <c r="C13" s="109" t="s">
        <v>384</v>
      </c>
      <c r="D13" s="107" t="s">
        <v>398</v>
      </c>
    </row>
    <row r="14" spans="2:5" x14ac:dyDescent="0.25">
      <c r="B14" s="39">
        <v>46</v>
      </c>
      <c r="C14" s="97">
        <v>47</v>
      </c>
      <c r="D14" s="40"/>
    </row>
    <row r="15" spans="2:5" x14ac:dyDescent="0.25">
      <c r="B15" s="39">
        <v>34</v>
      </c>
      <c r="C15" s="98">
        <v>23</v>
      </c>
      <c r="D15" s="40"/>
    </row>
    <row r="16" spans="2:5" x14ac:dyDescent="0.25">
      <c r="B16" s="39">
        <v>47</v>
      </c>
      <c r="C16" s="98">
        <v>3</v>
      </c>
      <c r="D16" s="100"/>
    </row>
    <row r="17" spans="2:4" x14ac:dyDescent="0.25">
      <c r="B17" s="94"/>
      <c r="C17" s="103"/>
      <c r="D17" s="85"/>
    </row>
    <row r="20" spans="2:4" x14ac:dyDescent="0.25">
      <c r="B20" s="111" t="s">
        <v>382</v>
      </c>
      <c r="C20" s="111"/>
      <c r="D20" s="111"/>
    </row>
    <row r="21" spans="2:4" x14ac:dyDescent="0.25">
      <c r="B21" s="111" t="s">
        <v>389</v>
      </c>
      <c r="C21" s="111"/>
      <c r="D21" s="111"/>
    </row>
    <row r="22" spans="2:4" x14ac:dyDescent="0.25">
      <c r="B22" s="104" t="s">
        <v>386</v>
      </c>
      <c r="C22" s="104" t="s">
        <v>387</v>
      </c>
      <c r="D22" s="102" t="s">
        <v>398</v>
      </c>
    </row>
    <row r="23" spans="2:4" x14ac:dyDescent="0.25">
      <c r="B23" s="97">
        <v>1</v>
      </c>
      <c r="C23" s="95">
        <v>44364</v>
      </c>
      <c r="D23" s="97"/>
    </row>
    <row r="24" spans="2:4" x14ac:dyDescent="0.25">
      <c r="B24" s="98">
        <v>2</v>
      </c>
      <c r="C24" s="95">
        <v>44364</v>
      </c>
      <c r="D24" s="98"/>
    </row>
    <row r="25" spans="2:4" x14ac:dyDescent="0.25">
      <c r="B25" s="105"/>
      <c r="C25" s="96"/>
      <c r="D25" s="106"/>
    </row>
    <row r="26" spans="2:4" x14ac:dyDescent="0.25">
      <c r="C26" s="30"/>
      <c r="D26" s="5"/>
    </row>
    <row r="28" spans="2:4" x14ac:dyDescent="0.25">
      <c r="B28" s="111" t="s">
        <v>395</v>
      </c>
      <c r="C28" s="111"/>
      <c r="D28" s="111"/>
    </row>
    <row r="29" spans="2:4" x14ac:dyDescent="0.25">
      <c r="B29" s="111" t="s">
        <v>390</v>
      </c>
      <c r="C29" s="111"/>
      <c r="D29" s="111"/>
    </row>
    <row r="30" spans="2:4" x14ac:dyDescent="0.25">
      <c r="B30" s="101" t="s">
        <v>383</v>
      </c>
      <c r="C30" s="101" t="s">
        <v>384</v>
      </c>
      <c r="D30" s="102" t="s">
        <v>398</v>
      </c>
    </row>
    <row r="31" spans="2:4" x14ac:dyDescent="0.25">
      <c r="B31" s="97">
        <v>23</v>
      </c>
      <c r="C31" s="40">
        <v>24</v>
      </c>
      <c r="D31" s="40"/>
    </row>
    <row r="32" spans="2:4" x14ac:dyDescent="0.25">
      <c r="B32" s="103"/>
      <c r="C32" s="85"/>
      <c r="D32" s="85"/>
    </row>
    <row r="33" spans="2:5" x14ac:dyDescent="0.25">
      <c r="B33" s="5"/>
      <c r="C33" s="5"/>
      <c r="D33" s="99"/>
    </row>
    <row r="34" spans="2:5" x14ac:dyDescent="0.25">
      <c r="D34" s="5"/>
    </row>
    <row r="35" spans="2:5" x14ac:dyDescent="0.25">
      <c r="B35" s="113" t="s">
        <v>391</v>
      </c>
      <c r="C35" s="113"/>
      <c r="D35" s="113"/>
    </row>
    <row r="36" spans="2:5" x14ac:dyDescent="0.25">
      <c r="B36" s="112" t="s">
        <v>392</v>
      </c>
      <c r="C36" s="112"/>
      <c r="D36" s="112"/>
    </row>
    <row r="37" spans="2:5" x14ac:dyDescent="0.25">
      <c r="B37" s="101" t="s">
        <v>393</v>
      </c>
      <c r="C37" s="101" t="s">
        <v>394</v>
      </c>
      <c r="D37" s="102" t="s">
        <v>398</v>
      </c>
    </row>
    <row r="38" spans="2:5" x14ac:dyDescent="0.25">
      <c r="B38" s="97">
        <v>23</v>
      </c>
      <c r="C38" s="40">
        <v>26</v>
      </c>
      <c r="D38" s="98"/>
    </row>
    <row r="39" spans="2:5" x14ac:dyDescent="0.25">
      <c r="B39" s="103"/>
      <c r="C39" s="85"/>
      <c r="D39" s="103"/>
    </row>
    <row r="40" spans="2:5" x14ac:dyDescent="0.25">
      <c r="D40" s="99"/>
      <c r="E40" s="5"/>
    </row>
    <row r="41" spans="2:5" x14ac:dyDescent="0.25">
      <c r="D41" s="5"/>
      <c r="E41" s="5"/>
    </row>
    <row r="42" spans="2:5" x14ac:dyDescent="0.25">
      <c r="D42" s="5"/>
    </row>
  </sheetData>
  <mergeCells count="10">
    <mergeCell ref="B2:E2"/>
    <mergeCell ref="B36:D36"/>
    <mergeCell ref="B35:D35"/>
    <mergeCell ref="B29:D29"/>
    <mergeCell ref="B28:D28"/>
    <mergeCell ref="B21:D21"/>
    <mergeCell ref="B20:D20"/>
    <mergeCell ref="B12:D12"/>
    <mergeCell ref="B11:D11"/>
    <mergeCell ref="B3:E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3CB9E-ED1A-40D2-8190-0A166B48A835}">
  <dimension ref="A1:A17"/>
  <sheetViews>
    <sheetView workbookViewId="0">
      <selection activeCell="D37" sqref="D37"/>
    </sheetView>
  </sheetViews>
  <sheetFormatPr baseColWidth="10" defaultRowHeight="15" x14ac:dyDescent="0.25"/>
  <cols>
    <col min="1" max="1" width="18.5703125" customWidth="1"/>
  </cols>
  <sheetData>
    <row r="1" spans="1:1" x14ac:dyDescent="0.25">
      <c r="A1" s="79">
        <v>44361</v>
      </c>
    </row>
    <row r="2" spans="1:1" x14ac:dyDescent="0.25">
      <c r="A2" s="14">
        <v>44362</v>
      </c>
    </row>
    <row r="3" spans="1:1" x14ac:dyDescent="0.25">
      <c r="A3" s="14">
        <v>44363</v>
      </c>
    </row>
    <row r="4" spans="1:1" x14ac:dyDescent="0.25">
      <c r="A4" s="14">
        <v>44364</v>
      </c>
    </row>
    <row r="5" spans="1:1" x14ac:dyDescent="0.25">
      <c r="A5" s="14">
        <v>44365</v>
      </c>
    </row>
    <row r="6" spans="1:1" x14ac:dyDescent="0.25">
      <c r="A6" s="14">
        <v>44368</v>
      </c>
    </row>
    <row r="7" spans="1:1" x14ac:dyDescent="0.25">
      <c r="A7" s="14">
        <v>44369</v>
      </c>
    </row>
    <row r="8" spans="1:1" x14ac:dyDescent="0.25">
      <c r="A8" s="14">
        <v>44370</v>
      </c>
    </row>
    <row r="9" spans="1:1" x14ac:dyDescent="0.25">
      <c r="A9" s="14">
        <v>44371</v>
      </c>
    </row>
    <row r="10" spans="1:1" x14ac:dyDescent="0.25">
      <c r="A10" s="14">
        <v>44372</v>
      </c>
    </row>
    <row r="11" spans="1:1" x14ac:dyDescent="0.25">
      <c r="A11" s="14">
        <v>44375</v>
      </c>
    </row>
    <row r="12" spans="1:1" x14ac:dyDescent="0.25">
      <c r="A12" s="14">
        <v>44376</v>
      </c>
    </row>
    <row r="13" spans="1:1" x14ac:dyDescent="0.25">
      <c r="A13" s="14">
        <v>44377</v>
      </c>
    </row>
    <row r="14" spans="1:1" x14ac:dyDescent="0.25">
      <c r="A14" s="14">
        <v>44378</v>
      </c>
    </row>
    <row r="15" spans="1:1" x14ac:dyDescent="0.25">
      <c r="A15" s="14">
        <v>44379</v>
      </c>
    </row>
    <row r="16" spans="1:1" x14ac:dyDescent="0.25">
      <c r="A16" s="14">
        <v>44382</v>
      </c>
    </row>
    <row r="17" spans="1:1" x14ac:dyDescent="0.25">
      <c r="A17" s="14">
        <v>44383</v>
      </c>
    </row>
  </sheetData>
  <conditionalFormatting sqref="A1:A17">
    <cfRule type="expression" dxfId="18" priority="1">
      <formula>$Q1=0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48583-0572-4EA0-94E3-337E21EFBE90}">
  <dimension ref="A1:C16"/>
  <sheetViews>
    <sheetView workbookViewId="0">
      <selection activeCell="E36" sqref="E36"/>
    </sheetView>
  </sheetViews>
  <sheetFormatPr baseColWidth="10" defaultRowHeight="15" x14ac:dyDescent="0.25"/>
  <sheetData>
    <row r="1" spans="1:3" x14ac:dyDescent="0.25">
      <c r="A1" t="s">
        <v>382</v>
      </c>
      <c r="B1">
        <v>3</v>
      </c>
      <c r="C1" s="79">
        <v>44361</v>
      </c>
    </row>
    <row r="2" spans="1:3" x14ac:dyDescent="0.25">
      <c r="A2" t="s">
        <v>382</v>
      </c>
      <c r="B2">
        <v>3</v>
      </c>
      <c r="C2" s="14">
        <v>44362</v>
      </c>
    </row>
    <row r="3" spans="1:3" x14ac:dyDescent="0.25">
      <c r="A3" t="s">
        <v>382</v>
      </c>
      <c r="B3">
        <v>3</v>
      </c>
      <c r="C3" s="14">
        <v>44363</v>
      </c>
    </row>
    <row r="4" spans="1:3" x14ac:dyDescent="0.25">
      <c r="A4" t="s">
        <v>382</v>
      </c>
      <c r="B4">
        <v>3</v>
      </c>
      <c r="C4" s="14">
        <v>44365</v>
      </c>
    </row>
    <row r="5" spans="1:3" x14ac:dyDescent="0.25">
      <c r="A5" t="s">
        <v>382</v>
      </c>
      <c r="B5">
        <v>3</v>
      </c>
      <c r="C5" s="14">
        <v>44368</v>
      </c>
    </row>
    <row r="6" spans="1:3" x14ac:dyDescent="0.25">
      <c r="A6" t="s">
        <v>382</v>
      </c>
      <c r="B6">
        <v>3</v>
      </c>
      <c r="C6" s="14">
        <v>44369</v>
      </c>
    </row>
    <row r="7" spans="1:3" x14ac:dyDescent="0.25">
      <c r="A7" t="s">
        <v>382</v>
      </c>
      <c r="B7">
        <v>3</v>
      </c>
      <c r="C7" s="14">
        <v>44370</v>
      </c>
    </row>
    <row r="8" spans="1:3" x14ac:dyDescent="0.25">
      <c r="A8" t="s">
        <v>382</v>
      </c>
      <c r="B8">
        <v>3</v>
      </c>
      <c r="C8" s="14">
        <v>44371</v>
      </c>
    </row>
    <row r="9" spans="1:3" x14ac:dyDescent="0.25">
      <c r="A9" t="s">
        <v>382</v>
      </c>
      <c r="B9">
        <v>3</v>
      </c>
      <c r="C9" s="14">
        <v>44372</v>
      </c>
    </row>
    <row r="10" spans="1:3" x14ac:dyDescent="0.25">
      <c r="A10" t="s">
        <v>382</v>
      </c>
      <c r="B10">
        <v>3</v>
      </c>
      <c r="C10" s="14">
        <v>44375</v>
      </c>
    </row>
    <row r="11" spans="1:3" x14ac:dyDescent="0.25">
      <c r="A11" t="s">
        <v>382</v>
      </c>
      <c r="B11">
        <v>3</v>
      </c>
      <c r="C11" s="14">
        <v>44376</v>
      </c>
    </row>
    <row r="12" spans="1:3" x14ac:dyDescent="0.25">
      <c r="A12" t="s">
        <v>382</v>
      </c>
      <c r="B12">
        <v>3</v>
      </c>
      <c r="C12" s="14">
        <v>44377</v>
      </c>
    </row>
    <row r="13" spans="1:3" x14ac:dyDescent="0.25">
      <c r="A13" t="s">
        <v>382</v>
      </c>
      <c r="B13">
        <v>3</v>
      </c>
      <c r="C13" s="14">
        <v>44378</v>
      </c>
    </row>
    <row r="14" spans="1:3" x14ac:dyDescent="0.25">
      <c r="A14" t="s">
        <v>382</v>
      </c>
      <c r="B14">
        <v>3</v>
      </c>
      <c r="C14" s="14">
        <v>44379</v>
      </c>
    </row>
    <row r="15" spans="1:3" x14ac:dyDescent="0.25">
      <c r="A15" t="s">
        <v>382</v>
      </c>
      <c r="B15">
        <v>3</v>
      </c>
      <c r="C15" s="14">
        <v>44382</v>
      </c>
    </row>
    <row r="16" spans="1:3" x14ac:dyDescent="0.25">
      <c r="A16" t="s">
        <v>382</v>
      </c>
      <c r="B16">
        <v>3</v>
      </c>
      <c r="C16" s="14">
        <v>44383</v>
      </c>
    </row>
  </sheetData>
  <conditionalFormatting sqref="C1:C16">
    <cfRule type="expression" dxfId="17" priority="1">
      <formula>$Q1=0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4"/>
  <sheetViews>
    <sheetView topLeftCell="F1" workbookViewId="0">
      <selection activeCell="Q30" sqref="Q30"/>
    </sheetView>
  </sheetViews>
  <sheetFormatPr baseColWidth="10" defaultColWidth="8.85546875" defaultRowHeight="15" x14ac:dyDescent="0.25"/>
  <cols>
    <col min="1" max="1" width="20" customWidth="1"/>
    <col min="2" max="5" width="20" hidden="1" customWidth="1"/>
    <col min="6" max="6" width="25.7109375" customWidth="1"/>
    <col min="7" max="7" width="6" customWidth="1"/>
    <col min="8" max="8" width="16.5703125" bestFit="1" customWidth="1"/>
    <col min="9" max="9" width="14.28515625" customWidth="1"/>
    <col min="10" max="10" width="10" bestFit="1" customWidth="1"/>
    <col min="11" max="11" width="6.7109375" bestFit="1" customWidth="1"/>
    <col min="12" max="12" width="7.42578125" bestFit="1" customWidth="1"/>
    <col min="13" max="13" width="9.28515625" customWidth="1"/>
    <col min="14" max="14" width="13.7109375" customWidth="1"/>
    <col min="15" max="15" width="6.28515625" customWidth="1"/>
    <col min="16" max="16" width="6" customWidth="1"/>
    <col min="17" max="17" width="20" bestFit="1" customWidth="1"/>
  </cols>
  <sheetData>
    <row r="1" spans="1:17" x14ac:dyDescent="0.25">
      <c r="A1" s="3" t="s">
        <v>0</v>
      </c>
      <c r="B1" s="3" t="s">
        <v>1</v>
      </c>
      <c r="C1" s="3" t="s">
        <v>2</v>
      </c>
      <c r="D1" s="3" t="s">
        <v>3</v>
      </c>
      <c r="E1" s="3" t="s">
        <v>4</v>
      </c>
      <c r="F1" s="3" t="s">
        <v>5</v>
      </c>
      <c r="G1" s="3" t="s">
        <v>319</v>
      </c>
      <c r="H1" s="3" t="s">
        <v>6</v>
      </c>
      <c r="I1" s="3" t="s">
        <v>7</v>
      </c>
      <c r="J1" s="3" t="s">
        <v>320</v>
      </c>
      <c r="K1" s="3" t="s">
        <v>321</v>
      </c>
      <c r="L1" s="3" t="s">
        <v>322</v>
      </c>
      <c r="M1" s="3" t="s">
        <v>8</v>
      </c>
      <c r="N1" s="3" t="s">
        <v>9</v>
      </c>
      <c r="O1" s="3" t="s">
        <v>10</v>
      </c>
      <c r="P1" s="3" t="s">
        <v>11</v>
      </c>
      <c r="Q1" s="3" t="s">
        <v>12</v>
      </c>
    </row>
    <row r="2" spans="1:17" hidden="1" x14ac:dyDescent="0.25">
      <c r="A2">
        <v>10</v>
      </c>
      <c r="B2" s="1">
        <v>44229.558449074102</v>
      </c>
      <c r="C2" s="1">
        <v>44229.558969907397</v>
      </c>
      <c r="D2" s="3" t="s">
        <v>59</v>
      </c>
      <c r="E2" s="3" t="s">
        <v>60</v>
      </c>
      <c r="F2" s="3" t="s">
        <v>61</v>
      </c>
      <c r="G2" s="3" t="s">
        <v>323</v>
      </c>
      <c r="H2" s="3" t="s">
        <v>21</v>
      </c>
      <c r="I2" s="3" t="s">
        <v>28</v>
      </c>
      <c r="J2" s="3"/>
      <c r="K2" s="2" t="s">
        <v>29</v>
      </c>
      <c r="L2" s="3" t="s">
        <v>16</v>
      </c>
      <c r="M2" s="3"/>
      <c r="N2" s="3"/>
      <c r="O2" s="3"/>
      <c r="P2" s="3"/>
      <c r="Q2" s="3"/>
    </row>
    <row r="3" spans="1:17" hidden="1" x14ac:dyDescent="0.25">
      <c r="A3">
        <v>6</v>
      </c>
      <c r="B3" s="1">
        <v>44229.398136574098</v>
      </c>
      <c r="C3" s="1">
        <v>44229.398518518501</v>
      </c>
      <c r="D3" s="3" t="s">
        <v>43</v>
      </c>
      <c r="E3" s="3" t="s">
        <v>44</v>
      </c>
      <c r="F3" s="3" t="s">
        <v>45</v>
      </c>
      <c r="G3" s="3" t="s">
        <v>323</v>
      </c>
      <c r="H3" s="3" t="s">
        <v>136</v>
      </c>
      <c r="I3" s="3"/>
      <c r="J3" s="3"/>
      <c r="K3" s="3"/>
      <c r="L3" s="3" t="s">
        <v>324</v>
      </c>
      <c r="M3" s="3" t="s">
        <v>136</v>
      </c>
      <c r="N3" s="3"/>
      <c r="O3" s="3"/>
      <c r="P3" s="3"/>
      <c r="Q3" s="3" t="s">
        <v>46</v>
      </c>
    </row>
    <row r="4" spans="1:17" hidden="1" x14ac:dyDescent="0.25">
      <c r="A4">
        <v>28</v>
      </c>
      <c r="B4" s="1">
        <v>44234.703240740702</v>
      </c>
      <c r="C4" s="1">
        <v>44234.703449074099</v>
      </c>
      <c r="D4" s="3" t="s">
        <v>114</v>
      </c>
      <c r="E4" s="3" t="s">
        <v>115</v>
      </c>
      <c r="F4" s="3" t="s">
        <v>116</v>
      </c>
      <c r="G4" s="3" t="s">
        <v>323</v>
      </c>
      <c r="H4" s="3" t="s">
        <v>136</v>
      </c>
      <c r="I4" s="3"/>
      <c r="J4" s="3"/>
      <c r="K4" s="3"/>
      <c r="L4" s="3" t="s">
        <v>16</v>
      </c>
      <c r="M4" s="3"/>
      <c r="N4" s="3"/>
      <c r="O4" s="3"/>
      <c r="P4" s="3"/>
      <c r="Q4" s="3" t="s">
        <v>117</v>
      </c>
    </row>
    <row r="5" spans="1:17" hidden="1" x14ac:dyDescent="0.25">
      <c r="A5">
        <v>21</v>
      </c>
      <c r="B5" s="1">
        <v>44230.478518518503</v>
      </c>
      <c r="C5" s="1">
        <v>44230.480277777802</v>
      </c>
      <c r="D5" s="3" t="s">
        <v>89</v>
      </c>
      <c r="E5" s="3" t="s">
        <v>90</v>
      </c>
      <c r="F5" s="3" t="s">
        <v>92</v>
      </c>
      <c r="G5" s="3" t="s">
        <v>323</v>
      </c>
      <c r="H5" s="3" t="s">
        <v>136</v>
      </c>
      <c r="I5" s="3"/>
      <c r="J5" s="3"/>
      <c r="K5" s="3"/>
      <c r="L5" s="3" t="s">
        <v>324</v>
      </c>
      <c r="M5" s="3" t="s">
        <v>21</v>
      </c>
      <c r="N5" s="3" t="s">
        <v>28</v>
      </c>
      <c r="O5" s="3"/>
      <c r="P5" s="2" t="s">
        <v>36</v>
      </c>
      <c r="Q5" s="3" t="s">
        <v>325</v>
      </c>
    </row>
    <row r="6" spans="1:17" hidden="1" x14ac:dyDescent="0.25">
      <c r="A6">
        <v>1</v>
      </c>
      <c r="B6" s="1">
        <v>44228.8378240741</v>
      </c>
      <c r="C6" s="1">
        <v>44228.8383217593</v>
      </c>
      <c r="D6" s="3" t="s">
        <v>13</v>
      </c>
      <c r="E6" s="3" t="s">
        <v>14</v>
      </c>
      <c r="F6" s="3" t="s">
        <v>15</v>
      </c>
      <c r="G6" s="3" t="s">
        <v>323</v>
      </c>
      <c r="H6" s="3" t="s">
        <v>136</v>
      </c>
      <c r="I6" s="3"/>
      <c r="J6" s="3"/>
      <c r="K6" s="3"/>
      <c r="L6" s="3" t="s">
        <v>16</v>
      </c>
      <c r="M6" s="3"/>
      <c r="N6" s="3"/>
      <c r="O6" s="3"/>
      <c r="P6" s="3"/>
      <c r="Q6" s="3" t="s">
        <v>17</v>
      </c>
    </row>
    <row r="7" spans="1:17" hidden="1" x14ac:dyDescent="0.25">
      <c r="A7">
        <v>20</v>
      </c>
      <c r="B7" s="1">
        <v>44230.477881944404</v>
      </c>
      <c r="C7" s="1">
        <v>44230.478101851797</v>
      </c>
      <c r="D7" s="3" t="s">
        <v>89</v>
      </c>
      <c r="E7" s="3" t="s">
        <v>90</v>
      </c>
      <c r="F7" s="3" t="s">
        <v>91</v>
      </c>
      <c r="G7" s="3" t="s">
        <v>323</v>
      </c>
      <c r="H7" s="3" t="s">
        <v>136</v>
      </c>
      <c r="I7" s="3"/>
      <c r="J7" s="3"/>
      <c r="K7" s="3"/>
      <c r="L7" s="3" t="s">
        <v>16</v>
      </c>
      <c r="M7" s="3"/>
      <c r="N7" s="3"/>
      <c r="O7" s="3"/>
      <c r="P7" s="3"/>
      <c r="Q7" s="3"/>
    </row>
    <row r="8" spans="1:17" hidden="1" x14ac:dyDescent="0.25">
      <c r="A8">
        <v>9</v>
      </c>
      <c r="B8" s="1">
        <v>44229.526921296303</v>
      </c>
      <c r="C8" s="1">
        <v>44229.533194444397</v>
      </c>
      <c r="D8" s="3" t="s">
        <v>55</v>
      </c>
      <c r="E8" s="3" t="s">
        <v>56</v>
      </c>
      <c r="F8" s="3" t="s">
        <v>57</v>
      </c>
      <c r="G8" s="3" t="s">
        <v>323</v>
      </c>
      <c r="H8" s="3" t="s">
        <v>21</v>
      </c>
      <c r="I8" s="3" t="s">
        <v>22</v>
      </c>
      <c r="J8" s="2" t="s">
        <v>58</v>
      </c>
      <c r="K8" s="2" t="s">
        <v>24</v>
      </c>
      <c r="L8" s="3" t="s">
        <v>16</v>
      </c>
      <c r="M8" s="3"/>
      <c r="N8" s="3"/>
      <c r="O8" s="3"/>
      <c r="P8" s="3"/>
      <c r="Q8" s="3"/>
    </row>
    <row r="9" spans="1:17" hidden="1" x14ac:dyDescent="0.25">
      <c r="A9">
        <v>18</v>
      </c>
      <c r="B9" s="1">
        <v>44230.003773148201</v>
      </c>
      <c r="C9" s="1">
        <v>44230.004270833299</v>
      </c>
      <c r="D9" s="3" t="s">
        <v>83</v>
      </c>
      <c r="E9" s="3" t="s">
        <v>84</v>
      </c>
      <c r="F9" s="3" t="s">
        <v>85</v>
      </c>
      <c r="G9" s="3" t="s">
        <v>323</v>
      </c>
      <c r="H9" s="3" t="s">
        <v>21</v>
      </c>
      <c r="I9" s="3" t="s">
        <v>22</v>
      </c>
      <c r="J9" s="2" t="s">
        <v>75</v>
      </c>
      <c r="K9" s="2" t="s">
        <v>24</v>
      </c>
      <c r="L9" s="3" t="s">
        <v>16</v>
      </c>
      <c r="M9" s="3"/>
      <c r="N9" s="3"/>
      <c r="O9" s="3"/>
      <c r="P9" s="3"/>
      <c r="Q9" s="3"/>
    </row>
    <row r="10" spans="1:17" hidden="1" x14ac:dyDescent="0.25">
      <c r="A10">
        <v>11</v>
      </c>
      <c r="B10" s="1">
        <v>44229.630173611098</v>
      </c>
      <c r="C10" s="1">
        <v>44229.630671296298</v>
      </c>
      <c r="D10" s="3" t="s">
        <v>62</v>
      </c>
      <c r="E10" s="3" t="s">
        <v>63</v>
      </c>
      <c r="F10" s="3" t="s">
        <v>64</v>
      </c>
      <c r="G10" s="3" t="s">
        <v>323</v>
      </c>
      <c r="H10" s="3" t="s">
        <v>21</v>
      </c>
      <c r="I10" s="3" t="s">
        <v>22</v>
      </c>
      <c r="J10" s="2" t="s">
        <v>41</v>
      </c>
      <c r="K10" s="2" t="s">
        <v>65</v>
      </c>
      <c r="L10" s="3" t="s">
        <v>16</v>
      </c>
      <c r="M10" s="3"/>
      <c r="N10" s="3"/>
      <c r="O10" s="3"/>
      <c r="P10" s="3"/>
      <c r="Q10" s="3"/>
    </row>
    <row r="11" spans="1:17" hidden="1" x14ac:dyDescent="0.25">
      <c r="A11">
        <v>12</v>
      </c>
      <c r="B11" s="1">
        <v>44229.633229166699</v>
      </c>
      <c r="C11" s="1">
        <v>44229.6335300926</v>
      </c>
      <c r="D11" s="3" t="s">
        <v>66</v>
      </c>
      <c r="E11" s="3" t="s">
        <v>67</v>
      </c>
      <c r="F11" s="3" t="s">
        <v>68</v>
      </c>
      <c r="G11" s="3" t="s">
        <v>323</v>
      </c>
      <c r="H11" s="3" t="s">
        <v>21</v>
      </c>
      <c r="I11" s="3" t="s">
        <v>22</v>
      </c>
      <c r="J11" s="2" t="s">
        <v>69</v>
      </c>
      <c r="K11" s="2" t="s">
        <v>24</v>
      </c>
      <c r="L11" s="3" t="s">
        <v>16</v>
      </c>
      <c r="M11" s="3"/>
      <c r="N11" s="3"/>
      <c r="O11" s="3"/>
      <c r="P11" s="3"/>
      <c r="Q11" s="3"/>
    </row>
    <row r="12" spans="1:17" hidden="1" x14ac:dyDescent="0.25">
      <c r="A12">
        <v>17</v>
      </c>
      <c r="B12" s="1">
        <v>44229.834872685198</v>
      </c>
      <c r="C12" s="1">
        <v>44229.835069444402</v>
      </c>
      <c r="D12" s="3" t="s">
        <v>80</v>
      </c>
      <c r="E12" s="3" t="s">
        <v>81</v>
      </c>
      <c r="F12" s="3" t="s">
        <v>82</v>
      </c>
      <c r="G12" s="3" t="s">
        <v>323</v>
      </c>
      <c r="H12" s="3" t="s">
        <v>30</v>
      </c>
      <c r="I12" s="3" t="s">
        <v>22</v>
      </c>
      <c r="J12" s="2" t="s">
        <v>35</v>
      </c>
      <c r="K12" s="2" t="s">
        <v>65</v>
      </c>
      <c r="L12" s="3" t="s">
        <v>16</v>
      </c>
      <c r="M12" s="3"/>
      <c r="N12" s="3"/>
      <c r="O12" s="3"/>
      <c r="P12" s="3"/>
      <c r="Q12" s="3"/>
    </row>
    <row r="13" spans="1:17" hidden="1" x14ac:dyDescent="0.25">
      <c r="A13">
        <v>29</v>
      </c>
      <c r="B13" s="1">
        <v>44235.344305555598</v>
      </c>
      <c r="C13" s="1">
        <v>44235.345856481501</v>
      </c>
      <c r="D13" s="3" t="s">
        <v>326</v>
      </c>
      <c r="E13" s="3" t="s">
        <v>327</v>
      </c>
      <c r="F13" s="3" t="s">
        <v>328</v>
      </c>
      <c r="G13" s="3" t="s">
        <v>323</v>
      </c>
      <c r="H13" s="3" t="s">
        <v>21</v>
      </c>
      <c r="I13" s="3" t="s">
        <v>28</v>
      </c>
      <c r="J13" s="3"/>
      <c r="K13" s="2" t="s">
        <v>34</v>
      </c>
      <c r="L13" s="3" t="s">
        <v>324</v>
      </c>
      <c r="M13" s="3" t="s">
        <v>30</v>
      </c>
      <c r="N13" s="3" t="s">
        <v>28</v>
      </c>
      <c r="O13" s="3"/>
      <c r="P13" s="2" t="s">
        <v>24</v>
      </c>
      <c r="Q13" s="3" t="s">
        <v>329</v>
      </c>
    </row>
    <row r="14" spans="1:17" hidden="1" x14ac:dyDescent="0.25">
      <c r="A14">
        <v>33</v>
      </c>
      <c r="B14" s="1">
        <v>44241.118078703701</v>
      </c>
      <c r="C14" s="1">
        <v>44241.119722222204</v>
      </c>
      <c r="D14" s="3" t="s">
        <v>130</v>
      </c>
      <c r="E14" s="3" t="s">
        <v>131</v>
      </c>
      <c r="F14" s="3" t="s">
        <v>132</v>
      </c>
      <c r="G14" s="3" t="s">
        <v>323</v>
      </c>
      <c r="H14" s="3" t="s">
        <v>21</v>
      </c>
      <c r="I14" s="3" t="s">
        <v>22</v>
      </c>
      <c r="J14" s="2" t="s">
        <v>23</v>
      </c>
      <c r="K14" s="2" t="s">
        <v>36</v>
      </c>
      <c r="L14" s="3" t="s">
        <v>324</v>
      </c>
      <c r="M14" s="3" t="s">
        <v>30</v>
      </c>
      <c r="N14" s="3" t="s">
        <v>22</v>
      </c>
      <c r="O14" s="2" t="s">
        <v>23</v>
      </c>
      <c r="P14" s="2" t="s">
        <v>36</v>
      </c>
      <c r="Q14" s="3"/>
    </row>
    <row r="15" spans="1:17" hidden="1" x14ac:dyDescent="0.25">
      <c r="A15">
        <v>27</v>
      </c>
      <c r="B15" s="1">
        <v>44232.6257638889</v>
      </c>
      <c r="C15" s="1">
        <v>44232.626944444397</v>
      </c>
      <c r="D15" s="3" t="s">
        <v>111</v>
      </c>
      <c r="E15" s="3" t="s">
        <v>112</v>
      </c>
      <c r="F15" s="3" t="s">
        <v>113</v>
      </c>
      <c r="G15" s="3" t="s">
        <v>323</v>
      </c>
      <c r="H15" s="3" t="s">
        <v>30</v>
      </c>
      <c r="I15" s="3" t="s">
        <v>22</v>
      </c>
      <c r="J15" s="2" t="s">
        <v>35</v>
      </c>
      <c r="K15" s="2" t="s">
        <v>24</v>
      </c>
      <c r="L15" s="3" t="s">
        <v>16</v>
      </c>
      <c r="M15" s="3"/>
      <c r="N15" s="3"/>
      <c r="O15" s="3"/>
      <c r="P15" s="3"/>
      <c r="Q15" s="3"/>
    </row>
    <row r="16" spans="1:17" hidden="1" x14ac:dyDescent="0.25">
      <c r="A16">
        <v>3</v>
      </c>
      <c r="B16" s="1">
        <v>44228.867152777799</v>
      </c>
      <c r="C16" s="1">
        <v>44228.8677314815</v>
      </c>
      <c r="D16" s="3" t="s">
        <v>25</v>
      </c>
      <c r="E16" s="3" t="s">
        <v>26</v>
      </c>
      <c r="F16" s="3" t="s">
        <v>27</v>
      </c>
      <c r="G16" s="3" t="s">
        <v>323</v>
      </c>
      <c r="H16" s="3" t="s">
        <v>21</v>
      </c>
      <c r="I16" s="3" t="s">
        <v>28</v>
      </c>
      <c r="J16" s="3"/>
      <c r="K16" s="2" t="s">
        <v>29</v>
      </c>
      <c r="L16" s="3" t="s">
        <v>324</v>
      </c>
      <c r="M16" s="3" t="s">
        <v>30</v>
      </c>
      <c r="N16" s="3" t="s">
        <v>28</v>
      </c>
      <c r="O16" s="3"/>
      <c r="P16" s="2" t="s">
        <v>29</v>
      </c>
      <c r="Q16" s="3"/>
    </row>
    <row r="17" spans="1:17" hidden="1" x14ac:dyDescent="0.25">
      <c r="A17">
        <v>24</v>
      </c>
      <c r="B17" s="1">
        <v>44230.682997685202</v>
      </c>
      <c r="C17" s="1">
        <v>44230.687418981499</v>
      </c>
      <c r="D17" s="3" t="s">
        <v>97</v>
      </c>
      <c r="E17" s="3" t="s">
        <v>98</v>
      </c>
      <c r="F17" s="3" t="s">
        <v>101</v>
      </c>
      <c r="G17" s="3" t="s">
        <v>323</v>
      </c>
      <c r="H17" s="3" t="s">
        <v>30</v>
      </c>
      <c r="I17" s="3" t="s">
        <v>22</v>
      </c>
      <c r="J17" s="2" t="s">
        <v>102</v>
      </c>
      <c r="K17" s="2" t="s">
        <v>34</v>
      </c>
      <c r="L17" s="3" t="s">
        <v>16</v>
      </c>
      <c r="M17" s="3"/>
      <c r="N17" s="3"/>
      <c r="O17" s="3"/>
      <c r="P17" s="3"/>
      <c r="Q17" s="3"/>
    </row>
    <row r="18" spans="1:17" hidden="1" x14ac:dyDescent="0.25">
      <c r="A18">
        <v>2</v>
      </c>
      <c r="B18" s="1">
        <v>44228.858680555597</v>
      </c>
      <c r="C18" s="1">
        <v>44228.859363425901</v>
      </c>
      <c r="D18" s="3" t="s">
        <v>18</v>
      </c>
      <c r="E18" s="3" t="s">
        <v>19</v>
      </c>
      <c r="F18" s="3" t="s">
        <v>20</v>
      </c>
      <c r="G18" s="3" t="s">
        <v>323</v>
      </c>
      <c r="H18" s="3" t="s">
        <v>21</v>
      </c>
      <c r="I18" s="3" t="s">
        <v>22</v>
      </c>
      <c r="J18" s="2" t="s">
        <v>23</v>
      </c>
      <c r="K18" s="2" t="s">
        <v>24</v>
      </c>
      <c r="L18" s="3" t="s">
        <v>16</v>
      </c>
      <c r="M18" s="3"/>
      <c r="N18" s="3"/>
      <c r="O18" s="3"/>
      <c r="P18" s="3"/>
      <c r="Q18" s="3"/>
    </row>
    <row r="19" spans="1:17" hidden="1" x14ac:dyDescent="0.25">
      <c r="A19">
        <v>15</v>
      </c>
      <c r="B19" s="1">
        <v>44229.777557870402</v>
      </c>
      <c r="C19" s="1">
        <v>44229.777905092596</v>
      </c>
      <c r="D19" s="3" t="s">
        <v>77</v>
      </c>
      <c r="E19" s="3" t="s">
        <v>78</v>
      </c>
      <c r="F19" s="3" t="s">
        <v>79</v>
      </c>
      <c r="G19" s="3" t="s">
        <v>323</v>
      </c>
      <c r="H19" s="3" t="s">
        <v>21</v>
      </c>
      <c r="I19" s="3" t="s">
        <v>22</v>
      </c>
      <c r="J19" s="2" t="s">
        <v>47</v>
      </c>
      <c r="K19" s="2" t="s">
        <v>29</v>
      </c>
      <c r="L19" s="3" t="s">
        <v>16</v>
      </c>
      <c r="M19" s="3"/>
      <c r="N19" s="3"/>
      <c r="O19" s="3"/>
      <c r="P19" s="3"/>
      <c r="Q19" s="3"/>
    </row>
    <row r="20" spans="1:17" hidden="1" x14ac:dyDescent="0.25">
      <c r="A20">
        <v>16</v>
      </c>
      <c r="B20" s="1">
        <v>44229.777928240699</v>
      </c>
      <c r="C20" s="1">
        <v>44229.778321759302</v>
      </c>
      <c r="D20" s="3" t="s">
        <v>77</v>
      </c>
      <c r="E20" s="3" t="s">
        <v>78</v>
      </c>
      <c r="F20" s="3" t="s">
        <v>79</v>
      </c>
      <c r="G20" s="3" t="s">
        <v>323</v>
      </c>
      <c r="H20" s="3" t="s">
        <v>30</v>
      </c>
      <c r="I20" s="3" t="s">
        <v>22</v>
      </c>
      <c r="J20" s="2" t="s">
        <v>47</v>
      </c>
      <c r="K20" s="2" t="s">
        <v>24</v>
      </c>
      <c r="L20" s="3" t="s">
        <v>16</v>
      </c>
      <c r="M20" s="3"/>
      <c r="N20" s="3"/>
      <c r="O20" s="3"/>
      <c r="P20" s="3"/>
      <c r="Q20" s="3"/>
    </row>
    <row r="21" spans="1:17" hidden="1" x14ac:dyDescent="0.25">
      <c r="A21">
        <v>30</v>
      </c>
      <c r="B21" s="1">
        <v>44238.847106481502</v>
      </c>
      <c r="C21" s="1">
        <v>44238.847870370402</v>
      </c>
      <c r="D21" s="3" t="s">
        <v>118</v>
      </c>
      <c r="E21" s="3" t="s">
        <v>119</v>
      </c>
      <c r="F21" s="3" t="s">
        <v>120</v>
      </c>
      <c r="G21" s="3" t="s">
        <v>323</v>
      </c>
      <c r="H21" s="3" t="s">
        <v>21</v>
      </c>
      <c r="I21" s="3" t="s">
        <v>28</v>
      </c>
      <c r="J21" s="3"/>
      <c r="K21" s="2" t="s">
        <v>29</v>
      </c>
      <c r="L21" s="3" t="s">
        <v>324</v>
      </c>
      <c r="M21" s="3" t="s">
        <v>30</v>
      </c>
      <c r="N21" s="3" t="s">
        <v>28</v>
      </c>
      <c r="O21" s="3"/>
      <c r="P21" s="2" t="s">
        <v>24</v>
      </c>
      <c r="Q21" s="3" t="s">
        <v>121</v>
      </c>
    </row>
    <row r="22" spans="1:17" hidden="1" x14ac:dyDescent="0.25">
      <c r="A22">
        <v>4</v>
      </c>
      <c r="B22" s="1">
        <v>44228.974050925899</v>
      </c>
      <c r="C22" s="1">
        <v>44228.975057870397</v>
      </c>
      <c r="D22" s="3" t="s">
        <v>31</v>
      </c>
      <c r="E22" s="3" t="s">
        <v>32</v>
      </c>
      <c r="F22" s="3" t="s">
        <v>33</v>
      </c>
      <c r="G22" s="3" t="s">
        <v>323</v>
      </c>
      <c r="H22" s="3" t="s">
        <v>21</v>
      </c>
      <c r="I22" s="3" t="s">
        <v>22</v>
      </c>
      <c r="J22" s="2" t="s">
        <v>35</v>
      </c>
      <c r="K22" s="2" t="s">
        <v>34</v>
      </c>
      <c r="L22" s="3" t="s">
        <v>324</v>
      </c>
      <c r="M22" s="3" t="s">
        <v>30</v>
      </c>
      <c r="N22" s="3" t="s">
        <v>22</v>
      </c>
      <c r="O22" s="2" t="s">
        <v>330</v>
      </c>
      <c r="P22" s="2" t="s">
        <v>36</v>
      </c>
      <c r="Q22" s="3" t="s">
        <v>37</v>
      </c>
    </row>
    <row r="23" spans="1:17" hidden="1" x14ac:dyDescent="0.25">
      <c r="A23">
        <v>26</v>
      </c>
      <c r="B23" s="1">
        <v>44232.574108796303</v>
      </c>
      <c r="C23" s="1">
        <v>44232.580127314803</v>
      </c>
      <c r="D23" s="3" t="s">
        <v>106</v>
      </c>
      <c r="E23" s="3" t="s">
        <v>107</v>
      </c>
      <c r="F23" s="3" t="s">
        <v>108</v>
      </c>
      <c r="G23" s="3" t="s">
        <v>323</v>
      </c>
      <c r="H23" s="3" t="s">
        <v>21</v>
      </c>
      <c r="I23" s="3" t="s">
        <v>22</v>
      </c>
      <c r="J23" s="2" t="s">
        <v>109</v>
      </c>
      <c r="K23" s="2" t="s">
        <v>34</v>
      </c>
      <c r="L23" s="3" t="s">
        <v>324</v>
      </c>
      <c r="M23" s="3" t="s">
        <v>30</v>
      </c>
      <c r="N23" s="3" t="s">
        <v>22</v>
      </c>
      <c r="O23" s="2" t="s">
        <v>331</v>
      </c>
      <c r="P23" s="2" t="s">
        <v>36</v>
      </c>
      <c r="Q23" s="3" t="s">
        <v>332</v>
      </c>
    </row>
    <row r="24" spans="1:17" hidden="1" x14ac:dyDescent="0.25">
      <c r="A24">
        <v>25</v>
      </c>
      <c r="B24" s="1">
        <v>44231.408831018503</v>
      </c>
      <c r="C24" s="1">
        <v>44231.410289351901</v>
      </c>
      <c r="D24" s="3" t="s">
        <v>103</v>
      </c>
      <c r="E24" s="3" t="s">
        <v>104</v>
      </c>
      <c r="F24" s="3" t="s">
        <v>105</v>
      </c>
      <c r="G24" s="3" t="s">
        <v>323</v>
      </c>
      <c r="H24" s="3" t="s">
        <v>21</v>
      </c>
      <c r="I24" s="3" t="s">
        <v>28</v>
      </c>
      <c r="J24" s="3"/>
      <c r="K24" s="2" t="s">
        <v>76</v>
      </c>
      <c r="L24" s="3" t="s">
        <v>324</v>
      </c>
      <c r="M24" s="3" t="s">
        <v>30</v>
      </c>
      <c r="N24" s="3" t="s">
        <v>28</v>
      </c>
      <c r="O24" s="3"/>
      <c r="P24" s="2" t="s">
        <v>24</v>
      </c>
      <c r="Q24" s="3" t="s">
        <v>333</v>
      </c>
    </row>
    <row r="25" spans="1:17" hidden="1" x14ac:dyDescent="0.25">
      <c r="A25">
        <v>19</v>
      </c>
      <c r="B25" s="1">
        <v>44230.441585648099</v>
      </c>
      <c r="C25" s="1">
        <v>44230.4422106481</v>
      </c>
      <c r="D25" s="3" t="s">
        <v>86</v>
      </c>
      <c r="E25" s="3" t="s">
        <v>87</v>
      </c>
      <c r="F25" s="3" t="s">
        <v>88</v>
      </c>
      <c r="G25" s="3" t="s">
        <v>323</v>
      </c>
      <c r="H25" s="3" t="s">
        <v>21</v>
      </c>
      <c r="I25" s="3" t="s">
        <v>22</v>
      </c>
      <c r="J25" s="2" t="s">
        <v>47</v>
      </c>
      <c r="K25" s="2" t="s">
        <v>29</v>
      </c>
      <c r="L25" s="3" t="s">
        <v>16</v>
      </c>
      <c r="M25" s="3"/>
      <c r="N25" s="3"/>
      <c r="O25" s="3"/>
      <c r="P25" s="3"/>
      <c r="Q25" s="3"/>
    </row>
    <row r="26" spans="1:17" hidden="1" x14ac:dyDescent="0.25">
      <c r="A26">
        <v>14</v>
      </c>
      <c r="B26" s="1">
        <v>44229.6871875</v>
      </c>
      <c r="C26" s="1">
        <v>44229.6889814815</v>
      </c>
      <c r="D26" s="3" t="s">
        <v>72</v>
      </c>
      <c r="E26" s="3" t="s">
        <v>73</v>
      </c>
      <c r="F26" s="3" t="s">
        <v>74</v>
      </c>
      <c r="G26" s="3" t="s">
        <v>323</v>
      </c>
      <c r="H26" s="3" t="s">
        <v>21</v>
      </c>
      <c r="I26" s="3" t="s">
        <v>22</v>
      </c>
      <c r="J26" s="2" t="s">
        <v>47</v>
      </c>
      <c r="K26" s="2" t="s">
        <v>36</v>
      </c>
      <c r="L26" s="3" t="s">
        <v>324</v>
      </c>
      <c r="M26" s="3" t="s">
        <v>30</v>
      </c>
      <c r="N26" s="3" t="s">
        <v>28</v>
      </c>
      <c r="O26" s="3"/>
      <c r="P26" s="2" t="s">
        <v>76</v>
      </c>
      <c r="Q26" s="3"/>
    </row>
    <row r="27" spans="1:17" hidden="1" x14ac:dyDescent="0.25">
      <c r="A27">
        <v>31</v>
      </c>
      <c r="B27" s="1">
        <v>44239.415960648097</v>
      </c>
      <c r="C27" s="1">
        <v>44239.416261574101</v>
      </c>
      <c r="D27" s="3" t="s">
        <v>122</v>
      </c>
      <c r="E27" s="3" t="s">
        <v>123</v>
      </c>
      <c r="F27" s="3" t="s">
        <v>124</v>
      </c>
      <c r="G27" s="3" t="s">
        <v>323</v>
      </c>
      <c r="H27" s="3" t="s">
        <v>136</v>
      </c>
      <c r="I27" s="3"/>
      <c r="J27" s="3"/>
      <c r="K27" s="3"/>
      <c r="L27" s="3" t="s">
        <v>16</v>
      </c>
      <c r="M27" s="3"/>
      <c r="N27" s="3"/>
      <c r="O27" s="3"/>
      <c r="P27" s="3"/>
      <c r="Q27" s="3" t="s">
        <v>125</v>
      </c>
    </row>
    <row r="28" spans="1:17" hidden="1" x14ac:dyDescent="0.25">
      <c r="A28">
        <v>8</v>
      </c>
      <c r="B28" s="1">
        <v>44229.495266203703</v>
      </c>
      <c r="C28" s="1">
        <v>44229.495844907397</v>
      </c>
      <c r="D28" s="3" t="s">
        <v>52</v>
      </c>
      <c r="E28" s="3" t="s">
        <v>53</v>
      </c>
      <c r="F28" s="3" t="s">
        <v>54</v>
      </c>
      <c r="G28" s="3" t="s">
        <v>323</v>
      </c>
      <c r="H28" s="3" t="s">
        <v>21</v>
      </c>
      <c r="I28" s="3" t="s">
        <v>28</v>
      </c>
      <c r="J28" s="3"/>
      <c r="K28" s="2" t="s">
        <v>29</v>
      </c>
      <c r="L28" s="3" t="s">
        <v>324</v>
      </c>
      <c r="M28" s="3" t="s">
        <v>136</v>
      </c>
      <c r="N28" s="3"/>
      <c r="O28" s="3"/>
      <c r="P28" s="3"/>
      <c r="Q28" s="3" t="s">
        <v>334</v>
      </c>
    </row>
    <row r="29" spans="1:17" x14ac:dyDescent="0.25">
      <c r="A29">
        <v>5</v>
      </c>
      <c r="B29" s="1">
        <v>44229.366747685199</v>
      </c>
      <c r="C29" s="1">
        <v>44229.3671875</v>
      </c>
      <c r="D29" s="3" t="s">
        <v>38</v>
      </c>
      <c r="E29" s="3" t="s">
        <v>39</v>
      </c>
      <c r="F29" s="3" t="s">
        <v>40</v>
      </c>
      <c r="G29" s="3" t="s">
        <v>323</v>
      </c>
      <c r="H29" s="3" t="s">
        <v>30</v>
      </c>
      <c r="I29" s="3" t="s">
        <v>22</v>
      </c>
      <c r="J29" s="2" t="s">
        <v>110</v>
      </c>
      <c r="K29" s="2" t="s">
        <v>42</v>
      </c>
      <c r="L29" s="3" t="s">
        <v>16</v>
      </c>
      <c r="M29" s="3"/>
      <c r="N29" s="3"/>
      <c r="O29" s="3"/>
      <c r="P29" s="3"/>
      <c r="Q29" s="3" t="s">
        <v>335</v>
      </c>
    </row>
    <row r="30" spans="1:17" x14ac:dyDescent="0.25">
      <c r="A30">
        <v>13</v>
      </c>
      <c r="B30" s="1">
        <v>44229.681840277801</v>
      </c>
      <c r="C30" s="1">
        <v>44229.685601851903</v>
      </c>
      <c r="D30" s="3" t="s">
        <v>70</v>
      </c>
      <c r="E30" s="3" t="s">
        <v>71</v>
      </c>
      <c r="F30" s="3" t="s">
        <v>40</v>
      </c>
      <c r="G30" s="3" t="s">
        <v>323</v>
      </c>
      <c r="H30" s="3" t="s">
        <v>21</v>
      </c>
      <c r="I30" s="3" t="s">
        <v>22</v>
      </c>
      <c r="J30" s="2" t="s">
        <v>41</v>
      </c>
      <c r="K30" s="2" t="s">
        <v>76</v>
      </c>
      <c r="L30" s="3" t="s">
        <v>324</v>
      </c>
      <c r="M30" s="3" t="s">
        <v>30</v>
      </c>
      <c r="N30" s="3" t="s">
        <v>22</v>
      </c>
      <c r="O30" s="2" t="s">
        <v>110</v>
      </c>
      <c r="P30" s="2" t="s">
        <v>24</v>
      </c>
      <c r="Q30" s="3" t="s">
        <v>336</v>
      </c>
    </row>
    <row r="31" spans="1:17" hidden="1" x14ac:dyDescent="0.25">
      <c r="A31">
        <v>23</v>
      </c>
      <c r="B31" s="1">
        <v>44230.6315972222</v>
      </c>
      <c r="C31" s="1">
        <v>44230.682962963001</v>
      </c>
      <c r="D31" s="3" t="s">
        <v>97</v>
      </c>
      <c r="E31" s="3" t="s">
        <v>98</v>
      </c>
      <c r="F31" s="3" t="s">
        <v>99</v>
      </c>
      <c r="G31" s="3" t="s">
        <v>323</v>
      </c>
      <c r="H31" s="3" t="s">
        <v>21</v>
      </c>
      <c r="I31" s="3" t="s">
        <v>22</v>
      </c>
      <c r="J31" s="2" t="s">
        <v>100</v>
      </c>
      <c r="K31" s="2" t="s">
        <v>76</v>
      </c>
      <c r="L31" s="3" t="s">
        <v>324</v>
      </c>
      <c r="M31" s="3" t="s">
        <v>30</v>
      </c>
      <c r="N31" s="3" t="s">
        <v>22</v>
      </c>
      <c r="O31" s="2" t="s">
        <v>100</v>
      </c>
      <c r="P31" s="2" t="s">
        <v>34</v>
      </c>
      <c r="Q31" s="3"/>
    </row>
    <row r="32" spans="1:17" hidden="1" x14ac:dyDescent="0.25">
      <c r="A32">
        <v>7</v>
      </c>
      <c r="B32" s="1">
        <v>44229.488541666702</v>
      </c>
      <c r="C32" s="1">
        <v>44229.4891319444</v>
      </c>
      <c r="D32" s="3" t="s">
        <v>48</v>
      </c>
      <c r="E32" s="3" t="s">
        <v>49</v>
      </c>
      <c r="F32" s="3" t="s">
        <v>50</v>
      </c>
      <c r="G32" s="3" t="s">
        <v>323</v>
      </c>
      <c r="H32" s="3" t="s">
        <v>21</v>
      </c>
      <c r="I32" s="3" t="s">
        <v>22</v>
      </c>
      <c r="J32" s="2" t="s">
        <v>51</v>
      </c>
      <c r="K32" s="2" t="s">
        <v>24</v>
      </c>
      <c r="L32" s="3" t="s">
        <v>16</v>
      </c>
      <c r="M32" s="3"/>
      <c r="N32" s="3"/>
      <c r="O32" s="3"/>
      <c r="P32" s="3"/>
      <c r="Q32" s="3"/>
    </row>
    <row r="33" spans="1:17" hidden="1" x14ac:dyDescent="0.25">
      <c r="A33">
        <v>22</v>
      </c>
      <c r="B33" s="1">
        <v>44230.523287037002</v>
      </c>
      <c r="C33" s="1">
        <v>44230.523784722202</v>
      </c>
      <c r="D33" s="3" t="s">
        <v>93</v>
      </c>
      <c r="E33" s="3" t="s">
        <v>94</v>
      </c>
      <c r="F33" s="3" t="s">
        <v>95</v>
      </c>
      <c r="G33" s="3" t="s">
        <v>323</v>
      </c>
      <c r="H33" s="3" t="s">
        <v>21</v>
      </c>
      <c r="I33" s="3" t="s">
        <v>22</v>
      </c>
      <c r="J33" s="2" t="s">
        <v>96</v>
      </c>
      <c r="K33" s="2" t="s">
        <v>29</v>
      </c>
      <c r="L33" s="3" t="s">
        <v>16</v>
      </c>
      <c r="M33" s="3"/>
      <c r="N33" s="3"/>
      <c r="O33" s="3"/>
      <c r="P33" s="3"/>
      <c r="Q33" s="3"/>
    </row>
    <row r="34" spans="1:17" hidden="1" x14ac:dyDescent="0.25">
      <c r="A34">
        <v>32</v>
      </c>
      <c r="B34" s="1">
        <v>44240.639236111099</v>
      </c>
      <c r="C34" s="1">
        <v>44240.6398611111</v>
      </c>
      <c r="D34" s="3" t="s">
        <v>126</v>
      </c>
      <c r="E34" s="3" t="s">
        <v>127</v>
      </c>
      <c r="F34" s="3" t="s">
        <v>128</v>
      </c>
      <c r="G34" s="3" t="s">
        <v>323</v>
      </c>
      <c r="H34" s="3" t="s">
        <v>21</v>
      </c>
      <c r="I34" s="3" t="s">
        <v>22</v>
      </c>
      <c r="J34" s="2" t="s">
        <v>129</v>
      </c>
      <c r="K34" s="2" t="s">
        <v>34</v>
      </c>
      <c r="L34" s="3" t="s">
        <v>16</v>
      </c>
      <c r="M34" s="3"/>
      <c r="N34" s="3"/>
      <c r="O34" s="3"/>
      <c r="P34" s="3"/>
      <c r="Q34" s="3"/>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8"/>
  <sheetViews>
    <sheetView workbookViewId="0">
      <selection activeCell="F22" sqref="F22"/>
    </sheetView>
  </sheetViews>
  <sheetFormatPr baseColWidth="10" defaultRowHeight="15" x14ac:dyDescent="0.25"/>
  <sheetData>
    <row r="2" spans="2:3" x14ac:dyDescent="0.25">
      <c r="B2" s="30">
        <v>44361</v>
      </c>
      <c r="C2">
        <v>0</v>
      </c>
    </row>
    <row r="3" spans="2:3" x14ac:dyDescent="0.25">
      <c r="B3" s="30">
        <v>44362</v>
      </c>
      <c r="C3">
        <v>1</v>
      </c>
    </row>
    <row r="4" spans="2:3" x14ac:dyDescent="0.25">
      <c r="B4" s="30">
        <v>44363</v>
      </c>
      <c r="C4">
        <v>0</v>
      </c>
    </row>
    <row r="5" spans="2:3" x14ac:dyDescent="0.25">
      <c r="B5" s="30">
        <v>44364</v>
      </c>
      <c r="C5">
        <v>1</v>
      </c>
    </row>
    <row r="6" spans="2:3" x14ac:dyDescent="0.25">
      <c r="B6" s="30">
        <v>44365</v>
      </c>
      <c r="C6">
        <v>0</v>
      </c>
    </row>
    <row r="7" spans="2:3" x14ac:dyDescent="0.25">
      <c r="B7" s="30">
        <v>44368</v>
      </c>
      <c r="C7">
        <v>1</v>
      </c>
    </row>
    <row r="8" spans="2:3" x14ac:dyDescent="0.25">
      <c r="B8" s="30">
        <v>44369</v>
      </c>
      <c r="C8">
        <v>0</v>
      </c>
    </row>
    <row r="9" spans="2:3" x14ac:dyDescent="0.25">
      <c r="B9" s="30">
        <v>44370</v>
      </c>
      <c r="C9">
        <v>1</v>
      </c>
    </row>
    <row r="10" spans="2:3" x14ac:dyDescent="0.25">
      <c r="B10" s="30">
        <v>44371</v>
      </c>
      <c r="C10">
        <v>0</v>
      </c>
    </row>
    <row r="11" spans="2:3" x14ac:dyDescent="0.25">
      <c r="B11" s="30">
        <v>44372</v>
      </c>
      <c r="C11">
        <v>1</v>
      </c>
    </row>
    <row r="12" spans="2:3" x14ac:dyDescent="0.25">
      <c r="B12" s="30">
        <v>44375</v>
      </c>
      <c r="C12">
        <v>0</v>
      </c>
    </row>
    <row r="13" spans="2:3" x14ac:dyDescent="0.25">
      <c r="B13" s="30">
        <v>44376</v>
      </c>
      <c r="C13">
        <v>1</v>
      </c>
    </row>
    <row r="14" spans="2:3" x14ac:dyDescent="0.25">
      <c r="B14" s="30">
        <v>44377</v>
      </c>
      <c r="C14">
        <v>0</v>
      </c>
    </row>
    <row r="15" spans="2:3" x14ac:dyDescent="0.25">
      <c r="B15" s="30">
        <v>44378</v>
      </c>
      <c r="C15">
        <v>1</v>
      </c>
    </row>
    <row r="16" spans="2:3" x14ac:dyDescent="0.25">
      <c r="B16" s="30">
        <v>44379</v>
      </c>
      <c r="C16">
        <v>0</v>
      </c>
    </row>
    <row r="17" spans="2:3" x14ac:dyDescent="0.25">
      <c r="B17" s="30">
        <v>44382</v>
      </c>
      <c r="C17">
        <v>1</v>
      </c>
    </row>
    <row r="18" spans="2:3" x14ac:dyDescent="0.25">
      <c r="B18" s="30">
        <v>44383</v>
      </c>
      <c r="C18">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O30"/>
  <sheetViews>
    <sheetView workbookViewId="0">
      <selection activeCell="H6" sqref="H6"/>
    </sheetView>
  </sheetViews>
  <sheetFormatPr baseColWidth="10" defaultRowHeight="15" x14ac:dyDescent="0.25"/>
  <cols>
    <col min="2" max="2" width="2" bestFit="1" customWidth="1"/>
    <col min="3" max="3" width="6.5703125" bestFit="1" customWidth="1"/>
    <col min="4" max="4" width="9.5703125" bestFit="1" customWidth="1"/>
    <col min="5" max="5" width="6.28515625" bestFit="1" customWidth="1"/>
  </cols>
  <sheetData>
    <row r="2" spans="1:12" x14ac:dyDescent="0.25">
      <c r="C2" s="4" t="s">
        <v>349</v>
      </c>
      <c r="D2" s="4" t="s">
        <v>351</v>
      </c>
      <c r="E2" s="4" t="s">
        <v>350</v>
      </c>
      <c r="H2">
        <v>71</v>
      </c>
      <c r="I2">
        <f>SUM(I4:I14)</f>
        <v>80</v>
      </c>
      <c r="J2">
        <f>H2-I2</f>
        <v>-9</v>
      </c>
    </row>
    <row r="3" spans="1:12" x14ac:dyDescent="0.25">
      <c r="A3" t="s">
        <v>216</v>
      </c>
      <c r="B3" t="str">
        <f>IF(ISERROR(VLOOKUP(C3,$H$4:$H$29,1,FALSE)),"","*")</f>
        <v>*</v>
      </c>
      <c r="C3" t="s">
        <v>217</v>
      </c>
      <c r="D3">
        <v>17</v>
      </c>
      <c r="H3" s="37" t="s">
        <v>214</v>
      </c>
      <c r="I3" s="38" t="s">
        <v>215</v>
      </c>
    </row>
    <row r="4" spans="1:12" x14ac:dyDescent="0.25">
      <c r="A4" t="s">
        <v>216</v>
      </c>
      <c r="B4" t="str">
        <f>IF(ISERROR(VLOOKUP(C4,$H$4:$H$29,1,FALSE)),"","*")</f>
        <v>*</v>
      </c>
      <c r="C4" t="s">
        <v>219</v>
      </c>
      <c r="D4">
        <v>16</v>
      </c>
      <c r="E4">
        <v>10</v>
      </c>
      <c r="F4" t="s">
        <v>218</v>
      </c>
      <c r="H4" s="39" t="s">
        <v>221</v>
      </c>
      <c r="I4" s="40">
        <f>IF(H4&lt;&gt;"",VLOOKUP(H4,$C$3:$D$27,2,FALSE),"")</f>
        <v>12</v>
      </c>
      <c r="L4" t="str">
        <f>H4&amp;", "&amp;H5&amp;", "&amp;H6&amp;", "&amp;H7&amp;", "&amp;H8&amp;", "&amp;H9&amp;", "&amp;H10&amp;", "&amp;H11&amp;", "&amp;H12&amp;", "&amp;H13&amp;", "&amp;H14&amp;", "&amp;H15</f>
        <v xml:space="preserve">L-11, , , L-14, L-15, L-04, L-31, L-32, , , , </v>
      </c>
    </row>
    <row r="5" spans="1:12" x14ac:dyDescent="0.25">
      <c r="A5" t="s">
        <v>216</v>
      </c>
      <c r="B5" t="str">
        <f t="shared" ref="B5:B27" si="0">IF(ISERROR(VLOOKUP(C5,$H$4:$H$29,1,FALSE)),"","*")</f>
        <v>*</v>
      </c>
      <c r="C5" t="s">
        <v>220</v>
      </c>
      <c r="D5">
        <v>16</v>
      </c>
      <c r="E5">
        <v>0</v>
      </c>
      <c r="H5" s="39"/>
      <c r="I5" s="40" t="str">
        <f t="shared" ref="I5:I10" si="1">IF(H5&lt;&gt;"",VLOOKUP(H5,$C$3:$D$27,2,FALSE),"")</f>
        <v/>
      </c>
      <c r="J5" t="s">
        <v>374</v>
      </c>
      <c r="L5" t="str">
        <f>H19&amp;", "&amp;H20&amp;", "&amp;H21&amp;", "&amp;H22&amp;", "&amp;H23&amp;", "&amp;H24&amp;", "&amp;H25&amp;", "&amp;H26&amp;", "&amp;H27&amp;", "&amp;H28&amp;", "&amp;H29&amp;", "&amp;H30</f>
        <v xml:space="preserve">, , , , , , , , , , , </v>
      </c>
    </row>
    <row r="6" spans="1:12" x14ac:dyDescent="0.25">
      <c r="A6" t="s">
        <v>216</v>
      </c>
      <c r="B6" t="str">
        <f t="shared" si="0"/>
        <v>*</v>
      </c>
      <c r="C6" t="s">
        <v>221</v>
      </c>
      <c r="D6">
        <v>12</v>
      </c>
      <c r="E6">
        <v>0</v>
      </c>
      <c r="H6" s="39"/>
      <c r="I6" s="40" t="str">
        <f t="shared" si="1"/>
        <v/>
      </c>
      <c r="J6" t="s">
        <v>374</v>
      </c>
    </row>
    <row r="7" spans="1:12" x14ac:dyDescent="0.25">
      <c r="A7" t="s">
        <v>216</v>
      </c>
      <c r="B7" t="str">
        <f t="shared" si="0"/>
        <v>*</v>
      </c>
      <c r="C7" t="s">
        <v>222</v>
      </c>
      <c r="D7">
        <v>10</v>
      </c>
      <c r="E7">
        <v>8</v>
      </c>
      <c r="H7" s="39" t="s">
        <v>217</v>
      </c>
      <c r="I7" s="40">
        <f t="shared" si="1"/>
        <v>17</v>
      </c>
    </row>
    <row r="8" spans="1:12" x14ac:dyDescent="0.25">
      <c r="A8" t="s">
        <v>216</v>
      </c>
      <c r="B8" t="str">
        <f t="shared" si="0"/>
        <v/>
      </c>
      <c r="C8" t="s">
        <v>295</v>
      </c>
      <c r="D8">
        <v>10</v>
      </c>
      <c r="E8">
        <v>8</v>
      </c>
      <c r="H8" s="39" t="s">
        <v>224</v>
      </c>
      <c r="I8" s="40">
        <f t="shared" si="1"/>
        <v>9</v>
      </c>
    </row>
    <row r="9" spans="1:12" x14ac:dyDescent="0.25">
      <c r="A9" t="s">
        <v>216</v>
      </c>
      <c r="B9" t="str">
        <f t="shared" si="0"/>
        <v/>
      </c>
      <c r="C9" t="s">
        <v>223</v>
      </c>
      <c r="D9">
        <v>9</v>
      </c>
      <c r="E9">
        <v>8</v>
      </c>
      <c r="H9" s="39" t="s">
        <v>222</v>
      </c>
      <c r="I9" s="40">
        <f t="shared" si="1"/>
        <v>10</v>
      </c>
    </row>
    <row r="10" spans="1:12" x14ac:dyDescent="0.25">
      <c r="A10" t="s">
        <v>216</v>
      </c>
      <c r="B10" t="str">
        <f t="shared" si="0"/>
        <v/>
      </c>
      <c r="C10" t="s">
        <v>225</v>
      </c>
      <c r="D10">
        <v>9</v>
      </c>
      <c r="E10">
        <v>8</v>
      </c>
      <c r="H10" s="39" t="s">
        <v>219</v>
      </c>
      <c r="I10" s="40">
        <f t="shared" si="1"/>
        <v>16</v>
      </c>
    </row>
    <row r="11" spans="1:12" x14ac:dyDescent="0.25">
      <c r="A11" t="s">
        <v>216</v>
      </c>
      <c r="B11" t="str">
        <f t="shared" si="0"/>
        <v/>
      </c>
      <c r="C11" t="s">
        <v>227</v>
      </c>
      <c r="D11">
        <v>9</v>
      </c>
      <c r="E11">
        <v>7</v>
      </c>
      <c r="H11" s="39" t="s">
        <v>220</v>
      </c>
      <c r="I11" s="40">
        <f t="shared" ref="I11:I13" si="2">IF(H11&lt;&gt;"",VLOOKUP(H11,$C$4:$D$27,2,FALSE),"")</f>
        <v>16</v>
      </c>
    </row>
    <row r="12" spans="1:12" x14ac:dyDescent="0.25">
      <c r="A12" t="s">
        <v>216</v>
      </c>
      <c r="B12" t="str">
        <f t="shared" si="0"/>
        <v/>
      </c>
      <c r="C12" t="s">
        <v>228</v>
      </c>
      <c r="D12">
        <v>9</v>
      </c>
      <c r="E12">
        <v>8</v>
      </c>
      <c r="H12" s="39"/>
      <c r="I12" s="40" t="str">
        <f t="shared" si="2"/>
        <v/>
      </c>
    </row>
    <row r="13" spans="1:12" x14ac:dyDescent="0.25">
      <c r="A13" t="s">
        <v>216</v>
      </c>
      <c r="B13" t="str">
        <f t="shared" si="0"/>
        <v/>
      </c>
      <c r="C13" t="s">
        <v>229</v>
      </c>
      <c r="D13">
        <v>9</v>
      </c>
      <c r="E13">
        <v>7</v>
      </c>
      <c r="H13" s="39"/>
      <c r="I13" s="40" t="str">
        <f t="shared" si="2"/>
        <v/>
      </c>
      <c r="J13" t="s">
        <v>374</v>
      </c>
    </row>
    <row r="14" spans="1:12" x14ac:dyDescent="0.25">
      <c r="A14" t="s">
        <v>216</v>
      </c>
      <c r="B14" t="str">
        <f t="shared" si="0"/>
        <v>*</v>
      </c>
      <c r="C14" t="s">
        <v>224</v>
      </c>
      <c r="D14">
        <v>9</v>
      </c>
      <c r="E14">
        <v>7</v>
      </c>
      <c r="H14" s="39"/>
      <c r="I14" s="40" t="str">
        <f>IF(H14&lt;&gt;"",VLOOKUP(H14,$C$4:$D$27,2,FALSE),"")</f>
        <v/>
      </c>
      <c r="J14" t="s">
        <v>374</v>
      </c>
    </row>
    <row r="15" spans="1:12" x14ac:dyDescent="0.25">
      <c r="A15" t="s">
        <v>216</v>
      </c>
      <c r="B15" t="str">
        <f t="shared" si="0"/>
        <v/>
      </c>
      <c r="C15" t="s">
        <v>226</v>
      </c>
      <c r="D15">
        <v>9</v>
      </c>
      <c r="E15">
        <v>7</v>
      </c>
      <c r="H15" s="41"/>
      <c r="I15" s="42"/>
    </row>
    <row r="16" spans="1:12" x14ac:dyDescent="0.25">
      <c r="A16" t="s">
        <v>216</v>
      </c>
      <c r="B16" t="str">
        <f t="shared" si="0"/>
        <v/>
      </c>
      <c r="C16" t="s">
        <v>232</v>
      </c>
      <c r="D16">
        <v>8</v>
      </c>
      <c r="E16">
        <v>7</v>
      </c>
      <c r="F16" t="s">
        <v>218</v>
      </c>
    </row>
    <row r="17" spans="1:15" x14ac:dyDescent="0.25">
      <c r="A17" t="s">
        <v>216</v>
      </c>
      <c r="B17" t="str">
        <f t="shared" si="0"/>
        <v/>
      </c>
      <c r="C17" t="s">
        <v>233</v>
      </c>
      <c r="D17">
        <v>8</v>
      </c>
      <c r="E17">
        <v>7</v>
      </c>
      <c r="H17">
        <f>J2</f>
        <v>-9</v>
      </c>
      <c r="I17">
        <f>SUM(I19:I29)</f>
        <v>0</v>
      </c>
      <c r="J17">
        <f>H17-I17</f>
        <v>-9</v>
      </c>
    </row>
    <row r="18" spans="1:15" x14ac:dyDescent="0.25">
      <c r="A18" t="s">
        <v>216</v>
      </c>
      <c r="B18" t="str">
        <f t="shared" si="0"/>
        <v/>
      </c>
      <c r="C18" t="s">
        <v>231</v>
      </c>
      <c r="D18">
        <v>8</v>
      </c>
      <c r="E18">
        <v>8</v>
      </c>
      <c r="H18" s="37" t="s">
        <v>214</v>
      </c>
      <c r="I18" s="38" t="s">
        <v>215</v>
      </c>
    </row>
    <row r="19" spans="1:15" x14ac:dyDescent="0.25">
      <c r="A19" t="s">
        <v>216</v>
      </c>
      <c r="B19" t="str">
        <f t="shared" si="0"/>
        <v/>
      </c>
      <c r="C19" t="s">
        <v>230</v>
      </c>
      <c r="D19">
        <v>8</v>
      </c>
      <c r="E19">
        <v>5</v>
      </c>
      <c r="F19" t="s">
        <v>218</v>
      </c>
      <c r="H19" s="39"/>
      <c r="I19" s="40" t="str">
        <f>IF(H19&lt;&gt;"",VLOOKUP(H19,$C$3:$D$27,2,FALSE),"")</f>
        <v/>
      </c>
    </row>
    <row r="20" spans="1:15" x14ac:dyDescent="0.25">
      <c r="H20" s="39"/>
      <c r="I20" s="40" t="str">
        <f t="shared" ref="I20:I25" si="3">IF(H20&lt;&gt;"",VLOOKUP(H20,$C$3:$D$27,2,FALSE),"")</f>
        <v/>
      </c>
      <c r="L20" s="4"/>
      <c r="M20" s="4"/>
      <c r="N20" s="4"/>
      <c r="O20" s="4"/>
    </row>
    <row r="21" spans="1:15" x14ac:dyDescent="0.25">
      <c r="A21" t="s">
        <v>238</v>
      </c>
      <c r="B21" t="str">
        <f t="shared" si="0"/>
        <v/>
      </c>
      <c r="C21" t="s">
        <v>239</v>
      </c>
      <c r="D21">
        <v>50</v>
      </c>
      <c r="H21" s="39"/>
      <c r="I21" s="40" t="str">
        <f t="shared" si="3"/>
        <v/>
      </c>
    </row>
    <row r="22" spans="1:15" x14ac:dyDescent="0.25">
      <c r="A22" t="s">
        <v>238</v>
      </c>
      <c r="B22" t="str">
        <f t="shared" si="0"/>
        <v/>
      </c>
      <c r="C22" t="s">
        <v>240</v>
      </c>
      <c r="D22">
        <v>50</v>
      </c>
      <c r="H22" s="39"/>
      <c r="I22" s="40" t="str">
        <f t="shared" si="3"/>
        <v/>
      </c>
    </row>
    <row r="23" spans="1:15" x14ac:dyDescent="0.25">
      <c r="A23" t="s">
        <v>238</v>
      </c>
      <c r="B23" t="str">
        <f t="shared" si="0"/>
        <v/>
      </c>
      <c r="C23" t="s">
        <v>241</v>
      </c>
      <c r="D23">
        <v>28</v>
      </c>
      <c r="H23" s="39"/>
      <c r="I23" s="40" t="str">
        <f t="shared" si="3"/>
        <v/>
      </c>
    </row>
    <row r="24" spans="1:15" x14ac:dyDescent="0.25">
      <c r="A24" t="s">
        <v>238</v>
      </c>
      <c r="B24" t="str">
        <f t="shared" si="0"/>
        <v/>
      </c>
      <c r="C24" t="s">
        <v>242</v>
      </c>
      <c r="D24">
        <v>20</v>
      </c>
      <c r="H24" s="39"/>
      <c r="I24" s="40" t="str">
        <f t="shared" si="3"/>
        <v/>
      </c>
    </row>
    <row r="25" spans="1:15" x14ac:dyDescent="0.25">
      <c r="A25" t="s">
        <v>238</v>
      </c>
      <c r="B25" t="str">
        <f t="shared" si="0"/>
        <v/>
      </c>
      <c r="C25" t="s">
        <v>243</v>
      </c>
      <c r="D25">
        <v>27</v>
      </c>
      <c r="H25" s="39"/>
      <c r="I25" s="40" t="str">
        <f t="shared" si="3"/>
        <v/>
      </c>
    </row>
    <row r="26" spans="1:15" x14ac:dyDescent="0.25">
      <c r="A26" t="s">
        <v>238</v>
      </c>
      <c r="B26" t="str">
        <f t="shared" si="0"/>
        <v/>
      </c>
      <c r="C26" t="s">
        <v>244</v>
      </c>
      <c r="D26">
        <v>27</v>
      </c>
      <c r="H26" s="39"/>
      <c r="I26" s="40" t="str">
        <f t="shared" ref="I26:I29" si="4">IF(H26&lt;&gt;"",VLOOKUP(H26,$C$4:$D$27,2,FALSE),"")</f>
        <v/>
      </c>
    </row>
    <row r="27" spans="1:15" x14ac:dyDescent="0.25">
      <c r="B27" t="str">
        <f t="shared" si="0"/>
        <v/>
      </c>
      <c r="C27" t="s">
        <v>245</v>
      </c>
      <c r="D27">
        <v>28</v>
      </c>
      <c r="H27" s="39"/>
      <c r="I27" s="40" t="str">
        <f t="shared" si="4"/>
        <v/>
      </c>
    </row>
    <row r="28" spans="1:15" x14ac:dyDescent="0.25">
      <c r="H28" s="39"/>
      <c r="I28" s="40" t="str">
        <f t="shared" si="4"/>
        <v/>
      </c>
    </row>
    <row r="29" spans="1:15" x14ac:dyDescent="0.25">
      <c r="H29" s="39"/>
      <c r="I29" s="40" t="str">
        <f t="shared" si="4"/>
        <v/>
      </c>
    </row>
    <row r="30" spans="1:15" x14ac:dyDescent="0.25">
      <c r="H30" s="41"/>
      <c r="I30" s="42"/>
    </row>
  </sheetData>
  <sortState xmlns:xlrd2="http://schemas.microsoft.com/office/spreadsheetml/2017/richdata2" ref="C3:D19">
    <sortCondition descending="1" ref="D3:D19"/>
    <sortCondition ref="C3:C19"/>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1"/>
  <sheetViews>
    <sheetView workbookViewId="0">
      <selection activeCell="A20" sqref="A20:XFD20"/>
    </sheetView>
  </sheetViews>
  <sheetFormatPr baseColWidth="10" defaultRowHeight="15" x14ac:dyDescent="0.25"/>
  <cols>
    <col min="1" max="1" width="15.85546875" customWidth="1"/>
    <col min="2" max="2" width="10.7109375" bestFit="1" customWidth="1"/>
    <col min="3" max="3" width="9.28515625" customWidth="1"/>
    <col min="5" max="5" width="9.42578125" bestFit="1" customWidth="1"/>
    <col min="6" max="6" width="64.42578125" customWidth="1"/>
    <col min="7" max="7" width="54.85546875" bestFit="1" customWidth="1"/>
  </cols>
  <sheetData>
    <row r="1" spans="1:9" x14ac:dyDescent="0.25">
      <c r="A1" t="s">
        <v>364</v>
      </c>
      <c r="B1" t="s">
        <v>363</v>
      </c>
      <c r="C1" t="s">
        <v>362</v>
      </c>
      <c r="D1" t="s">
        <v>361</v>
      </c>
      <c r="E1" t="s">
        <v>360</v>
      </c>
      <c r="F1" t="s">
        <v>359</v>
      </c>
      <c r="G1" t="s">
        <v>358</v>
      </c>
      <c r="I1" s="52">
        <v>0.125</v>
      </c>
    </row>
    <row r="2" spans="1:9" x14ac:dyDescent="0.25">
      <c r="A2" t="str">
        <f>CONCATENATE("""",planificación!D6," ",planificación!G6,"""")</f>
        <v>"RI Trabajo"</v>
      </c>
      <c r="B2" s="30">
        <f>planificación!K6</f>
        <v>0</v>
      </c>
      <c r="C2" s="51">
        <f>planificación!M6</f>
        <v>0.375</v>
      </c>
      <c r="D2" s="30">
        <f>B2</f>
        <v>0</v>
      </c>
      <c r="E2" s="50">
        <f>planificación!N6</f>
        <v>0.39583333333333331</v>
      </c>
      <c r="F2" t="str">
        <f>CONCATENATE(IF(planificación!G6&lt;&gt;"trabajo",CONCATENATE("""Examen ",planificación!G6),""""&amp;"Trabajo")&amp;" de ",planificación!E6,"""")</f>
        <v>"Trabajo de Repositorios de Información"</v>
      </c>
      <c r="G2" t="str">
        <f>""""&amp;IF(OR(planificación!R6="online",planificación!R6="polideportivo",planificación!R6="entrega"),planificación!R6,planificación!S6)&amp;""""</f>
        <v>"online"</v>
      </c>
    </row>
    <row r="3" spans="1:9" x14ac:dyDescent="0.25">
      <c r="A3" t="str">
        <f>CONCATENATE("""",planificación!D7," ",planificación!G7,"""")</f>
        <v>"SSOO Teórico"</v>
      </c>
      <c r="B3" s="30">
        <f>planificación!K7</f>
        <v>0</v>
      </c>
      <c r="C3" s="51">
        <f>planificación!M7</f>
        <v>0.54166666666666663</v>
      </c>
      <c r="D3" s="30">
        <f t="shared" ref="D3:D63" si="0">B3</f>
        <v>0</v>
      </c>
      <c r="E3" s="50">
        <f>planificación!N7</f>
        <v>0.58333333333333326</v>
      </c>
      <c r="F3" t="str">
        <f>CONCATENATE(IF(planificación!G7&lt;&gt;"trabajo",CONCATENATE("""Examen ",planificación!G7),""""&amp;"Trabajo")&amp;" de ",planificación!E7,"""")</f>
        <v>"Examen Teórico de Sistemas Operativos"</v>
      </c>
      <c r="G3" t="str">
        <f>""""&amp;IF(OR(planificación!R7="online",planificación!R7="polideportivo",planificación!R7="entrega"),planificación!R7,planificación!S7)&amp;""""</f>
        <v>"A-2-01, A-2-02"</v>
      </c>
    </row>
    <row r="4" spans="1:9" x14ac:dyDescent="0.25">
      <c r="A4" t="str">
        <f>CONCATENATE("""",planificación!D8," ",planificación!G8,"""")</f>
        <v>"DS Teórico"</v>
      </c>
      <c r="B4" s="30">
        <f>planificación!K8</f>
        <v>0</v>
      </c>
      <c r="C4" s="51">
        <f>planificación!M8</f>
        <v>0.66666666666666663</v>
      </c>
      <c r="D4" s="30">
        <f t="shared" si="0"/>
        <v>0</v>
      </c>
      <c r="E4" s="50">
        <f>planificación!N8</f>
        <v>0.77083333333333326</v>
      </c>
      <c r="F4" t="str">
        <f>CONCATENATE(IF(planificación!G8&lt;&gt;"trabajo",CONCATENATE("""Examen ",planificación!G8),""""&amp;"Trabajo")&amp;" de ",planificación!E8,"""")</f>
        <v>"Examen Teórico de Diseño del Software"</v>
      </c>
      <c r="G4" t="str">
        <f>""""&amp;IF(OR(planificación!R8="online",planificación!R8="polideportivo",planificación!R8="entrega"),planificación!R8,planificación!S8)&amp;""""</f>
        <v>"polideportivo"</v>
      </c>
    </row>
    <row r="5" spans="1:9" x14ac:dyDescent="0.25">
      <c r="A5" t="str">
        <f>CONCATENATE("""",planificación!D9," ",planificación!G9,"""")</f>
        <v>"SDM Trabajo"</v>
      </c>
      <c r="B5" s="30">
        <f>planificación!K9</f>
        <v>0</v>
      </c>
      <c r="C5" s="51">
        <f>planificación!M9</f>
        <v>0.375</v>
      </c>
      <c r="D5" s="30">
        <f t="shared" si="0"/>
        <v>0</v>
      </c>
      <c r="E5" s="50">
        <f>planificación!N9</f>
        <v>0.39583333333333331</v>
      </c>
      <c r="F5" t="str">
        <f>CONCATENATE(IF(planificación!G9&lt;&gt;"trabajo",CONCATENATE("""Examen ",planificación!G9),""""&amp;"Trabajo")&amp;" de ",planificación!E9,"""")</f>
        <v>"Trabajo de Software para Dispositivos Móviles"</v>
      </c>
      <c r="G5" t="str">
        <f>""""&amp;IF(OR(planificación!R9="online",planificación!R9="polideportivo",planificación!R9="entrega"),planificación!R9,planificación!S9)&amp;""""</f>
        <v>"entrega"</v>
      </c>
    </row>
    <row r="6" spans="1:9" x14ac:dyDescent="0.25">
      <c r="A6" t="str">
        <f>CONCATENATE("""",planificación!D10," ",planificación!G10,"""")</f>
        <v>"AC Teórico"</v>
      </c>
      <c r="B6" s="30">
        <f>planificación!K10</f>
        <v>0</v>
      </c>
      <c r="C6" s="51">
        <f>planificación!M10</f>
        <v>0.375</v>
      </c>
      <c r="D6" s="30">
        <f t="shared" si="0"/>
        <v>0</v>
      </c>
      <c r="E6" s="50">
        <f>planificación!N10</f>
        <v>0.47916666666666669</v>
      </c>
      <c r="F6" t="str">
        <f>CONCATENATE(IF(planificación!G10&lt;&gt;"trabajo",CONCATENATE("""Examen ",planificación!G10),""""&amp;"Trabajo")&amp;" de ",planificación!E10,"""")</f>
        <v>"Examen Teórico de Arquitectura de Computadores"</v>
      </c>
      <c r="G6" t="str">
        <f>""""&amp;IF(OR(planificación!R10="online",planificación!R10="polideportivo",planificación!R10="entrega"),planificación!R10,planificación!S10)&amp;""""</f>
        <v>"A-2-01, A-2-02"</v>
      </c>
    </row>
    <row r="7" spans="1:9" x14ac:dyDescent="0.25">
      <c r="A7" t="str">
        <f>CONCATENATE("""",planificación!D11," ",planificación!G11,"""")</f>
        <v>"ASR Trabajo"</v>
      </c>
      <c r="B7" s="30">
        <f>planificación!K11</f>
        <v>0</v>
      </c>
      <c r="C7" s="51">
        <f>planificación!M11</f>
        <v>0.375</v>
      </c>
      <c r="D7" s="30">
        <f t="shared" si="0"/>
        <v>0</v>
      </c>
      <c r="E7" s="50">
        <f>planificación!N11</f>
        <v>0.39583333333333331</v>
      </c>
      <c r="F7" t="str">
        <f>CONCATENATE(IF(planificación!G11&lt;&gt;"trabajo",CONCATENATE("""Examen ",planificación!G11),""""&amp;"Trabajo")&amp;" de ",planificación!E11,"""")</f>
        <v>"Trabajo de Administración de Sistemas y Redes"</v>
      </c>
      <c r="G7" t="str">
        <f>""""&amp;IF(OR(planificación!R11="online",planificación!R11="polideportivo",planificación!R11="entrega"),planificación!R11,planificación!S11)&amp;""""</f>
        <v>"entrega"</v>
      </c>
    </row>
    <row r="8" spans="1:9" x14ac:dyDescent="0.25">
      <c r="A8" t="str">
        <f>CONCATENATE("""",planificación!D12," ",planificación!G12,"""")</f>
        <v>"SI Teórico"</v>
      </c>
      <c r="B8" s="30">
        <f>planificación!K12</f>
        <v>0</v>
      </c>
      <c r="C8" s="51">
        <f>planificación!M12</f>
        <v>0.625</v>
      </c>
      <c r="D8" s="30">
        <f t="shared" si="0"/>
        <v>0</v>
      </c>
      <c r="E8" s="50">
        <f>planificación!N12</f>
        <v>0.72916666666666663</v>
      </c>
      <c r="F8" t="str">
        <f>CONCATENATE(IF(planificación!G12&lt;&gt;"trabajo",CONCATENATE("""Examen ",planificación!G12),""""&amp;"Trabajo")&amp;" de ",planificación!E12,"""")</f>
        <v>"Examen Teórico de Sistemas Inteligentes"</v>
      </c>
      <c r="G8" t="str">
        <f>""""&amp;IF(OR(planificación!R12="online",planificación!R12="polideportivo",planificación!R12="entrega"),planificación!R12,planificación!S12)&amp;""""</f>
        <v>"polideportivo"</v>
      </c>
    </row>
    <row r="9" spans="1:9" x14ac:dyDescent="0.25">
      <c r="A9" t="str">
        <f>CONCATENATE("""",planificación!D13," ",planificación!G13,"""")</f>
        <v>"TPP Práctico"</v>
      </c>
      <c r="B9" s="30">
        <f>planificación!K13</f>
        <v>0</v>
      </c>
      <c r="C9" s="51">
        <f>planificación!M13</f>
        <v>0.375</v>
      </c>
      <c r="D9" s="30">
        <f t="shared" si="0"/>
        <v>0</v>
      </c>
      <c r="E9" s="50">
        <f>planificación!N13</f>
        <v>0.47916666666666669</v>
      </c>
      <c r="F9" t="str">
        <f>CONCATENATE(IF(planificación!G13&lt;&gt;"trabajo",CONCATENATE("""Examen ",planificación!G13),""""&amp;"Trabajo")&amp;" de ",planificación!E13,"""")</f>
        <v>"Examen Práctico de Tecnología y Paradigmas de Programación"</v>
      </c>
      <c r="G9" t="str">
        <f>""""&amp;IF(OR(planificación!R13="online",planificación!R13="polideportivo",planificación!R13="entrega"),planificación!R13,planificación!S13)&amp;""""</f>
        <v>"L-14, L-31, L-32,  L-11"</v>
      </c>
    </row>
    <row r="10" spans="1:9" x14ac:dyDescent="0.25">
      <c r="A10" t="str">
        <f>CONCATENATE("""",planificación!D14," ",planificación!G14,"""")</f>
        <v>"FI Teórico"</v>
      </c>
      <c r="B10" s="30">
        <f>planificación!K14</f>
        <v>0</v>
      </c>
      <c r="C10" s="51">
        <f>planificación!M14</f>
        <v>0.54166666666666663</v>
      </c>
      <c r="D10" s="30">
        <f t="shared" si="0"/>
        <v>0</v>
      </c>
      <c r="E10" s="50">
        <f>planificación!N14</f>
        <v>0.625</v>
      </c>
      <c r="F10" t="str">
        <f>CONCATENATE(IF(planificación!G14&lt;&gt;"trabajo",CONCATENATE("""Examen ",planificación!G14),""""&amp;"Trabajo")&amp;" de ",planificación!E14,"""")</f>
        <v>"Examen Teórico de Fundamentos de Informática"</v>
      </c>
      <c r="G10" t="str">
        <f>""""&amp;IF(OR(planificación!R14="online",planificación!R14="polideportivo",planificación!R14="entrega"),planificación!R14,planificación!S14)&amp;""""</f>
        <v>"A-2-01, A-2-02"</v>
      </c>
    </row>
    <row r="11" spans="1:9" x14ac:dyDescent="0.25">
      <c r="A11" t="str">
        <f>CONCATENATE("""",planificación!D15," ",planificación!G15,"""")</f>
        <v>"RI Teórico"</v>
      </c>
      <c r="B11" s="30">
        <f>planificación!K15</f>
        <v>0</v>
      </c>
      <c r="C11" s="51">
        <f>planificación!M15</f>
        <v>0.79166666666666663</v>
      </c>
      <c r="D11" s="30">
        <f t="shared" si="0"/>
        <v>0</v>
      </c>
      <c r="E11" s="50">
        <f>planificación!N15</f>
        <v>0.83333333333333326</v>
      </c>
      <c r="F11" t="str">
        <f>CONCATENATE(IF(planificación!G15&lt;&gt;"trabajo",CONCATENATE("""Examen ",planificación!G15),""""&amp;"Trabajo")&amp;" de ",planificación!E15,"""")</f>
        <v>"Examen Teórico de Repositorios de Información"</v>
      </c>
      <c r="G11" t="str">
        <f>""""&amp;IF(OR(planificación!R15="online",planificación!R15="polideportivo",planificación!R15="entrega"),planificación!R15,planificación!S15)&amp;""""</f>
        <v>"online"</v>
      </c>
    </row>
    <row r="12" spans="1:9" x14ac:dyDescent="0.25">
      <c r="A12" t="str">
        <f>CONCATENATE("""",planificación!D16," ",planificación!G16,"""")</f>
        <v>"IR Teórico"</v>
      </c>
      <c r="B12" s="30">
        <f>planificación!K16</f>
        <v>0</v>
      </c>
      <c r="C12" s="51">
        <f>planificación!M16</f>
        <v>0.375</v>
      </c>
      <c r="D12" s="30">
        <f t="shared" si="0"/>
        <v>0</v>
      </c>
      <c r="E12" s="50">
        <f>planificación!N16</f>
        <v>0.5</v>
      </c>
      <c r="F12" t="str">
        <f>CONCATENATE(IF(planificación!G16&lt;&gt;"trabajo",CONCATENATE("""Examen ",planificación!G16),""""&amp;"Trabajo")&amp;" de ",planificación!E16,"""")</f>
        <v>"Examen Teórico de Ingeniería de Requisitos"</v>
      </c>
      <c r="G12" t="str">
        <f>""""&amp;IF(OR(planificación!R16="online",planificación!R16="polideportivo",planificación!R16="entrega"),planificación!R16,planificación!S16)&amp;""""</f>
        <v>"A-2-01, A-2-02"</v>
      </c>
    </row>
    <row r="13" spans="1:9" x14ac:dyDescent="0.25">
      <c r="A13" t="str">
        <f>CONCATENATE("""",planificación!D17," ",planificación!G17,"""")</f>
        <v>"IPS Teórico"</v>
      </c>
      <c r="B13" s="30">
        <f>planificación!K17</f>
        <v>0</v>
      </c>
      <c r="C13" s="51">
        <f>planificación!M17</f>
        <v>0.54166666666666663</v>
      </c>
      <c r="D13" s="30">
        <f t="shared" si="0"/>
        <v>0</v>
      </c>
      <c r="E13" s="50">
        <f>planificación!N17</f>
        <v>0.58333333333333326</v>
      </c>
      <c r="F13" t="str">
        <f>CONCATENATE(IF(planificación!G17&lt;&gt;"trabajo",CONCATENATE("""Examen ",planificación!G17),""""&amp;"Trabajo")&amp;" de ",planificación!E17,"""")</f>
        <v>"Examen Teórico de Ingeniería del Proceso Software"</v>
      </c>
      <c r="G13" t="str">
        <f>""""&amp;IF(OR(planificación!R17="online",planificación!R17="polideportivo",planificación!R17="entrega"),planificación!R17,planificación!S17)&amp;""""</f>
        <v>"A-B-01, A-B-02"</v>
      </c>
    </row>
    <row r="14" spans="1:9" x14ac:dyDescent="0.25">
      <c r="A14" t="str">
        <f>CONCATENATE("""",planificación!D18," ",planificación!G18,"""")</f>
        <v>"ED Teórico"</v>
      </c>
      <c r="B14" s="30">
        <f>planificación!K18</f>
        <v>0</v>
      </c>
      <c r="C14" s="51">
        <f>planificación!M18</f>
        <v>0.70833333333333337</v>
      </c>
      <c r="D14" s="30">
        <f t="shared" si="0"/>
        <v>0</v>
      </c>
      <c r="E14" s="50">
        <f>planificación!N18</f>
        <v>0.79166666666666674</v>
      </c>
      <c r="F14" t="str">
        <f>CONCATENATE(IF(planificación!G18&lt;&gt;"trabajo",CONCATENATE("""Examen ",planificación!G18),""""&amp;"Trabajo")&amp;" de ",planificación!E18,"""")</f>
        <v>"Examen Teórico de Estructura de Datos"</v>
      </c>
      <c r="G14" t="str">
        <f>""""&amp;IF(OR(planificación!R18="online",planificación!R18="polideportivo",planificación!R18="entrega"),planificación!R18,planificación!S18)&amp;""""</f>
        <v>"A-S-01, A-S-02"</v>
      </c>
    </row>
    <row r="15" spans="1:9" x14ac:dyDescent="0.25">
      <c r="A15" t="str">
        <f>CONCATENATE("""",planificación!D19," ",planificación!G19,"""")</f>
        <v>"SDM Trabajo"</v>
      </c>
      <c r="B15" s="30">
        <f>planificación!K19</f>
        <v>0</v>
      </c>
      <c r="C15" s="51">
        <f>planificación!M19</f>
        <v>0.375</v>
      </c>
      <c r="D15" s="30">
        <f t="shared" si="0"/>
        <v>0</v>
      </c>
      <c r="E15" s="50">
        <f>planificación!N19</f>
        <v>0.39583333333333331</v>
      </c>
      <c r="F15" t="str">
        <f>CONCATENATE(IF(planificación!G19&lt;&gt;"trabajo",CONCATENATE("""Examen ",planificación!G19),""""&amp;"Trabajo")&amp;" de ",planificación!E19,"""")</f>
        <v>"Trabajo de Software para Dispositivos Móviles"</v>
      </c>
      <c r="G15" t="str">
        <f>""""&amp;IF(OR(planificación!R19="online",planificación!R19="polideportivo",planificación!R19="entrega"),planificación!R19,planificación!S19)&amp;""""</f>
        <v>"entrega"</v>
      </c>
    </row>
    <row r="16" spans="1:9" x14ac:dyDescent="0.25">
      <c r="A16" t="str">
        <f>CONCATENATE("""",planificación!D20," ",planificación!G20,"""")</f>
        <v>"AMD Teórico"</v>
      </c>
      <c r="B16" s="30">
        <f>planificación!K20</f>
        <v>0</v>
      </c>
      <c r="C16" s="51">
        <f>planificación!M20</f>
        <v>0.375</v>
      </c>
      <c r="D16" s="30">
        <f t="shared" si="0"/>
        <v>0</v>
      </c>
      <c r="E16" s="50">
        <f>planificación!N20</f>
        <v>0.45833333333333331</v>
      </c>
      <c r="F16" t="str">
        <f>CONCATENATE(IF(planificación!G20&lt;&gt;"trabajo",CONCATENATE("""Examen ",planificación!G20),""""&amp;"Trabajo")&amp;" de ",planificación!E20,"""")</f>
        <v>"Examen Teórico de "</v>
      </c>
      <c r="G16" t="str">
        <f>""""&amp;IF(OR(planificación!R20="online",planificación!R20="polideportivo",planificación!R20="entrega"),planificación!R20,planificación!S20)&amp;""""</f>
        <v>"A-2-01, A-2-02"</v>
      </c>
    </row>
    <row r="17" spans="1:7" x14ac:dyDescent="0.25">
      <c r="A17" t="str">
        <f>CONCATENATE("""",planificación!D21," ",planificación!G21,"""")</f>
        <v>"SDI Teórico"</v>
      </c>
      <c r="B17" s="30">
        <f>planificación!K21</f>
        <v>0</v>
      </c>
      <c r="C17" s="51">
        <f>planificación!M21</f>
        <v>0.5</v>
      </c>
      <c r="D17" s="30">
        <f t="shared" si="0"/>
        <v>0</v>
      </c>
      <c r="E17" s="50">
        <f>planificación!N21</f>
        <v>0.58333333333333337</v>
      </c>
      <c r="F17" t="str">
        <f>CONCATENATE(IF(planificación!G21&lt;&gt;"trabajo",CONCATENATE("""Examen ",planificación!G21),""""&amp;"Trabajo")&amp;" de ",planificación!E21,"""")</f>
        <v>"Examen Teórico de Sistemas Distribuidos e Internet"</v>
      </c>
      <c r="G17" t="str">
        <f>""""&amp;IF(OR(planificación!R21="online",planificación!R21="polideportivo",planificación!R21="entrega"),planificación!R21,planificación!S21)&amp;""""</f>
        <v>"A-S-01, A-S-02"</v>
      </c>
    </row>
    <row r="18" spans="1:7" x14ac:dyDescent="0.25">
      <c r="A18" t="str">
        <f>CONCATENATE("""",planificación!D22," ",planificación!G22,"""")</f>
        <v>"CPM Teórico"</v>
      </c>
      <c r="B18" s="30">
        <f>planificación!K22</f>
        <v>0</v>
      </c>
      <c r="C18" s="51">
        <f>planificación!M22</f>
        <v>0.70833333333333337</v>
      </c>
      <c r="D18" s="30">
        <f t="shared" si="0"/>
        <v>0</v>
      </c>
      <c r="E18" s="50">
        <f>planificación!N22</f>
        <v>0.75</v>
      </c>
      <c r="F18" t="str">
        <f>CONCATENATE(IF(planificación!G22&lt;&gt;"trabajo",CONCATENATE("""Examen ",planificación!G22),""""&amp;"Trabajo")&amp;" de ",planificación!E22,"""")</f>
        <v>"Examen Teórico de Comunicación Persona-Máquina"</v>
      </c>
      <c r="G18" t="str">
        <f>""""&amp;IF(OR(planificación!R22="online",planificación!R22="polideportivo",planificación!R22="entrega"),planificación!R22,planificación!S22)&amp;""""</f>
        <v>"online"</v>
      </c>
    </row>
    <row r="19" spans="1:7" x14ac:dyDescent="0.25">
      <c r="A19" t="str">
        <f>CONCATENATE("""",planificación!D23," ",planificación!G23,"""")</f>
        <v>"MP Práctico"</v>
      </c>
      <c r="B19" s="30">
        <f>planificación!K23</f>
        <v>0</v>
      </c>
      <c r="C19" s="51">
        <f>planificación!M23</f>
        <v>0.375</v>
      </c>
      <c r="D19" s="30">
        <f t="shared" si="0"/>
        <v>0</v>
      </c>
      <c r="E19" s="50">
        <f>planificación!N23</f>
        <v>0.5</v>
      </c>
      <c r="F19" t="str">
        <f>CONCATENATE(IF(planificación!G23&lt;&gt;"trabajo",CONCATENATE("""Examen ",planificación!G23),""""&amp;"Trabajo")&amp;" de ",planificación!E23,"""")</f>
        <v>"Examen Práctico de Metodología de la Programación"</v>
      </c>
      <c r="G19" t="str">
        <f>""""&amp;IF(OR(planificación!R23="online",planificación!R23="polideportivo",planificación!R23="entrega"),planificación!R23,planificación!S23)&amp;""""</f>
        <v>"L-14, L-31, L-32"</v>
      </c>
    </row>
    <row r="20" spans="1:7" x14ac:dyDescent="0.25">
      <c r="A20" t="str">
        <f>CONCATENATE("""",planificación!D24," ",planificación!G24,"""")</f>
        <v>"CN Teórico"</v>
      </c>
      <c r="B20" s="30">
        <f>planificación!K24</f>
        <v>0</v>
      </c>
      <c r="C20" s="51">
        <f>planificación!M24</f>
        <v>0.5</v>
      </c>
      <c r="D20" s="30">
        <f t="shared" si="0"/>
        <v>0</v>
      </c>
      <c r="E20" s="50">
        <f>planificación!N24</f>
        <v>0.625</v>
      </c>
      <c r="F20" t="str">
        <f>CONCATENATE(IF(planificación!G24&lt;&gt;"trabajo",CONCATENATE("""Examen ",planificación!G24),""""&amp;"Trabajo")&amp;" de ",planificación!E24,"""")</f>
        <v>"Examen Teórico de Computación Numérica"</v>
      </c>
      <c r="G20" t="str">
        <f>""""&amp;IF(OR(planificación!R24="online",planificación!R24="polideportivo",planificación!R24="entrega"),planificación!R24,planificación!S24)&amp;""""</f>
        <v>"A-2-01"</v>
      </c>
    </row>
    <row r="21" spans="1:7" x14ac:dyDescent="0.25">
      <c r="A21" t="str">
        <f>CONCATENATE("""",planificación!D25," ",planificación!G25,"""")</f>
        <v>"SIW Teórico"</v>
      </c>
      <c r="B21" s="30">
        <f>planificación!K25</f>
        <v>0</v>
      </c>
      <c r="C21" s="51">
        <f>planificación!M25</f>
        <v>0.70833333333333337</v>
      </c>
      <c r="D21" s="30">
        <f t="shared" si="0"/>
        <v>0</v>
      </c>
      <c r="E21" s="50">
        <f>planificación!N25</f>
        <v>0.79166666666666674</v>
      </c>
      <c r="F21" t="str">
        <f>CONCATENATE(IF(planificación!G25&lt;&gt;"trabajo",CONCATENATE("""Examen ",planificación!G25),""""&amp;"Trabajo")&amp;" de ",planificación!E25,"""")</f>
        <v>"Examen Teórico de Sistemas de Información para la Web"</v>
      </c>
      <c r="G21" t="str">
        <f>""""&amp;IF(OR(planificación!R25="online",planificación!R25="polideportivo",planificación!R25="entrega"),planificación!R25,planificación!S25)&amp;""""</f>
        <v>"online"</v>
      </c>
    </row>
    <row r="22" spans="1:7" x14ac:dyDescent="0.25">
      <c r="A22" t="str">
        <f>CONCATENATE("""",planificación!D26," ",planificación!G26,"""")</f>
        <v>"SIW Trabajo"</v>
      </c>
      <c r="B22" s="30">
        <f>planificación!K26</f>
        <v>0</v>
      </c>
      <c r="C22" s="51">
        <f>planificación!M26</f>
        <v>0.70833333333333337</v>
      </c>
      <c r="D22" s="30">
        <f t="shared" si="0"/>
        <v>0</v>
      </c>
      <c r="E22" s="50">
        <f>planificación!N26</f>
        <v>0.72916666666666674</v>
      </c>
      <c r="F22" t="str">
        <f>CONCATENATE(IF(planificación!G26&lt;&gt;"trabajo",CONCATENATE("""Examen ",planificación!G26),""""&amp;"Trabajo")&amp;" de ",planificación!E26,"""")</f>
        <v>"Trabajo de Sistemas de Información para la Web"</v>
      </c>
      <c r="G22" t="str">
        <f>""""&amp;IF(OR(planificación!R26="online",planificación!R26="polideportivo",planificación!R26="entrega"),planificación!R26,planificación!S26)&amp;""""</f>
        <v>"entrega"</v>
      </c>
    </row>
    <row r="23" spans="1:7" x14ac:dyDescent="0.25">
      <c r="A23" t="str">
        <f>CONCATENATE("""",planificación!D27," ",planificación!G27,"""")</f>
        <v>"AS Teórico"</v>
      </c>
      <c r="B23" s="30">
        <f>planificación!K27</f>
        <v>0</v>
      </c>
      <c r="C23" s="51">
        <f>planificación!M27</f>
        <v>0.375</v>
      </c>
      <c r="D23" s="30">
        <f t="shared" si="0"/>
        <v>0</v>
      </c>
      <c r="E23" s="50">
        <f>planificación!N27</f>
        <v>0.41666666666666669</v>
      </c>
      <c r="F23" t="str">
        <f>CONCATENATE(IF(planificación!G27&lt;&gt;"trabajo",CONCATENATE("""Examen ",planificación!G27),""""&amp;"Trabajo")&amp;" de ",planificación!E27,"""")</f>
        <v>"Examen Teórico de Arquitectura del Software"</v>
      </c>
      <c r="G23" t="str">
        <f>""""&amp;IF(OR(planificación!R27="online",planificación!R27="polideportivo",planificación!R27="entrega"),planificación!R27,planificación!S27)&amp;""""</f>
        <v>"online"</v>
      </c>
    </row>
    <row r="24" spans="1:7" x14ac:dyDescent="0.25">
      <c r="A24" t="str">
        <f>CONCATENATE("""",planificación!D28," ",planificación!G28,"""")</f>
        <v>"AS Trabajo"</v>
      </c>
      <c r="B24" s="30">
        <f>planificación!K28</f>
        <v>0</v>
      </c>
      <c r="C24" s="51">
        <f>planificación!M28</f>
        <v>0.41666666666666669</v>
      </c>
      <c r="D24" s="30">
        <f t="shared" si="0"/>
        <v>0</v>
      </c>
      <c r="E24" s="50">
        <f>planificación!N28</f>
        <v>0.45833333333333337</v>
      </c>
      <c r="F24" t="str">
        <f>CONCATENATE(IF(planificación!G28&lt;&gt;"trabajo",CONCATENATE("""Examen ",planificación!G28),""""&amp;"Trabajo")&amp;" de ",planificación!E28,"""")</f>
        <v>"Trabajo de Arquitectura del Software"</v>
      </c>
      <c r="G24" t="str">
        <f>""""&amp;IF(OR(planificación!R28="online",planificación!R28="polideportivo",planificación!R28="entrega"),planificación!R28,planificación!S28)&amp;""""</f>
        <v>"online"</v>
      </c>
    </row>
    <row r="25" spans="1:7" x14ac:dyDescent="0.25">
      <c r="A25" t="str">
        <f>CONCATENATE("""",planificación!D29," ",planificación!G29,"""")</f>
        <v>"FCR Teórico"</v>
      </c>
      <c r="B25" s="30">
        <f>planificación!K29</f>
        <v>0</v>
      </c>
      <c r="C25" s="51">
        <f>planificación!M29</f>
        <v>0.45833333333333331</v>
      </c>
      <c r="D25" s="30">
        <f t="shared" si="0"/>
        <v>0</v>
      </c>
      <c r="E25" s="50">
        <f>planificación!N29</f>
        <v>0.5625</v>
      </c>
      <c r="F25" t="str">
        <f>CONCATENATE(IF(planificación!G29&lt;&gt;"trabajo",CONCATENATE("""Examen ",planificación!G29),""""&amp;"Trabajo")&amp;" de ",planificación!E29,"""")</f>
        <v>"Examen Teórico de Fundamentos de Computadores y Redes"</v>
      </c>
      <c r="G25" t="str">
        <f>""""&amp;IF(OR(planificación!R29="online",planificación!R29="polideportivo",planificación!R29="entrega"),planificación!R29,planificación!S29)&amp;""""</f>
        <v>"A-2-01, A-2-02"</v>
      </c>
    </row>
    <row r="26" spans="1:7" x14ac:dyDescent="0.25">
      <c r="A26" t="str">
        <f>CONCATENATE("""",planificación!D30," ",planificación!G30,"""")</f>
        <v>"Alg Teórico"</v>
      </c>
      <c r="B26" s="30">
        <f>planificación!K30</f>
        <v>0</v>
      </c>
      <c r="C26" s="51">
        <f>planificación!M30</f>
        <v>0.66666666666666663</v>
      </c>
      <c r="D26" s="30">
        <f t="shared" si="0"/>
        <v>0</v>
      </c>
      <c r="E26" s="50">
        <f>planificación!N30</f>
        <v>0.77083333333333326</v>
      </c>
      <c r="F26" t="str">
        <f>CONCATENATE(IF(planificación!G30&lt;&gt;"trabajo",CONCATENATE("""Examen ",planificación!G30),""""&amp;"Trabajo")&amp;" de ",planificación!E30,"""")</f>
        <v>"Examen Teórico de Algoritmia"</v>
      </c>
      <c r="G26" t="str">
        <f>""""&amp;IF(OR(planificación!R30="online",planificación!R30="polideportivo",planificación!R30="entrega"),planificación!R30,planificación!S30)&amp;""""</f>
        <v>"polideportivo"</v>
      </c>
    </row>
    <row r="27" spans="1:7" x14ac:dyDescent="0.25">
      <c r="A27" t="str">
        <f>CONCATENATE("""",planificación!D31," ",planificación!G31,"""")</f>
        <v>"IAE Teórico"</v>
      </c>
      <c r="B27" s="30">
        <f>planificación!K31</f>
        <v>0</v>
      </c>
      <c r="C27" s="51">
        <f>planificación!M31</f>
        <v>0.375</v>
      </c>
      <c r="D27" s="30">
        <f t="shared" si="0"/>
        <v>0</v>
      </c>
      <c r="E27" s="50">
        <f>planificación!N31</f>
        <v>0.41666666666666669</v>
      </c>
      <c r="F27" t="str">
        <f>CONCATENATE(IF(planificación!G31&lt;&gt;"trabajo",CONCATENATE("""Examen ",planificación!G31),""""&amp;"Trabajo")&amp;" de ",planificación!E31,"""")</f>
        <v>"Examen Teórico de Integración de aplicaciones empresariales"</v>
      </c>
      <c r="G27" t="str">
        <f>""""&amp;IF(OR(planificación!R31="online",planificación!R31="polideportivo",planificación!R31="entrega"),planificación!R31,planificación!S31)&amp;""""</f>
        <v>"online"</v>
      </c>
    </row>
    <row r="28" spans="1:7" x14ac:dyDescent="0.25">
      <c r="A28" t="str">
        <f>CONCATENATE("""",planificación!D32," ",planificación!G32,"""")</f>
        <v>"OyE Teórico"</v>
      </c>
      <c r="B28" s="30">
        <f>planificación!K32</f>
        <v>0</v>
      </c>
      <c r="C28" s="51">
        <f>planificación!M32</f>
        <v>0.375</v>
      </c>
      <c r="D28" s="30">
        <f t="shared" si="0"/>
        <v>0</v>
      </c>
      <c r="E28" s="50">
        <f>planificación!N32</f>
        <v>0.5</v>
      </c>
      <c r="F28" t="str">
        <f>CONCATENATE(IF(planificación!G32&lt;&gt;"trabajo",CONCATENATE("""Examen ",planificación!G32),""""&amp;"Trabajo")&amp;" de ",planificación!E32,"""")</f>
        <v>"Examen Teórico de Ondas y Electromagnetismo"</v>
      </c>
      <c r="G28" t="str">
        <f>""""&amp;IF(OR(planificación!R32="online",planificación!R32="polideportivo",planificación!R32="entrega"),planificación!R32,planificación!S32)&amp;""""</f>
        <v>"polideportivo"</v>
      </c>
    </row>
    <row r="29" spans="1:7" x14ac:dyDescent="0.25">
      <c r="A29" t="str">
        <f>CONCATENATE("""",planificación!D33," ",planificación!G33,"""")</f>
        <v>"SSI Teórico"</v>
      </c>
      <c r="B29" s="30">
        <f>planificación!K33</f>
        <v>0</v>
      </c>
      <c r="C29" s="51">
        <f>planificación!M33</f>
        <v>0.625</v>
      </c>
      <c r="D29" s="30">
        <f t="shared" si="0"/>
        <v>0</v>
      </c>
      <c r="E29" s="50">
        <f>planificación!N33</f>
        <v>0.6875</v>
      </c>
      <c r="F29" t="str">
        <f>CONCATENATE(IF(planificación!G33&lt;&gt;"trabajo",CONCATENATE("""Examen ",planificación!G33),""""&amp;"Trabajo")&amp;" de ",planificación!E33,"""")</f>
        <v>"Examen Teórico de Seguridad de Sistemas Informáticos"</v>
      </c>
      <c r="G29" t="str">
        <f>""""&amp;IF(OR(planificación!R33="online",planificación!R33="polideportivo",planificación!R33="entrega"),planificación!R33,planificación!S33)&amp;""""</f>
        <v>"polideportivo"</v>
      </c>
    </row>
    <row r="30" spans="1:7" x14ac:dyDescent="0.25">
      <c r="A30" t="str">
        <f>CONCATENATE("""",planificación!D34," ",planificación!G34,"""")</f>
        <v>"AC Práctico"</v>
      </c>
      <c r="B30" s="30">
        <f>planificación!K34</f>
        <v>0</v>
      </c>
      <c r="C30" s="51">
        <f>planificación!M34</f>
        <v>0.70833333333333337</v>
      </c>
      <c r="D30" s="30">
        <f t="shared" si="0"/>
        <v>0</v>
      </c>
      <c r="E30" s="50">
        <f>planificación!N34</f>
        <v>0.8125</v>
      </c>
      <c r="F30" t="str">
        <f>CONCATENATE(IF(planificación!G34&lt;&gt;"trabajo",CONCATENATE("""Examen ",planificación!G34),""""&amp;"Trabajo")&amp;" de ",planificación!E34,"""")</f>
        <v>"Examen Práctico de Arquitectura de Computadores"</v>
      </c>
      <c r="G30" t="str">
        <f>""""&amp;IF(OR(planificación!R34="online",planificación!R34="polideportivo",planificación!R34="entrega"),planificación!R34,planificación!S34)&amp;""""</f>
        <v>"L-11, L-12, L-13, L-14, L-15, L-04"</v>
      </c>
    </row>
    <row r="31" spans="1:7" x14ac:dyDescent="0.25">
      <c r="A31" t="str">
        <f>CONCATENATE("""",planificación!D35," ",planificación!G35,"""")</f>
        <v>"FI Práctico"</v>
      </c>
      <c r="B31" s="30">
        <f>planificación!K35</f>
        <v>0</v>
      </c>
      <c r="C31" s="51">
        <f>planificación!M35</f>
        <v>0.375</v>
      </c>
      <c r="D31" s="30">
        <f t="shared" si="0"/>
        <v>0</v>
      </c>
      <c r="E31" s="50">
        <f>planificación!N35</f>
        <v>0.45833333333333331</v>
      </c>
      <c r="F31" t="str">
        <f>CONCATENATE(IF(planificación!G35&lt;&gt;"trabajo",CONCATENATE("""Examen ",planificación!G35),""""&amp;"Trabajo")&amp;" de ",planificación!E35,"""")</f>
        <v>"Examen Práctico de Fundamentos de Informática (80)"</v>
      </c>
      <c r="G31" t="str">
        <f>""""&amp;IF(OR(planificación!R35="online",planificación!R35="polideportivo",planificación!R35="entrega"),planificación!R35,planificación!S35)&amp;""""</f>
        <v>"L-14, L-31, L-32, L-11, L-12, L-13"</v>
      </c>
    </row>
    <row r="32" spans="1:7" x14ac:dyDescent="0.25">
      <c r="A32" t="str">
        <f>CONCATENATE("""",planificación!D36," ",planificación!G36,"""")</f>
        <v>"CVVS Teórico"</v>
      </c>
      <c r="B32" s="30">
        <f>planificación!K36</f>
        <v>0</v>
      </c>
      <c r="C32" s="51">
        <f>planificación!M36</f>
        <v>0.54166666666666663</v>
      </c>
      <c r="D32" s="30">
        <f t="shared" si="0"/>
        <v>0</v>
      </c>
      <c r="E32" s="50">
        <f>planificación!N36</f>
        <v>0.58333333333333326</v>
      </c>
      <c r="F32" t="str">
        <f>CONCATENATE(IF(planificación!G36&lt;&gt;"trabajo",CONCATENATE("""Examen ",planificación!G36),""""&amp;"Trabajo")&amp;" de ",planificación!E36,"""")</f>
        <v>"Examen Teórico de Calidad, Validación y Verificación del Software"</v>
      </c>
      <c r="G32" t="str">
        <f>""""&amp;IF(OR(planificación!R36="online",planificación!R36="polideportivo",planificación!R36="entrega"),planificación!R36,planificación!S36)&amp;""""</f>
        <v>"A-2-01"</v>
      </c>
    </row>
    <row r="33" spans="1:7" x14ac:dyDescent="0.25">
      <c r="A33" t="str">
        <f>CONCATENATE("""",planificación!D37," ",planificación!G37,"""")</f>
        <v>"SSOO Práctico"</v>
      </c>
      <c r="B33" s="30">
        <f>planificación!K37</f>
        <v>0</v>
      </c>
      <c r="C33" s="51">
        <f>planificación!M37</f>
        <v>0.66666666666666663</v>
      </c>
      <c r="D33" s="30">
        <f t="shared" si="0"/>
        <v>0</v>
      </c>
      <c r="E33" s="50">
        <f>planificación!N37</f>
        <v>0.79166666666666663</v>
      </c>
      <c r="F33" t="str">
        <f>CONCATENATE(IF(planificación!G37&lt;&gt;"trabajo",CONCATENATE("""Examen ",planificación!G37),""""&amp;"Trabajo")&amp;" de ",planificación!E37,"""")</f>
        <v>"Examen Práctico de Sistemas Operativos"</v>
      </c>
      <c r="G33" t="str">
        <f>""""&amp;IF(OR(planificación!R37="online",planificación!R37="polideportivo",planificación!R37="entrega"),planificación!R37,planificación!S37)&amp;""""</f>
        <v>"L-04, L-01, L-02, L-03, L-05, "</v>
      </c>
    </row>
    <row r="34" spans="1:7" x14ac:dyDescent="0.25">
      <c r="A34" t="str">
        <f>CONCATENATE("""",planificación!D38," ",planificación!G38,"""")</f>
        <v>"AMD Práctico"</v>
      </c>
      <c r="B34" s="30">
        <f>planificación!K38</f>
        <v>0</v>
      </c>
      <c r="C34" s="51">
        <f>planificación!M38</f>
        <v>0.375</v>
      </c>
      <c r="D34" s="30">
        <f t="shared" si="0"/>
        <v>0</v>
      </c>
      <c r="E34" s="50">
        <f>planificación!N38</f>
        <v>0.45833333333333331</v>
      </c>
      <c r="F34" t="str">
        <f>CONCATENATE(IF(planificación!G38&lt;&gt;"trabajo",CONCATENATE("""Examen ",planificación!G38),""""&amp;"Trabajo")&amp;" de ",planificación!E38,"""")</f>
        <v>"Examen Práctico de Autómatas y Matemáticas Discretas"</v>
      </c>
      <c r="G34" t="str">
        <f>""""&amp;IF(OR(planificación!R38="online",planificación!R38="polideportivo",planificación!R38="entrega"),planificación!R38,planificación!S38)&amp;""""</f>
        <v>"L-11, L-12, L-13, L-14, L-15, L-04, L-03"</v>
      </c>
    </row>
    <row r="35" spans="1:7" x14ac:dyDescent="0.25">
      <c r="A35" t="str">
        <f>CONCATENATE("""",planificación!D39," ",planificación!G39,"""")</f>
        <v>"SEW Teórico"</v>
      </c>
      <c r="B35" s="30">
        <f>planificación!K39</f>
        <v>0</v>
      </c>
      <c r="C35" s="51">
        <f>planificación!M39</f>
        <v>0.5</v>
      </c>
      <c r="D35" s="30">
        <f t="shared" si="0"/>
        <v>0</v>
      </c>
      <c r="E35" s="50">
        <f>planificación!N39</f>
        <v>0.5625</v>
      </c>
      <c r="F35" t="str">
        <f>CONCATENATE(IF(planificación!G39&lt;&gt;"trabajo",CONCATENATE("""Examen ",planificación!G39),""""&amp;"Trabajo")&amp;" de ",planificación!E39,"""")</f>
        <v>"Examen Teórico de Software y Estándares para la Web"</v>
      </c>
      <c r="G35" t="str">
        <f>""""&amp;IF(OR(planificación!R39="online",planificación!R39="polideportivo",planificación!R39="entrega"),planificación!R39,planificación!S39)&amp;""""</f>
        <v>"online"</v>
      </c>
    </row>
    <row r="36" spans="1:7" x14ac:dyDescent="0.25">
      <c r="A36" t="str">
        <f>CONCATENATE("""",planificación!D40," ",planificación!G40,"""")</f>
        <v>"SEW Trabajo"</v>
      </c>
      <c r="B36" s="30">
        <f>planificación!K40</f>
        <v>0</v>
      </c>
      <c r="C36" s="51">
        <f>planificación!M40</f>
        <v>0.5</v>
      </c>
      <c r="D36" s="30">
        <f t="shared" si="0"/>
        <v>0</v>
      </c>
      <c r="E36" s="50">
        <f>planificación!N40</f>
        <v>0.52083333333333337</v>
      </c>
      <c r="F36" t="str">
        <f>CONCATENATE(IF(planificación!G40&lt;&gt;"trabajo",CONCATENATE("""Examen ",planificación!G40),""""&amp;"Trabajo")&amp;" de ",planificación!E40,"""")</f>
        <v>"Trabajo de Software y Estándares para la Web"</v>
      </c>
      <c r="G36" t="str">
        <f>""""&amp;IF(OR(planificación!R40="online",planificación!R40="polideportivo",planificación!R40="entrega"),planificación!R40,planificación!S40)&amp;""""</f>
        <v>"online"</v>
      </c>
    </row>
    <row r="37" spans="1:7" x14ac:dyDescent="0.25">
      <c r="A37" t="str">
        <f>CONCATENATE("""",planificación!D41," ",planificación!G41,"""")</f>
        <v>"ED Práctico"</v>
      </c>
      <c r="B37" s="30">
        <f>planificación!K41</f>
        <v>0</v>
      </c>
      <c r="C37" s="51">
        <f>planificación!M41</f>
        <v>0.70833333333333337</v>
      </c>
      <c r="D37" s="30">
        <f t="shared" si="0"/>
        <v>0</v>
      </c>
      <c r="E37" s="50">
        <f>planificación!N41</f>
        <v>0.83333333333333337</v>
      </c>
      <c r="F37" t="str">
        <f>CONCATENATE(IF(planificación!G41&lt;&gt;"trabajo",CONCATENATE("""Examen ",planificación!G41),""""&amp;"Trabajo")&amp;" de ",planificación!E41,"""")</f>
        <v>"Examen Práctico de Estructura de Datos"</v>
      </c>
      <c r="G37" t="str">
        <f>""""&amp;IF(OR(planificación!R41="online",planificación!R41="polideportivo",planificación!R41="entrega"),planificación!R41,planificación!S41)&amp;""""</f>
        <v>"L-14, L-04, L-12, L-13, L-15, L-16"</v>
      </c>
    </row>
    <row r="38" spans="1:7" x14ac:dyDescent="0.25">
      <c r="A38" t="str">
        <f>CONCATENATE("""",planificación!D42," ",planificación!G42,"""")</f>
        <v>"IA Trabajo"</v>
      </c>
      <c r="B38" s="30">
        <f>planificación!K42</f>
        <v>0</v>
      </c>
      <c r="C38" s="51">
        <f>planificación!M42</f>
        <v>0.375</v>
      </c>
      <c r="D38" s="30">
        <f t="shared" si="0"/>
        <v>0</v>
      </c>
      <c r="E38" s="50">
        <f>planificación!N42</f>
        <v>0.39583333333333331</v>
      </c>
      <c r="F38" t="str">
        <f>CONCATENATE(IF(planificación!G42&lt;&gt;"trabajo",CONCATENATE("""Examen ",planificación!G42),""""&amp;"Trabajo")&amp;" de ",planificación!E42,"""")</f>
        <v>"Trabajo de Informática Audiovisual"</v>
      </c>
      <c r="G38" t="str">
        <f>""""&amp;IF(OR(planificación!R42="online",planificación!R42="polideportivo",planificación!R42="entrega"),planificación!R42,planificación!S42)&amp;""""</f>
        <v>"entrega"</v>
      </c>
    </row>
    <row r="39" spans="1:7" x14ac:dyDescent="0.25">
      <c r="A39" t="str">
        <f>CONCATENATE("""",planificación!D43," ",planificación!G43,"""")</f>
        <v>"DS Práctico"</v>
      </c>
      <c r="B39" s="30">
        <f>planificación!K43</f>
        <v>0</v>
      </c>
      <c r="C39" s="51">
        <f>planificación!M43</f>
        <v>0.375</v>
      </c>
      <c r="D39" s="30">
        <f t="shared" si="0"/>
        <v>0</v>
      </c>
      <c r="E39" s="50">
        <f>planificación!N43</f>
        <v>0.5</v>
      </c>
      <c r="F39" t="str">
        <f>CONCATENATE(IF(planificación!G43&lt;&gt;"trabajo",CONCATENATE("""Examen ",planificación!G43),""""&amp;"Trabajo")&amp;" de ",planificación!E43,"""")</f>
        <v>"Examen Práctico de Diseño del Software"</v>
      </c>
      <c r="G39" t="str">
        <f>""""&amp;IF(OR(planificación!R43="online",planificación!R43="polideportivo",planificación!R43="entrega"),planificación!R43,planificación!S43)&amp;""""</f>
        <v>"L-14, L-31, L-32, L-11, L-12, L-13"</v>
      </c>
    </row>
    <row r="40" spans="1:7" x14ac:dyDescent="0.25">
      <c r="A40" t="str">
        <f>CONCATENATE("""",planificación!D44," ",planificación!G44,"""")</f>
        <v>"Emp Teórico"</v>
      </c>
      <c r="B40" s="30">
        <f>planificación!K44</f>
        <v>0</v>
      </c>
      <c r="C40" s="51">
        <f>planificación!M44</f>
        <v>0.5</v>
      </c>
      <c r="D40" s="30">
        <f t="shared" si="0"/>
        <v>0</v>
      </c>
      <c r="E40" s="50">
        <f>planificación!N44</f>
        <v>0.60416666666666663</v>
      </c>
      <c r="F40" t="str">
        <f>CONCATENATE(IF(planificación!G44&lt;&gt;"trabajo",CONCATENATE("""Examen ",planificación!G44),""""&amp;"Trabajo")&amp;" de ",planificación!E44,"""")</f>
        <v>"Examen Teórico de Empresa"</v>
      </c>
      <c r="G40" t="str">
        <f>""""&amp;IF(OR(planificación!R44="online",planificación!R44="polideportivo",planificación!R44="entrega"),planificación!R44,planificación!S44)&amp;""""</f>
        <v>"A-S-01, A-S-02"</v>
      </c>
    </row>
    <row r="41" spans="1:7" x14ac:dyDescent="0.25">
      <c r="A41" t="str">
        <f>CONCATENATE("""",planificación!D45," ",planificación!G45,"""")</f>
        <v>"BBDD Teórico"</v>
      </c>
      <c r="B41" s="30">
        <f>planificación!K45</f>
        <v>0</v>
      </c>
      <c r="C41" s="51">
        <f>planificación!M45</f>
        <v>0.70833333333333337</v>
      </c>
      <c r="D41" s="30">
        <f t="shared" si="0"/>
        <v>0</v>
      </c>
      <c r="E41" s="50">
        <f>planificación!N45</f>
        <v>0.83333333333333337</v>
      </c>
      <c r="F41" t="str">
        <f>CONCATENATE(IF(planificación!G45&lt;&gt;"trabajo",CONCATENATE("""Examen ",planificación!G45),""""&amp;"Trabajo")&amp;" de ",planificación!E45,"""")</f>
        <v>"Examen Teórico de Bases de Datos"</v>
      </c>
      <c r="G41" t="str">
        <f>""""&amp;IF(OR(planificación!R45="online",planificación!R45="polideportivo",planificación!R45="entrega"),planificación!R45,planificación!S45)&amp;""""</f>
        <v>"A-2-01, A-2-02"</v>
      </c>
    </row>
    <row r="42" spans="1:7" x14ac:dyDescent="0.25">
      <c r="A42" t="str">
        <f>CONCATENATE("""",planificación!D46," ",planificación!G46,"""")</f>
        <v>"Cal Teórico"</v>
      </c>
      <c r="B42" s="30">
        <f>planificación!K46</f>
        <v>0</v>
      </c>
      <c r="C42" s="51">
        <f>planificación!M46</f>
        <v>0.375</v>
      </c>
      <c r="D42" s="30">
        <f t="shared" si="0"/>
        <v>0</v>
      </c>
      <c r="E42" s="50">
        <f>planificación!N46</f>
        <v>0.5</v>
      </c>
      <c r="F42" t="str">
        <f>CONCATENATE(IF(planificación!G46&lt;&gt;"trabajo",CONCATENATE("""Examen ",planificación!G46),""""&amp;"Trabajo")&amp;" de ",planificación!E46,"""")</f>
        <v>"Examen Teórico de Cálculo"</v>
      </c>
      <c r="G42" t="str">
        <f>""""&amp;IF(OR(planificación!R46="online",planificación!R46="polideportivo",planificación!R46="entrega"),planificación!R46,planificación!S46)&amp;""""</f>
        <v>"polideportivo"</v>
      </c>
    </row>
    <row r="43" spans="1:7" x14ac:dyDescent="0.25">
      <c r="A43" t="str">
        <f>CONCATENATE("""",planificación!D47," ",planificación!G47,"""")</f>
        <v>"IFA Teórico"</v>
      </c>
      <c r="B43" s="30">
        <f>planificación!K47</f>
        <v>0</v>
      </c>
      <c r="C43" s="51">
        <f>planificación!M47</f>
        <v>0.54166666666666663</v>
      </c>
      <c r="D43" s="30">
        <f t="shared" si="0"/>
        <v>0</v>
      </c>
      <c r="E43" s="50">
        <f>planificación!N47</f>
        <v>0.58333333333333326</v>
      </c>
      <c r="F43" t="str">
        <f>CONCATENATE(IF(planificación!G47&lt;&gt;"trabajo",CONCATENATE("""Examen ",planificación!G47),""""&amp;"Trabajo")&amp;" de ",planificación!E47,"""")</f>
        <v>"Examen Teórico de Informática Forense y Auditoría"</v>
      </c>
      <c r="G43" t="str">
        <f>""""&amp;IF(OR(planificación!R47="online",planificación!R47="polideportivo",planificación!R47="entrega"),planificación!R47,planificación!S47)&amp;""""</f>
        <v>"online"</v>
      </c>
    </row>
    <row r="44" spans="1:7" x14ac:dyDescent="0.25">
      <c r="A44" t="str">
        <f>CONCATENATE("""",planificación!D48," ",planificación!G48,"""")</f>
        <v>"CPM Práctico"</v>
      </c>
      <c r="B44" s="30">
        <f>planificación!K48</f>
        <v>0</v>
      </c>
      <c r="C44" s="51">
        <f>planificación!M48</f>
        <v>0.625</v>
      </c>
      <c r="D44" s="30">
        <f t="shared" si="0"/>
        <v>0</v>
      </c>
      <c r="E44" s="50">
        <f>planificación!N48</f>
        <v>0.75</v>
      </c>
      <c r="F44" t="str">
        <f>CONCATENATE(IF(planificación!G48&lt;&gt;"trabajo",CONCATENATE("""Examen ",planificación!G48),""""&amp;"Trabajo")&amp;" de ",planificación!E48,"""")</f>
        <v>"Examen Práctico de Comunicación Persona-Máquina"</v>
      </c>
      <c r="G44" t="str">
        <f>""""&amp;IF(OR(planificación!R48="online",planificación!R48="polideportivo",planificación!R48="entrega"),planificación!R48,planificación!S48)&amp;""""</f>
        <v>"online"</v>
      </c>
    </row>
    <row r="45" spans="1:7" x14ac:dyDescent="0.25">
      <c r="A45" t="str">
        <f>CONCATENATE("""",planificación!D49," ",planificación!G49,"""")</f>
        <v>"SEW Trabajo"</v>
      </c>
      <c r="B45" s="30">
        <f>planificación!K49</f>
        <v>0</v>
      </c>
      <c r="C45" s="51">
        <f>planificación!M49</f>
        <v>0.70833333333333337</v>
      </c>
      <c r="D45" s="30">
        <f t="shared" si="0"/>
        <v>0</v>
      </c>
      <c r="E45" s="50">
        <f>planificación!N49</f>
        <v>0.83333333333333337</v>
      </c>
      <c r="F45" t="str">
        <f>CONCATENATE(IF(planificación!G49&lt;&gt;"trabajo",CONCATENATE("""Examen ",planificación!G49),""""&amp;"Trabajo")&amp;" de ",planificación!E49,"""")</f>
        <v>"Trabajo de Software y Estándares para la Web"</v>
      </c>
      <c r="G45" t="str">
        <f>""""&amp;IF(OR(planificación!R49="online",planificación!R49="polideportivo",planificación!R49="entrega"),planificación!R49,planificación!S49)&amp;""""</f>
        <v>"online"</v>
      </c>
    </row>
    <row r="46" spans="1:7" x14ac:dyDescent="0.25">
      <c r="A46" t="str">
        <f>CONCATENATE("""",planificación!D50," ",planificación!G50,"""")</f>
        <v>"IP Práctico"</v>
      </c>
      <c r="B46" s="30">
        <f>planificación!K50</f>
        <v>0</v>
      </c>
      <c r="C46" s="51">
        <f>planificación!M50</f>
        <v>0.375</v>
      </c>
      <c r="D46" s="30">
        <f t="shared" si="0"/>
        <v>0</v>
      </c>
      <c r="E46" s="50">
        <f>planificación!N50</f>
        <v>0.47916666666666669</v>
      </c>
      <c r="F46" t="str">
        <f>CONCATENATE(IF(planificación!G50&lt;&gt;"trabajo",CONCATENATE("""Examen ",planificación!G50),""""&amp;"Trabajo")&amp;" de ",planificación!E50,"""")</f>
        <v>"Examen Práctico de Introducción a la Programación"</v>
      </c>
      <c r="G46" t="str">
        <f>""""&amp;IF(OR(planificación!R50="online",planificación!R50="polideportivo",planificación!R50="entrega"),planificación!R50,planificación!S50)&amp;""""</f>
        <v>"L-14, L-31, L-32, "</v>
      </c>
    </row>
    <row r="47" spans="1:7" x14ac:dyDescent="0.25">
      <c r="A47" t="str">
        <f>CONCATENATE("""",planificación!D51," ",planificación!G51,"""")</f>
        <v>"DPPI Teórico"</v>
      </c>
      <c r="B47" s="30">
        <f>planificación!K51</f>
        <v>0</v>
      </c>
      <c r="C47" s="51">
        <f>planificación!M51</f>
        <v>0.5</v>
      </c>
      <c r="D47" s="30">
        <f t="shared" si="0"/>
        <v>0</v>
      </c>
      <c r="E47" s="50">
        <f>planificación!N51</f>
        <v>0.60416666666666663</v>
      </c>
      <c r="F47" t="str">
        <f>CONCATENATE(IF(planificación!G51&lt;&gt;"trabajo",CONCATENATE("""Examen ",planificación!G51),""""&amp;"Trabajo")&amp;" de ",planificación!E51,"""")</f>
        <v>"Examen Teórico de Dirección y Planificación de Proyectos Informáticos"</v>
      </c>
      <c r="G47" t="str">
        <f>""""&amp;IF(OR(planificación!R51="online",planificación!R51="polideportivo",planificación!R51="entrega"),planificación!R51,planificación!S51)&amp;""""</f>
        <v>"online"</v>
      </c>
    </row>
    <row r="48" spans="1:7" x14ac:dyDescent="0.25">
      <c r="A48" t="str">
        <f>CONCATENATE("""",planificación!D52," ",planificación!G52,"""")</f>
        <v>"Alg Práctico"</v>
      </c>
      <c r="B48" s="30">
        <f>planificación!K52</f>
        <v>0</v>
      </c>
      <c r="C48" s="51">
        <f>planificación!M52</f>
        <v>0.70833333333333337</v>
      </c>
      <c r="D48" s="30">
        <f t="shared" si="0"/>
        <v>0</v>
      </c>
      <c r="E48" s="50">
        <f>planificación!N52</f>
        <v>0.79166666666666674</v>
      </c>
      <c r="F48" t="str">
        <f>CONCATENATE(IF(planificación!G52&lt;&gt;"trabajo",CONCATENATE("""Examen ",planificación!G52),""""&amp;"Trabajo")&amp;" de ",planificación!E52,"""")</f>
        <v>"Examen Práctico de Algoritmia"</v>
      </c>
      <c r="G48" t="str">
        <f>""""&amp;IF(OR(planificación!R52="online",planificación!R52="polideportivo",planificación!R52="entrega"),planificación!R52,planificación!S52)&amp;""""</f>
        <v>"L-11, L-12, L-13, "</v>
      </c>
    </row>
    <row r="49" spans="1:7" x14ac:dyDescent="0.25">
      <c r="A49" t="str">
        <f>CONCATENATE("""",planificación!D53," ",planificación!G53,"""")</f>
        <v>"Est Teórico"</v>
      </c>
      <c r="B49" s="30">
        <f>planificación!K53</f>
        <v>0</v>
      </c>
      <c r="C49" s="51">
        <f>planificación!M53</f>
        <v>0.375</v>
      </c>
      <c r="D49" s="30">
        <f t="shared" si="0"/>
        <v>0</v>
      </c>
      <c r="E49" s="50">
        <f>planificación!N53</f>
        <v>0.5</v>
      </c>
      <c r="F49" t="str">
        <f>CONCATENATE(IF(planificación!G53&lt;&gt;"trabajo",CONCATENATE("""Examen ",planificación!G53),""""&amp;"Trabajo")&amp;" de ",planificación!E53,"""")</f>
        <v>"Examen Teórico de Estadística"</v>
      </c>
      <c r="G49" t="str">
        <f>""""&amp;IF(OR(planificación!R53="online",planificación!R53="polideportivo",planificación!R53="entrega"),planificación!R53,planificación!S53)&amp;""""</f>
        <v>"polideportivo"</v>
      </c>
    </row>
    <row r="50" spans="1:7" x14ac:dyDescent="0.25">
      <c r="A50" t="str">
        <f>CONCATENATE("""",planificación!D54," ",planificación!G54,"""")</f>
        <v>"SDI Práctico"</v>
      </c>
      <c r="B50" s="30">
        <f>planificación!K54</f>
        <v>0</v>
      </c>
      <c r="C50" s="51">
        <f>planificación!M54</f>
        <v>0.54166666666666663</v>
      </c>
      <c r="D50" s="30">
        <f t="shared" si="0"/>
        <v>0</v>
      </c>
      <c r="E50" s="50">
        <f>planificación!N54</f>
        <v>0.60416666666666663</v>
      </c>
      <c r="F50" t="str">
        <f>CONCATENATE(IF(planificación!G54&lt;&gt;"trabajo",CONCATENATE("""Examen ",planificación!G54),""""&amp;"Trabajo")&amp;" de ",planificación!E54,"""")</f>
        <v>"Examen Práctico de Sistemas Distribuidos e Internet"</v>
      </c>
      <c r="G50" t="str">
        <f>""""&amp;IF(OR(planificación!R54="online",planificación!R54="polideportivo",planificación!R54="entrega"),planificación!R54,planificación!S54)&amp;""""</f>
        <v>"online"</v>
      </c>
    </row>
    <row r="51" spans="1:7" x14ac:dyDescent="0.25">
      <c r="A51" t="str">
        <f>CONCATENATE("""",planificación!D55," ",planificación!G55,"""")</f>
        <v>"CN Práctico"</v>
      </c>
      <c r="B51" s="30">
        <f>planificación!K55</f>
        <v>0</v>
      </c>
      <c r="C51" s="51">
        <f>planificación!M55</f>
        <v>0.70833333333333337</v>
      </c>
      <c r="D51" s="30">
        <f t="shared" si="0"/>
        <v>0</v>
      </c>
      <c r="E51" s="50">
        <f>planificación!N55</f>
        <v>0.83333333333333337</v>
      </c>
      <c r="F51" t="str">
        <f>CONCATENATE(IF(planificación!G55&lt;&gt;"trabajo",CONCATENATE("""Examen ",planificación!G55),""""&amp;"Trabajo")&amp;" de ",planificación!E55,"""")</f>
        <v>"Examen Práctico de Computación Numérica"</v>
      </c>
      <c r="G51" t="str">
        <f>""""&amp;IF(OR(planificación!R55="online",planificación!R55="polideportivo",planificación!R55="entrega"),planificación!R55,planificación!S55)&amp;""""</f>
        <v>"L-14, L-31, L-32"</v>
      </c>
    </row>
    <row r="52" spans="1:7" x14ac:dyDescent="0.25">
      <c r="A52" t="str">
        <f>CONCATENATE("""",planificación!D56," ",planificación!G56,"""")</f>
        <v>"SR Trabajo"</v>
      </c>
      <c r="B52" s="30">
        <f>planificación!K56</f>
        <v>0</v>
      </c>
      <c r="C52" s="51">
        <f>planificación!M56</f>
        <v>0.95833333333333337</v>
      </c>
      <c r="D52" s="30">
        <f t="shared" si="0"/>
        <v>0</v>
      </c>
      <c r="E52" s="50">
        <f>planificación!N56</f>
        <v>0.97916666666666674</v>
      </c>
      <c r="F52" t="str">
        <f>CONCATENATE(IF(planificación!G56&lt;&gt;"trabajo",CONCATENATE("""Examen ",planificación!G56),""""&amp;"Trabajo")&amp;" de ",planificación!E56,"""")</f>
        <v>"Trabajo de Software para Robots"</v>
      </c>
      <c r="G52" t="str">
        <f>""""&amp;IF(OR(planificación!R56="online",planificación!R56="polideportivo",planificación!R56="entrega"),planificación!R56,planificación!S56)&amp;""""</f>
        <v>"entrega"</v>
      </c>
    </row>
    <row r="53" spans="1:7" x14ac:dyDescent="0.25">
      <c r="A53" t="str">
        <f>CONCATENATE("""",planificación!D57," ",planificación!G57,"""")</f>
        <v>"SSI Práctico"</v>
      </c>
      <c r="B53" s="30">
        <f>planificación!K57</f>
        <v>0</v>
      </c>
      <c r="C53" s="51">
        <f>planificación!M57</f>
        <v>0.375</v>
      </c>
      <c r="D53" s="30">
        <f t="shared" si="0"/>
        <v>0</v>
      </c>
      <c r="E53" s="50">
        <f>planificación!N57</f>
        <v>0.47916666666666669</v>
      </c>
      <c r="F53" t="str">
        <f>CONCATENATE(IF(planificación!G57&lt;&gt;"trabajo",CONCATENATE("""Examen ",planificación!G57),""""&amp;"Trabajo")&amp;" de ",planificación!E57,"""")</f>
        <v>"Examen Práctico de Seguridad de Sistemas Informáticos"</v>
      </c>
      <c r="G53" t="str">
        <f>""""&amp;IF(OR(planificación!R57="online",planificación!R57="polideportivo",planificación!R57="entrega"),planificación!R57,planificación!S57)&amp;""""</f>
        <v>"L-14, L-31, L-32, L-11, L-12, "</v>
      </c>
    </row>
    <row r="54" spans="1:7" x14ac:dyDescent="0.25">
      <c r="A54" t="str">
        <f>CONCATENATE("""",planificación!D58," ",planificación!G58,"""")</f>
        <v>"Comp Teórico"</v>
      </c>
      <c r="B54" s="30">
        <f>planificación!K58</f>
        <v>0</v>
      </c>
      <c r="C54" s="51">
        <f>planificación!M58</f>
        <v>0.625</v>
      </c>
      <c r="D54" s="30">
        <f t="shared" si="0"/>
        <v>0</v>
      </c>
      <c r="E54" s="50">
        <f>planificación!N58</f>
        <v>0.75</v>
      </c>
      <c r="F54" t="str">
        <f>CONCATENATE(IF(planificación!G58&lt;&gt;"trabajo",CONCATENATE("""Examen ",planificación!G58),""""&amp;"Trabajo")&amp;" de ",planificación!E58,"""")</f>
        <v>"Examen Teórico de Computabilidad"</v>
      </c>
      <c r="G54" t="str">
        <f>""""&amp;IF(OR(planificación!R58="online",planificación!R58="polideportivo",planificación!R58="entrega"),planificación!R58,planificación!S58)&amp;""""</f>
        <v>"A-2-01, A-2-02"</v>
      </c>
    </row>
    <row r="55" spans="1:7" x14ac:dyDescent="0.25">
      <c r="A55" t="str">
        <f>CONCATENATE("""",planificación!D59," ",planificación!G59,"""")</f>
        <v>"ASLEPI Teórico"</v>
      </c>
      <c r="B55" s="30">
        <f>planificación!K59</f>
        <v>0</v>
      </c>
      <c r="C55" s="51">
        <f>planificación!M59</f>
        <v>0.79166666666666663</v>
      </c>
      <c r="D55" s="30">
        <f t="shared" si="0"/>
        <v>0</v>
      </c>
      <c r="E55" s="50">
        <f>planificación!N59</f>
        <v>0.83333333333333326</v>
      </c>
      <c r="F55" t="str">
        <f>CONCATENATE(IF(planificación!G59&lt;&gt;"trabajo",CONCATENATE("""Examen ",planificación!G59),""""&amp;"Trabajo")&amp;" de ",planificación!E59,"""")</f>
        <v>"Examen Teórico de Aspectos Sociales, Legales, Éticos y Prof. de la Informática"</v>
      </c>
      <c r="G55" t="str">
        <f>""""&amp;IF(OR(planificación!R59="online",planificación!R59="polideportivo",planificación!R59="entrega"),planificación!R59,planificación!S59)&amp;""""</f>
        <v>"online"</v>
      </c>
    </row>
    <row r="56" spans="1:7" x14ac:dyDescent="0.25">
      <c r="A56" t="str">
        <f>CONCATENATE("""",planificación!D60," ",planificación!G60,"""")</f>
        <v>"SEV Trabajo"</v>
      </c>
      <c r="B56" s="30">
        <f>planificación!K60</f>
        <v>0</v>
      </c>
      <c r="C56" s="51">
        <f>planificación!M60</f>
        <v>0.375</v>
      </c>
      <c r="D56" s="30">
        <f t="shared" si="0"/>
        <v>0</v>
      </c>
      <c r="E56" s="50">
        <f>planificación!N60</f>
        <v>0.39583333333333331</v>
      </c>
      <c r="F56" t="str">
        <f>CONCATENATE(IF(planificación!G60&lt;&gt;"trabajo",CONCATENATE("""Examen ",planificación!G60),""""&amp;"Trabajo")&amp;" de ",planificación!E60,"""")</f>
        <v>"Trabajo de Software de entretenimiento y videojuegos"</v>
      </c>
      <c r="G56" t="str">
        <f>""""&amp;IF(OR(planificación!R60="online",planificación!R60="polideportivo",planificación!R60="entrega"),planificación!R60,planificación!S60)&amp;""""</f>
        <v>"entrega"</v>
      </c>
    </row>
    <row r="57" spans="1:7" x14ac:dyDescent="0.25">
      <c r="A57" t="str">
        <f>CONCATENATE("""",planificación!D61," ",planificación!G61,"""")</f>
        <v>"BBDD Práctico"</v>
      </c>
      <c r="B57" s="30">
        <f>planificación!K61</f>
        <v>0</v>
      </c>
      <c r="C57" s="51">
        <f>planificación!M61</f>
        <v>0.375</v>
      </c>
      <c r="D57" s="30">
        <f t="shared" si="0"/>
        <v>0</v>
      </c>
      <c r="E57" s="50">
        <f>planificación!N61</f>
        <v>0.47916666666666669</v>
      </c>
      <c r="F57" t="str">
        <f>CONCATENATE(IF(planificación!G61&lt;&gt;"trabajo",CONCATENATE("""Examen ",planificación!G61),""""&amp;"Trabajo")&amp;" de ",planificación!E61,"""")</f>
        <v>"Examen Práctico de Bases de Datos"</v>
      </c>
      <c r="G57" t="str">
        <f>""""&amp;IF(OR(planificación!R61="online",planificación!R61="polideportivo",planificación!R61="entrega"),planificación!R61,planificación!S61)&amp;""""</f>
        <v>"L-14, L-31, L-32, L-11, L-04, "</v>
      </c>
    </row>
    <row r="58" spans="1:7" x14ac:dyDescent="0.25">
      <c r="A58" t="str">
        <f>CONCATENATE("""",planificación!D62," ",planificación!G62,"""")</f>
        <v>"AL Teórico"</v>
      </c>
      <c r="B58" s="30">
        <f>planificación!K62</f>
        <v>0</v>
      </c>
      <c r="C58" s="51">
        <f>planificación!M62</f>
        <v>0.5</v>
      </c>
      <c r="D58" s="30">
        <f t="shared" si="0"/>
        <v>0</v>
      </c>
      <c r="E58" s="50">
        <f>planificación!N62</f>
        <v>0.625</v>
      </c>
      <c r="F58" t="str">
        <f>CONCATENATE(IF(planificación!G62&lt;&gt;"trabajo",CONCATENATE("""Examen ",planificación!G62),""""&amp;"Trabajo")&amp;" de ",planificación!E62,"""")</f>
        <v>"Examen Teórico de Álgebra Lineal"</v>
      </c>
      <c r="G58" t="str">
        <f>""""&amp;IF(OR(planificación!R62="online",planificación!R62="polideportivo",planificación!R62="entrega"),planificación!R62,planificación!S62)&amp;""""</f>
        <v>"polideportivo"</v>
      </c>
    </row>
    <row r="59" spans="1:7" x14ac:dyDescent="0.25">
      <c r="A59" t="str">
        <f>CONCATENATE("""",planificación!D63," ",planificación!G63,"""")</f>
        <v>"TEC Teórico"</v>
      </c>
      <c r="B59" s="30">
        <f>planificación!K63</f>
        <v>0</v>
      </c>
      <c r="C59" s="51">
        <f>planificación!M63</f>
        <v>0.79166666666666663</v>
      </c>
      <c r="D59" s="30">
        <f t="shared" si="0"/>
        <v>0</v>
      </c>
      <c r="E59" s="50">
        <f>planificación!N63</f>
        <v>0.83333333333333326</v>
      </c>
      <c r="F59" t="str">
        <f>CONCATENATE(IF(planificación!G63&lt;&gt;"trabajo",CONCATENATE("""Examen ",planificación!G63),""""&amp;"Trabajo")&amp;" de ",planificación!E63,"""")</f>
        <v>"Examen Teórico de Tecnología Electrónica de Computadores"</v>
      </c>
      <c r="G59" t="str">
        <f>""""&amp;IF(OR(planificación!R63="online",planificación!R63="polideportivo",planificación!R63="entrega"),planificación!R63,planificación!S63)&amp;""""</f>
        <v>"online"</v>
      </c>
    </row>
    <row r="60" spans="1:7" x14ac:dyDescent="0.25">
      <c r="A60" t="str">
        <f>CONCATENATE("""",planificación!D64," ",planificación!G64,"""")</f>
        <v>"DLP Práctico"</v>
      </c>
      <c r="B60" s="30">
        <f>planificación!K64</f>
        <v>0</v>
      </c>
      <c r="C60" s="51">
        <f>planificación!M64</f>
        <v>0.375</v>
      </c>
      <c r="D60" s="30">
        <f t="shared" si="0"/>
        <v>0</v>
      </c>
      <c r="E60" s="50">
        <f>planificación!N64</f>
        <v>0.52083333333333337</v>
      </c>
      <c r="F60" t="str">
        <f>CONCATENATE(IF(planificación!G64&lt;&gt;"trabajo",CONCATENATE("""Examen ",planificación!G64),""""&amp;"Trabajo")&amp;" de ",planificación!E64,"""")</f>
        <v>"Examen Práctico de Diseño de Lenguajes de Programación 100 (tanda 1)"</v>
      </c>
      <c r="G60" t="str">
        <f>""""&amp;IF(OR(planificación!R64="online",planificación!R64="polideportivo",planificación!R64="entrega"),planificación!R64,planificación!S64)&amp;""""</f>
        <v>"L-14, L-31, L-32, L-11, L-04, L-01, L-15"</v>
      </c>
    </row>
    <row r="61" spans="1:7" x14ac:dyDescent="0.25">
      <c r="A61" t="str">
        <f>CONCATENATE("""",planificación!D65," ",planificación!G65,"""")</f>
        <v>"TEC Práctico"</v>
      </c>
      <c r="B61" s="30">
        <f>planificación!K65</f>
        <v>0</v>
      </c>
      <c r="C61" s="51">
        <f>planificación!M65</f>
        <v>0.54166666666666663</v>
      </c>
      <c r="D61" s="30">
        <f t="shared" si="0"/>
        <v>0</v>
      </c>
      <c r="E61" s="50">
        <f>planificación!N65</f>
        <v>0.58333333333333326</v>
      </c>
      <c r="F61" t="str">
        <f>CONCATENATE(IF(planificación!G65&lt;&gt;"trabajo",CONCATENATE("""Examen ",planificación!G65),""""&amp;"Trabajo")&amp;" de ",planificación!E65,"""")</f>
        <v>"Examen Práctico de Tecnología Electrónica de Computadores"</v>
      </c>
      <c r="G61" t="str">
        <f>""""&amp;IF(OR(planificación!R65="online",planificación!R65="polideportivo",planificación!R65="entrega"),planificación!R65,planificación!S65)&amp;""""</f>
        <v>"online"</v>
      </c>
    </row>
    <row r="62" spans="1:7" x14ac:dyDescent="0.25">
      <c r="A62" t="str">
        <f>CONCATENATE("""",planificación!D66," ",planificación!G66,"""")</f>
        <v>"DLP Práctico"</v>
      </c>
      <c r="B62" s="30">
        <f>planificación!K66</f>
        <v>0</v>
      </c>
      <c r="C62" s="51">
        <f>planificación!M66</f>
        <v>0.625</v>
      </c>
      <c r="D62" s="30">
        <f t="shared" si="0"/>
        <v>0</v>
      </c>
      <c r="E62" s="50">
        <f>planificación!N66</f>
        <v>0.77083333333333337</v>
      </c>
      <c r="F62" t="str">
        <f>CONCATENATE(IF(planificación!G66&lt;&gt;"trabajo",CONCATENATE("""Examen ",planificación!G66),""""&amp;"Trabajo")&amp;" de ",planificación!E66,"""")</f>
        <v>"Examen Práctico de Diseño de Lenguajes de Programación 100 (tanda 2)"</v>
      </c>
      <c r="G62" t="str">
        <f>""""&amp;IF(OR(planificación!R66="online",planificación!R66="polideportivo",planificación!R66="entrega"),planificación!R66,planificación!S66)&amp;""""</f>
        <v>"L-12, L-13"</v>
      </c>
    </row>
    <row r="63" spans="1:7" x14ac:dyDescent="0.25">
      <c r="A63" t="str">
        <f>CONCATENATE("""",planificación!D67," ",planificación!G67,"""")</f>
        <v>"FCR Práctico"</v>
      </c>
      <c r="B63" s="30">
        <f>planificación!K67</f>
        <v>0</v>
      </c>
      <c r="C63" s="51">
        <f>planificación!M67</f>
        <v>0.66666666666666663</v>
      </c>
      <c r="D63" s="30">
        <f t="shared" si="0"/>
        <v>0</v>
      </c>
      <c r="E63" s="50">
        <f>planificación!N67</f>
        <v>0.79166666666666663</v>
      </c>
      <c r="F63" t="str">
        <f>CONCATENATE(IF(planificación!G67&lt;&gt;"trabajo",CONCATENATE("""Examen ",planificación!G67),""""&amp;"Trabajo")&amp;" de ",planificación!E67,"""")</f>
        <v>"Examen Práctico de Fundamentos de Computadores y Redes"</v>
      </c>
      <c r="G63" t="str">
        <f>""""&amp;IF(OR(planificación!R67="online",planificación!R67="polideportivo",planificación!R67="entrega"),planificación!R67,planificación!S67)&amp;""""</f>
        <v>"L-13, L-15, L-14"</v>
      </c>
    </row>
    <row r="64" spans="1:7" x14ac:dyDescent="0.25">
      <c r="B64" s="30"/>
      <c r="C64" s="51"/>
      <c r="D64" s="30"/>
      <c r="E64" s="50"/>
    </row>
    <row r="65" spans="2:5" x14ac:dyDescent="0.25">
      <c r="B65" s="30"/>
      <c r="C65" s="51"/>
      <c r="D65" s="30"/>
      <c r="E65" s="50"/>
    </row>
    <row r="66" spans="2:5" x14ac:dyDescent="0.25">
      <c r="B66" s="30"/>
      <c r="C66" s="51"/>
      <c r="D66" s="30"/>
      <c r="E66" s="50"/>
    </row>
    <row r="67" spans="2:5" x14ac:dyDescent="0.25">
      <c r="B67" s="30"/>
      <c r="C67" s="51"/>
      <c r="D67" s="30"/>
      <c r="E67" s="50"/>
    </row>
    <row r="68" spans="2:5" x14ac:dyDescent="0.25">
      <c r="B68" s="30"/>
      <c r="C68" s="51"/>
      <c r="D68" s="30"/>
      <c r="E68" s="50"/>
    </row>
    <row r="69" spans="2:5" x14ac:dyDescent="0.25">
      <c r="B69" s="30"/>
      <c r="C69" s="51"/>
      <c r="D69" s="30"/>
      <c r="E69" s="50"/>
    </row>
    <row r="70" spans="2:5" x14ac:dyDescent="0.25">
      <c r="B70" s="30"/>
      <c r="C70" s="51"/>
      <c r="D70" s="30"/>
      <c r="E70" s="50"/>
    </row>
    <row r="71" spans="2:5" x14ac:dyDescent="0.25">
      <c r="B71" s="30"/>
      <c r="C71" s="51"/>
      <c r="D71" s="30"/>
      <c r="E71" s="50"/>
    </row>
    <row r="72" spans="2:5" x14ac:dyDescent="0.25">
      <c r="B72" s="30"/>
      <c r="C72" s="51"/>
      <c r="D72" s="30"/>
      <c r="E72" s="50"/>
    </row>
    <row r="73" spans="2:5" x14ac:dyDescent="0.25">
      <c r="B73" s="30"/>
      <c r="C73" s="51"/>
      <c r="D73" s="30"/>
      <c r="E73" s="50"/>
    </row>
    <row r="74" spans="2:5" x14ac:dyDescent="0.25">
      <c r="B74" s="30"/>
      <c r="C74" s="51"/>
      <c r="D74" s="30"/>
      <c r="E74" s="50"/>
    </row>
    <row r="75" spans="2:5" x14ac:dyDescent="0.25">
      <c r="B75" s="30"/>
      <c r="C75" s="51"/>
      <c r="D75" s="30"/>
      <c r="E75" s="50"/>
    </row>
    <row r="76" spans="2:5" x14ac:dyDescent="0.25">
      <c r="B76" s="30"/>
      <c r="C76" s="51"/>
      <c r="D76" s="30"/>
      <c r="E76" s="50"/>
    </row>
    <row r="77" spans="2:5" x14ac:dyDescent="0.25">
      <c r="B77" s="30"/>
      <c r="C77" s="51"/>
      <c r="D77" s="30"/>
      <c r="E77" s="50"/>
    </row>
    <row r="78" spans="2:5" x14ac:dyDescent="0.25">
      <c r="B78" s="30"/>
      <c r="C78" s="51"/>
      <c r="D78" s="30"/>
      <c r="E78" s="50"/>
    </row>
    <row r="79" spans="2:5" x14ac:dyDescent="0.25">
      <c r="B79" s="30"/>
      <c r="C79" s="51"/>
      <c r="D79" s="30"/>
      <c r="E79" s="50"/>
    </row>
    <row r="80" spans="2:5" x14ac:dyDescent="0.25">
      <c r="B80" s="30"/>
      <c r="C80" s="51"/>
      <c r="D80" s="30"/>
      <c r="E80" s="50"/>
    </row>
    <row r="81" spans="2:5" x14ac:dyDescent="0.25">
      <c r="B81" s="30"/>
      <c r="C81" s="51"/>
      <c r="D81" s="30"/>
      <c r="E81" s="50"/>
    </row>
    <row r="82" spans="2:5" x14ac:dyDescent="0.25">
      <c r="B82" s="30"/>
      <c r="C82" s="51"/>
      <c r="D82" s="30"/>
      <c r="E82" s="50"/>
    </row>
    <row r="83" spans="2:5" x14ac:dyDescent="0.25">
      <c r="B83" s="30"/>
      <c r="C83" s="51"/>
      <c r="D83" s="30"/>
      <c r="E83" s="50"/>
    </row>
    <row r="84" spans="2:5" x14ac:dyDescent="0.25">
      <c r="B84" s="30"/>
      <c r="C84" s="51"/>
      <c r="D84" s="30"/>
      <c r="E84" s="50"/>
    </row>
    <row r="85" spans="2:5" x14ac:dyDescent="0.25">
      <c r="B85" s="30"/>
      <c r="C85" s="51"/>
      <c r="D85" s="30"/>
      <c r="E85" s="50"/>
    </row>
    <row r="86" spans="2:5" x14ac:dyDescent="0.25">
      <c r="B86" s="30"/>
      <c r="C86" s="51"/>
      <c r="D86" s="30"/>
      <c r="E86" s="50"/>
    </row>
    <row r="87" spans="2:5" x14ac:dyDescent="0.25">
      <c r="B87" s="30"/>
      <c r="C87" s="51"/>
      <c r="D87" s="30"/>
      <c r="E87" s="50"/>
    </row>
    <row r="88" spans="2:5" x14ac:dyDescent="0.25">
      <c r="B88" s="30"/>
      <c r="C88" s="51"/>
      <c r="D88" s="30"/>
      <c r="E88" s="50"/>
    </row>
    <row r="89" spans="2:5" x14ac:dyDescent="0.25">
      <c r="B89" s="30"/>
      <c r="C89" s="51"/>
      <c r="D89" s="30"/>
      <c r="E89" s="50"/>
    </row>
    <row r="90" spans="2:5" x14ac:dyDescent="0.25">
      <c r="B90" s="30"/>
      <c r="C90" s="51"/>
      <c r="D90" s="30"/>
      <c r="E90" s="50"/>
    </row>
    <row r="91" spans="2:5" x14ac:dyDescent="0.25">
      <c r="B91" s="30"/>
      <c r="C91" s="51"/>
      <c r="D91" s="30"/>
      <c r="E91" s="50"/>
    </row>
    <row r="92" spans="2:5" x14ac:dyDescent="0.25">
      <c r="B92" s="30"/>
      <c r="C92" s="51"/>
      <c r="D92" s="30"/>
      <c r="E92" s="50"/>
    </row>
    <row r="93" spans="2:5" x14ac:dyDescent="0.25">
      <c r="B93" s="30"/>
      <c r="C93" s="51"/>
      <c r="D93" s="30"/>
      <c r="E93" s="50"/>
    </row>
    <row r="94" spans="2:5" x14ac:dyDescent="0.25">
      <c r="B94" s="30"/>
      <c r="C94" s="51"/>
      <c r="D94" s="30"/>
      <c r="E94" s="50"/>
    </row>
    <row r="95" spans="2:5" x14ac:dyDescent="0.25">
      <c r="B95" s="30"/>
      <c r="C95" s="51"/>
      <c r="D95" s="30"/>
      <c r="E95" s="50"/>
    </row>
    <row r="96" spans="2:5" x14ac:dyDescent="0.25">
      <c r="B96" s="30"/>
      <c r="C96" s="51"/>
      <c r="D96" s="30"/>
      <c r="E96" s="50"/>
    </row>
    <row r="97" spans="2:5" x14ac:dyDescent="0.25">
      <c r="B97" s="30"/>
      <c r="C97" s="51"/>
      <c r="D97" s="30"/>
      <c r="E97" s="50"/>
    </row>
    <row r="98" spans="2:5" x14ac:dyDescent="0.25">
      <c r="B98" s="30"/>
      <c r="C98" s="51"/>
      <c r="D98" s="30"/>
      <c r="E98" s="50"/>
    </row>
    <row r="99" spans="2:5" x14ac:dyDescent="0.25">
      <c r="B99" s="30"/>
      <c r="C99" s="51"/>
      <c r="D99" s="30"/>
      <c r="E99" s="50"/>
    </row>
    <row r="100" spans="2:5" x14ac:dyDescent="0.25">
      <c r="B100" s="30"/>
      <c r="C100" s="51"/>
      <c r="D100" s="30"/>
      <c r="E100" s="50"/>
    </row>
    <row r="101" spans="2:5" x14ac:dyDescent="0.25">
      <c r="B101" s="30"/>
      <c r="C101" s="51"/>
      <c r="D101" s="30"/>
      <c r="E101" s="50"/>
    </row>
    <row r="102" spans="2:5" x14ac:dyDescent="0.25">
      <c r="B102" s="30"/>
      <c r="C102" s="51"/>
      <c r="D102" s="30"/>
      <c r="E102" s="50"/>
    </row>
    <row r="103" spans="2:5" x14ac:dyDescent="0.25">
      <c r="B103" s="30"/>
      <c r="C103" s="51"/>
      <c r="D103" s="30"/>
      <c r="E103" s="50"/>
    </row>
    <row r="104" spans="2:5" x14ac:dyDescent="0.25">
      <c r="B104" s="30"/>
      <c r="C104" s="51"/>
      <c r="D104" s="30"/>
      <c r="E104" s="50"/>
    </row>
    <row r="105" spans="2:5" x14ac:dyDescent="0.25">
      <c r="B105" s="30"/>
      <c r="C105" s="51"/>
      <c r="D105" s="30"/>
      <c r="E105" s="50"/>
    </row>
    <row r="106" spans="2:5" x14ac:dyDescent="0.25">
      <c r="B106" s="30"/>
      <c r="C106" s="51"/>
      <c r="D106" s="30"/>
      <c r="E106" s="50"/>
    </row>
    <row r="107" spans="2:5" x14ac:dyDescent="0.25">
      <c r="B107" s="30"/>
      <c r="C107" s="51"/>
      <c r="D107" s="30"/>
      <c r="E107" s="50"/>
    </row>
    <row r="108" spans="2:5" x14ac:dyDescent="0.25">
      <c r="B108" s="30"/>
      <c r="C108" s="51"/>
      <c r="D108" s="30"/>
      <c r="E108" s="50"/>
    </row>
    <row r="109" spans="2:5" x14ac:dyDescent="0.25">
      <c r="B109" s="30"/>
      <c r="C109" s="51"/>
      <c r="D109" s="30"/>
      <c r="E109" s="50"/>
    </row>
    <row r="110" spans="2:5" x14ac:dyDescent="0.25">
      <c r="B110" s="30"/>
      <c r="C110" s="51"/>
      <c r="D110" s="30"/>
      <c r="E110" s="50"/>
    </row>
    <row r="111" spans="2:5" x14ac:dyDescent="0.25">
      <c r="B111" s="30"/>
      <c r="C111" s="51"/>
      <c r="D111" s="30"/>
      <c r="E111" s="50"/>
    </row>
    <row r="112" spans="2:5" x14ac:dyDescent="0.25">
      <c r="B112" s="30"/>
      <c r="C112" s="51"/>
      <c r="D112" s="30"/>
      <c r="E112" s="50"/>
    </row>
    <row r="113" spans="2:5" x14ac:dyDescent="0.25">
      <c r="B113" s="30"/>
      <c r="C113" s="51"/>
      <c r="D113" s="30"/>
      <c r="E113" s="50"/>
    </row>
    <row r="114" spans="2:5" x14ac:dyDescent="0.25">
      <c r="B114" s="30"/>
      <c r="C114" s="51"/>
      <c r="D114" s="30"/>
      <c r="E114" s="50"/>
    </row>
    <row r="115" spans="2:5" x14ac:dyDescent="0.25">
      <c r="B115" s="30"/>
      <c r="C115" s="51"/>
      <c r="D115" s="30"/>
      <c r="E115" s="50"/>
    </row>
    <row r="116" spans="2:5" x14ac:dyDescent="0.25">
      <c r="B116" s="30"/>
      <c r="C116" s="51"/>
      <c r="D116" s="30"/>
      <c r="E116" s="50"/>
    </row>
    <row r="117" spans="2:5" x14ac:dyDescent="0.25">
      <c r="B117" s="30"/>
      <c r="C117" s="51"/>
      <c r="D117" s="30"/>
      <c r="E117" s="50"/>
    </row>
    <row r="118" spans="2:5" x14ac:dyDescent="0.25">
      <c r="B118" s="30"/>
      <c r="C118" s="51"/>
      <c r="D118" s="30"/>
      <c r="E118" s="50"/>
    </row>
    <row r="119" spans="2:5" x14ac:dyDescent="0.25">
      <c r="B119" s="30"/>
      <c r="C119" s="51"/>
      <c r="D119" s="30"/>
      <c r="E119" s="50"/>
    </row>
    <row r="120" spans="2:5" x14ac:dyDescent="0.25">
      <c r="B120" s="30"/>
      <c r="C120" s="51"/>
      <c r="D120" s="30"/>
      <c r="E120" s="50"/>
    </row>
    <row r="121" spans="2:5" x14ac:dyDescent="0.25">
      <c r="B121" s="30"/>
      <c r="C121" s="51"/>
      <c r="D121" s="30"/>
      <c r="E121" s="50"/>
    </row>
    <row r="122" spans="2:5" x14ac:dyDescent="0.25">
      <c r="B122" s="30"/>
      <c r="C122" s="51"/>
      <c r="D122" s="30"/>
      <c r="E122" s="50"/>
    </row>
    <row r="123" spans="2:5" x14ac:dyDescent="0.25">
      <c r="B123" s="30"/>
      <c r="C123" s="51"/>
      <c r="D123" s="30"/>
      <c r="E123" s="50"/>
    </row>
    <row r="124" spans="2:5" x14ac:dyDescent="0.25">
      <c r="B124" s="30"/>
      <c r="C124" s="51"/>
      <c r="D124" s="30"/>
      <c r="E124" s="50"/>
    </row>
    <row r="125" spans="2:5" x14ac:dyDescent="0.25">
      <c r="B125" s="30"/>
      <c r="C125" s="51"/>
      <c r="D125" s="30"/>
      <c r="E125" s="50"/>
    </row>
    <row r="126" spans="2:5" x14ac:dyDescent="0.25">
      <c r="B126" s="30"/>
      <c r="C126" s="51"/>
      <c r="D126" s="30"/>
      <c r="E126" s="50"/>
    </row>
    <row r="127" spans="2:5" x14ac:dyDescent="0.25">
      <c r="B127" s="30"/>
      <c r="C127" s="51"/>
      <c r="D127" s="30"/>
      <c r="E127" s="50"/>
    </row>
    <row r="128" spans="2:5" x14ac:dyDescent="0.25">
      <c r="B128" s="30"/>
      <c r="C128" s="51"/>
      <c r="D128" s="30"/>
      <c r="E128" s="50"/>
    </row>
    <row r="129" spans="2:5" x14ac:dyDescent="0.25">
      <c r="B129" s="30"/>
      <c r="C129" s="51"/>
      <c r="D129" s="30"/>
      <c r="E129" s="50"/>
    </row>
    <row r="130" spans="2:5" x14ac:dyDescent="0.25">
      <c r="B130" s="30"/>
      <c r="C130" s="51"/>
      <c r="D130" s="30"/>
      <c r="E130" s="50"/>
    </row>
    <row r="131" spans="2:5" x14ac:dyDescent="0.25">
      <c r="B131" s="30"/>
      <c r="C131" s="51"/>
      <c r="D131" s="30"/>
      <c r="E131" s="50"/>
    </row>
    <row r="132" spans="2:5" x14ac:dyDescent="0.25">
      <c r="B132" s="30"/>
      <c r="C132" s="51"/>
      <c r="D132" s="30"/>
      <c r="E132" s="50"/>
    </row>
    <row r="133" spans="2:5" x14ac:dyDescent="0.25">
      <c r="B133" s="30"/>
      <c r="C133" s="51"/>
      <c r="D133" s="30"/>
      <c r="E133" s="50"/>
    </row>
    <row r="134" spans="2:5" x14ac:dyDescent="0.25">
      <c r="B134" s="30"/>
      <c r="C134" s="51"/>
      <c r="D134" s="30"/>
      <c r="E134" s="50"/>
    </row>
    <row r="135" spans="2:5" x14ac:dyDescent="0.25">
      <c r="B135" s="30"/>
      <c r="C135" s="51"/>
      <c r="D135" s="30"/>
      <c r="E135" s="50"/>
    </row>
    <row r="136" spans="2:5" x14ac:dyDescent="0.25">
      <c r="B136" s="30"/>
      <c r="C136" s="51"/>
      <c r="D136" s="30"/>
      <c r="E136" s="50"/>
    </row>
    <row r="137" spans="2:5" x14ac:dyDescent="0.25">
      <c r="B137" s="30"/>
      <c r="C137" s="51"/>
      <c r="D137" s="30"/>
      <c r="E137" s="50"/>
    </row>
    <row r="138" spans="2:5" x14ac:dyDescent="0.25">
      <c r="B138" s="30"/>
      <c r="C138" s="51"/>
      <c r="D138" s="30"/>
      <c r="E138" s="50"/>
    </row>
    <row r="139" spans="2:5" x14ac:dyDescent="0.25">
      <c r="B139" s="30"/>
      <c r="C139" s="51"/>
      <c r="D139" s="30"/>
      <c r="E139" s="50"/>
    </row>
    <row r="140" spans="2:5" x14ac:dyDescent="0.25">
      <c r="B140" s="30"/>
      <c r="C140" s="51"/>
      <c r="D140" s="30"/>
      <c r="E140" s="50"/>
    </row>
    <row r="141" spans="2:5" x14ac:dyDescent="0.25">
      <c r="B141" s="30"/>
      <c r="C141" s="51"/>
      <c r="D141" s="30"/>
      <c r="E141" s="50"/>
    </row>
    <row r="142" spans="2:5" x14ac:dyDescent="0.25">
      <c r="B142" s="30"/>
      <c r="C142" s="51"/>
      <c r="D142" s="30"/>
      <c r="E142" s="50"/>
    </row>
    <row r="143" spans="2:5" x14ac:dyDescent="0.25">
      <c r="B143" s="30"/>
      <c r="C143" s="51"/>
      <c r="D143" s="30"/>
      <c r="E143" s="50"/>
    </row>
    <row r="144" spans="2:5" x14ac:dyDescent="0.25">
      <c r="B144" s="30"/>
      <c r="C144" s="51"/>
      <c r="D144" s="30"/>
      <c r="E144" s="50"/>
    </row>
    <row r="145" spans="2:5" x14ac:dyDescent="0.25">
      <c r="B145" s="30"/>
      <c r="C145" s="51"/>
      <c r="D145" s="30"/>
      <c r="E145" s="50"/>
    </row>
    <row r="146" spans="2:5" x14ac:dyDescent="0.25">
      <c r="B146" s="30"/>
      <c r="C146" s="51"/>
      <c r="D146" s="30"/>
      <c r="E146" s="50"/>
    </row>
    <row r="147" spans="2:5" x14ac:dyDescent="0.25">
      <c r="B147" s="30"/>
      <c r="C147" s="51"/>
      <c r="D147" s="30"/>
      <c r="E147" s="50"/>
    </row>
    <row r="148" spans="2:5" x14ac:dyDescent="0.25">
      <c r="B148" s="30"/>
      <c r="C148" s="51"/>
      <c r="D148" s="30"/>
      <c r="E148" s="50"/>
    </row>
    <row r="149" spans="2:5" x14ac:dyDescent="0.25">
      <c r="B149" s="30"/>
      <c r="C149" s="51"/>
      <c r="D149" s="30"/>
      <c r="E149" s="50"/>
    </row>
    <row r="150" spans="2:5" x14ac:dyDescent="0.25">
      <c r="B150" s="30"/>
      <c r="C150" s="51"/>
      <c r="D150" s="30"/>
      <c r="E150" s="50"/>
    </row>
    <row r="151" spans="2:5" x14ac:dyDescent="0.25">
      <c r="B151" s="30"/>
      <c r="C151" s="51"/>
      <c r="D151" s="30"/>
      <c r="E151" s="50"/>
    </row>
    <row r="152" spans="2:5" x14ac:dyDescent="0.25">
      <c r="B152" s="30"/>
      <c r="C152" s="51"/>
      <c r="D152" s="30"/>
      <c r="E152" s="50"/>
    </row>
    <row r="153" spans="2:5" x14ac:dyDescent="0.25">
      <c r="B153" s="30"/>
      <c r="C153" s="51"/>
      <c r="D153" s="30"/>
      <c r="E153" s="50"/>
    </row>
    <row r="154" spans="2:5" x14ac:dyDescent="0.25">
      <c r="B154" s="30"/>
      <c r="C154" s="51"/>
      <c r="D154" s="30"/>
      <c r="E154" s="50"/>
    </row>
    <row r="155" spans="2:5" x14ac:dyDescent="0.25">
      <c r="B155" s="30"/>
      <c r="C155" s="51"/>
      <c r="D155" s="30"/>
      <c r="E155" s="50"/>
    </row>
    <row r="156" spans="2:5" x14ac:dyDescent="0.25">
      <c r="B156" s="30"/>
      <c r="C156" s="51"/>
      <c r="D156" s="30"/>
      <c r="E156" s="50"/>
    </row>
    <row r="157" spans="2:5" x14ac:dyDescent="0.25">
      <c r="B157" s="30"/>
      <c r="C157" s="51"/>
      <c r="D157" s="30"/>
      <c r="E157" s="50"/>
    </row>
    <row r="158" spans="2:5" x14ac:dyDescent="0.25">
      <c r="B158" s="30"/>
      <c r="C158" s="51"/>
      <c r="D158" s="30"/>
      <c r="E158" s="50"/>
    </row>
    <row r="159" spans="2:5" x14ac:dyDescent="0.25">
      <c r="B159" s="30"/>
      <c r="C159" s="51"/>
      <c r="D159" s="30"/>
      <c r="E159" s="50"/>
    </row>
    <row r="160" spans="2:5" x14ac:dyDescent="0.25">
      <c r="B160" s="30"/>
      <c r="C160" s="51"/>
      <c r="D160" s="30"/>
      <c r="E160" s="50"/>
    </row>
    <row r="161" spans="2:5" x14ac:dyDescent="0.25">
      <c r="B161" s="30"/>
      <c r="C161" s="51"/>
      <c r="D161" s="30"/>
      <c r="E161" s="50"/>
    </row>
    <row r="162" spans="2:5" x14ac:dyDescent="0.25">
      <c r="B162" s="30"/>
      <c r="C162" s="51"/>
      <c r="D162" s="30"/>
      <c r="E162" s="50"/>
    </row>
    <row r="163" spans="2:5" x14ac:dyDescent="0.25">
      <c r="B163" s="30"/>
      <c r="C163" s="51"/>
      <c r="D163" s="30"/>
      <c r="E163" s="50"/>
    </row>
    <row r="164" spans="2:5" x14ac:dyDescent="0.25">
      <c r="B164" s="30"/>
      <c r="C164" s="51"/>
      <c r="D164" s="30"/>
      <c r="E164" s="50"/>
    </row>
    <row r="165" spans="2:5" x14ac:dyDescent="0.25">
      <c r="B165" s="30"/>
      <c r="C165" s="51"/>
      <c r="D165" s="30"/>
      <c r="E165" s="50"/>
    </row>
    <row r="166" spans="2:5" x14ac:dyDescent="0.25">
      <c r="B166" s="30"/>
      <c r="C166" s="51"/>
      <c r="D166" s="30"/>
      <c r="E166" s="50"/>
    </row>
    <row r="167" spans="2:5" x14ac:dyDescent="0.25">
      <c r="B167" s="30"/>
      <c r="C167" s="51"/>
      <c r="D167" s="30"/>
      <c r="E167" s="50"/>
    </row>
    <row r="168" spans="2:5" x14ac:dyDescent="0.25">
      <c r="B168" s="30"/>
      <c r="C168" s="51"/>
      <c r="D168" s="30"/>
      <c r="E168" s="50"/>
    </row>
    <row r="169" spans="2:5" x14ac:dyDescent="0.25">
      <c r="B169" s="30"/>
      <c r="C169" s="51"/>
      <c r="D169" s="30"/>
      <c r="E169" s="50"/>
    </row>
    <row r="170" spans="2:5" x14ac:dyDescent="0.25">
      <c r="B170" s="30"/>
      <c r="C170" s="51"/>
      <c r="D170" s="30"/>
      <c r="E170" s="50"/>
    </row>
    <row r="171" spans="2:5" x14ac:dyDescent="0.25">
      <c r="B171" s="30"/>
      <c r="C171" s="51"/>
      <c r="D171" s="30"/>
      <c r="E171" s="50"/>
    </row>
    <row r="172" spans="2:5" x14ac:dyDescent="0.25">
      <c r="B172" s="30"/>
      <c r="C172" s="51"/>
      <c r="D172" s="30"/>
      <c r="E172" s="50"/>
    </row>
    <row r="173" spans="2:5" x14ac:dyDescent="0.25">
      <c r="B173" s="30"/>
      <c r="C173" s="51"/>
      <c r="D173" s="30"/>
      <c r="E173" s="50"/>
    </row>
    <row r="174" spans="2:5" x14ac:dyDescent="0.25">
      <c r="B174" s="30"/>
      <c r="C174" s="51"/>
      <c r="D174" s="30"/>
      <c r="E174" s="50"/>
    </row>
    <row r="175" spans="2:5" x14ac:dyDescent="0.25">
      <c r="B175" s="30"/>
      <c r="C175" s="51"/>
      <c r="D175" s="30"/>
      <c r="E175" s="50"/>
    </row>
    <row r="176" spans="2:5" x14ac:dyDescent="0.25">
      <c r="B176" s="30"/>
      <c r="C176" s="51"/>
      <c r="D176" s="30"/>
      <c r="E176" s="50"/>
    </row>
    <row r="177" spans="2:5" x14ac:dyDescent="0.25">
      <c r="B177" s="30"/>
      <c r="C177" s="51"/>
      <c r="D177" s="30"/>
      <c r="E177" s="50"/>
    </row>
    <row r="178" spans="2:5" x14ac:dyDescent="0.25">
      <c r="B178" s="30"/>
      <c r="C178" s="51"/>
      <c r="D178" s="30"/>
      <c r="E178" s="50"/>
    </row>
    <row r="179" spans="2:5" x14ac:dyDescent="0.25">
      <c r="B179" s="30"/>
      <c r="C179" s="51"/>
      <c r="D179" s="30"/>
      <c r="E179" s="50"/>
    </row>
    <row r="180" spans="2:5" x14ac:dyDescent="0.25">
      <c r="B180" s="30"/>
      <c r="C180" s="51"/>
      <c r="D180" s="30"/>
      <c r="E180" s="50"/>
    </row>
    <row r="181" spans="2:5" x14ac:dyDescent="0.25">
      <c r="B181" s="30"/>
      <c r="C181" s="51"/>
      <c r="D181" s="30"/>
      <c r="E181" s="50"/>
    </row>
    <row r="182" spans="2:5" x14ac:dyDescent="0.25">
      <c r="B182" s="30"/>
      <c r="C182" s="51"/>
      <c r="D182" s="30"/>
      <c r="E182" s="50"/>
    </row>
    <row r="183" spans="2:5" x14ac:dyDescent="0.25">
      <c r="B183" s="30"/>
      <c r="C183" s="51"/>
      <c r="D183" s="30"/>
      <c r="E183" s="50"/>
    </row>
    <row r="184" spans="2:5" x14ac:dyDescent="0.25">
      <c r="B184" s="30"/>
      <c r="C184" s="51"/>
      <c r="D184" s="30"/>
      <c r="E184" s="50"/>
    </row>
    <row r="185" spans="2:5" x14ac:dyDescent="0.25">
      <c r="B185" s="30"/>
      <c r="C185" s="51"/>
      <c r="D185" s="30"/>
      <c r="E185" s="50"/>
    </row>
    <row r="186" spans="2:5" x14ac:dyDescent="0.25">
      <c r="B186" s="30"/>
      <c r="C186" s="51"/>
      <c r="D186" s="30"/>
      <c r="E186" s="50"/>
    </row>
    <row r="187" spans="2:5" x14ac:dyDescent="0.25">
      <c r="B187" s="30"/>
      <c r="C187" s="51"/>
      <c r="D187" s="30"/>
      <c r="E187" s="50"/>
    </row>
    <row r="188" spans="2:5" x14ac:dyDescent="0.25">
      <c r="B188" s="30"/>
      <c r="C188" s="51"/>
      <c r="D188" s="30"/>
      <c r="E188" s="50"/>
    </row>
    <row r="189" spans="2:5" x14ac:dyDescent="0.25">
      <c r="B189" s="30"/>
      <c r="C189" s="51"/>
      <c r="D189" s="30"/>
      <c r="E189" s="50"/>
    </row>
    <row r="190" spans="2:5" x14ac:dyDescent="0.25">
      <c r="B190" s="30"/>
      <c r="C190" s="51"/>
      <c r="D190" s="30"/>
      <c r="E190" s="50"/>
    </row>
    <row r="191" spans="2:5" x14ac:dyDescent="0.25">
      <c r="B191" s="30"/>
      <c r="C191" s="51"/>
      <c r="D191" s="30"/>
      <c r="E191" s="50"/>
    </row>
    <row r="192" spans="2:5" x14ac:dyDescent="0.25">
      <c r="B192" s="30"/>
      <c r="C192" s="51"/>
      <c r="D192" s="30"/>
      <c r="E192" s="50"/>
    </row>
    <row r="193" spans="2:5" x14ac:dyDescent="0.25">
      <c r="B193" s="30"/>
      <c r="C193" s="51"/>
      <c r="D193" s="30"/>
      <c r="E193" s="50"/>
    </row>
    <row r="194" spans="2:5" x14ac:dyDescent="0.25">
      <c r="B194" s="30"/>
      <c r="C194" s="51"/>
      <c r="D194" s="30"/>
      <c r="E194" s="50"/>
    </row>
    <row r="195" spans="2:5" x14ac:dyDescent="0.25">
      <c r="B195" s="30"/>
      <c r="C195" s="51"/>
      <c r="D195" s="30"/>
      <c r="E195" s="50"/>
    </row>
    <row r="196" spans="2:5" x14ac:dyDescent="0.25">
      <c r="B196" s="30"/>
      <c r="C196" s="51"/>
      <c r="D196" s="30"/>
      <c r="E196" s="50"/>
    </row>
    <row r="197" spans="2:5" x14ac:dyDescent="0.25">
      <c r="B197" s="30"/>
      <c r="C197" s="51"/>
      <c r="D197" s="30"/>
      <c r="E197" s="50"/>
    </row>
    <row r="198" spans="2:5" x14ac:dyDescent="0.25">
      <c r="B198" s="30"/>
      <c r="C198" s="51"/>
      <c r="D198" s="30"/>
      <c r="E198" s="50"/>
    </row>
    <row r="199" spans="2:5" x14ac:dyDescent="0.25">
      <c r="B199" s="30"/>
      <c r="C199" s="51"/>
      <c r="D199" s="30"/>
      <c r="E199" s="50"/>
    </row>
    <row r="200" spans="2:5" x14ac:dyDescent="0.25">
      <c r="B200" s="30"/>
      <c r="C200" s="51"/>
      <c r="D200" s="30"/>
      <c r="E200" s="50"/>
    </row>
    <row r="201" spans="2:5" x14ac:dyDescent="0.25">
      <c r="B201" s="30"/>
      <c r="C201" s="51"/>
      <c r="D201" s="30"/>
      <c r="E201" s="50"/>
    </row>
    <row r="202" spans="2:5" x14ac:dyDescent="0.25">
      <c r="B202" s="30"/>
      <c r="C202" s="51"/>
      <c r="D202" s="30"/>
      <c r="E202" s="50"/>
    </row>
    <row r="203" spans="2:5" x14ac:dyDescent="0.25">
      <c r="B203" s="30"/>
      <c r="C203" s="51"/>
      <c r="D203" s="30"/>
      <c r="E203" s="50"/>
    </row>
    <row r="204" spans="2:5" x14ac:dyDescent="0.25">
      <c r="B204" s="30"/>
      <c r="C204" s="51"/>
      <c r="D204" s="30"/>
      <c r="E204" s="50"/>
    </row>
    <row r="205" spans="2:5" x14ac:dyDescent="0.25">
      <c r="B205" s="30"/>
      <c r="C205" s="51"/>
      <c r="D205" s="30"/>
      <c r="E205" s="50"/>
    </row>
    <row r="206" spans="2:5" x14ac:dyDescent="0.25">
      <c r="B206" s="30"/>
      <c r="C206" s="51"/>
      <c r="D206" s="30"/>
      <c r="E206" s="50"/>
    </row>
    <row r="207" spans="2:5" x14ac:dyDescent="0.25">
      <c r="B207" s="30"/>
      <c r="C207" s="51"/>
      <c r="D207" s="30"/>
      <c r="E207" s="50"/>
    </row>
    <row r="208" spans="2:5" x14ac:dyDescent="0.25">
      <c r="B208" s="30"/>
      <c r="C208" s="51"/>
      <c r="D208" s="30"/>
      <c r="E208" s="50"/>
    </row>
    <row r="209" spans="2:5" x14ac:dyDescent="0.25">
      <c r="B209" s="30"/>
      <c r="C209" s="51"/>
      <c r="D209" s="30"/>
      <c r="E209" s="50"/>
    </row>
    <row r="210" spans="2:5" x14ac:dyDescent="0.25">
      <c r="B210" s="30"/>
      <c r="C210" s="51"/>
      <c r="D210" s="30"/>
      <c r="E210" s="50"/>
    </row>
    <row r="211" spans="2:5" x14ac:dyDescent="0.25">
      <c r="B211" s="30"/>
      <c r="C211" s="51"/>
      <c r="D211" s="30"/>
      <c r="E211" s="50"/>
    </row>
    <row r="212" spans="2:5" x14ac:dyDescent="0.25">
      <c r="B212" s="30"/>
      <c r="C212" s="51"/>
      <c r="D212" s="30"/>
      <c r="E212" s="50"/>
    </row>
    <row r="213" spans="2:5" x14ac:dyDescent="0.25">
      <c r="B213" s="30"/>
      <c r="C213" s="51"/>
      <c r="D213" s="30"/>
      <c r="E213" s="50"/>
    </row>
    <row r="214" spans="2:5" x14ac:dyDescent="0.25">
      <c r="B214" s="30"/>
      <c r="C214" s="51"/>
      <c r="D214" s="30"/>
      <c r="E214" s="50"/>
    </row>
    <row r="215" spans="2:5" x14ac:dyDescent="0.25">
      <c r="B215" s="30"/>
      <c r="C215" s="51"/>
      <c r="D215" s="30"/>
      <c r="E215" s="50"/>
    </row>
    <row r="216" spans="2:5" x14ac:dyDescent="0.25">
      <c r="B216" s="30"/>
      <c r="C216" s="51"/>
      <c r="D216" s="30"/>
      <c r="E216" s="50"/>
    </row>
    <row r="217" spans="2:5" x14ac:dyDescent="0.25">
      <c r="B217" s="30"/>
      <c r="C217" s="51"/>
      <c r="D217" s="30"/>
      <c r="E217" s="50"/>
    </row>
    <row r="218" spans="2:5" x14ac:dyDescent="0.25">
      <c r="B218" s="30"/>
      <c r="C218" s="51"/>
      <c r="D218" s="30"/>
      <c r="E218" s="50"/>
    </row>
    <row r="219" spans="2:5" x14ac:dyDescent="0.25">
      <c r="B219" s="30"/>
      <c r="C219" s="51"/>
      <c r="D219" s="30"/>
      <c r="E219" s="50"/>
    </row>
    <row r="220" spans="2:5" x14ac:dyDescent="0.25">
      <c r="B220" s="30"/>
      <c r="C220" s="51"/>
      <c r="D220" s="30"/>
      <c r="E220" s="50"/>
    </row>
    <row r="221" spans="2:5" x14ac:dyDescent="0.25">
      <c r="B221" s="30"/>
      <c r="C221" s="51"/>
      <c r="D221" s="30"/>
      <c r="E221" s="50"/>
    </row>
    <row r="222" spans="2:5" x14ac:dyDescent="0.25">
      <c r="B222" s="30"/>
      <c r="C222" s="51"/>
      <c r="D222" s="30"/>
      <c r="E222" s="50"/>
    </row>
    <row r="223" spans="2:5" x14ac:dyDescent="0.25">
      <c r="B223" s="30"/>
      <c r="C223" s="51"/>
      <c r="D223" s="30"/>
      <c r="E223" s="50"/>
    </row>
    <row r="224" spans="2:5" x14ac:dyDescent="0.25">
      <c r="B224" s="30"/>
      <c r="C224" s="51"/>
      <c r="D224" s="30"/>
      <c r="E224" s="50"/>
    </row>
    <row r="225" spans="2:5" x14ac:dyDescent="0.25">
      <c r="B225" s="30"/>
      <c r="C225" s="51"/>
      <c r="D225" s="30"/>
      <c r="E225" s="50"/>
    </row>
    <row r="226" spans="2:5" x14ac:dyDescent="0.25">
      <c r="B226" s="30"/>
      <c r="C226" s="51"/>
      <c r="D226" s="30"/>
      <c r="E226" s="50"/>
    </row>
    <row r="227" spans="2:5" x14ac:dyDescent="0.25">
      <c r="B227" s="30"/>
      <c r="C227" s="51"/>
      <c r="D227" s="30"/>
      <c r="E227" s="50"/>
    </row>
    <row r="228" spans="2:5" x14ac:dyDescent="0.25">
      <c r="B228" s="30"/>
      <c r="C228" s="51"/>
      <c r="D228" s="30"/>
      <c r="E228" s="50"/>
    </row>
    <row r="229" spans="2:5" x14ac:dyDescent="0.25">
      <c r="B229" s="30"/>
      <c r="C229" s="51"/>
      <c r="D229" s="30"/>
      <c r="E229" s="50"/>
    </row>
    <row r="230" spans="2:5" x14ac:dyDescent="0.25">
      <c r="B230" s="30"/>
      <c r="C230" s="51"/>
      <c r="D230" s="30"/>
      <c r="E230" s="50"/>
    </row>
    <row r="231" spans="2:5" x14ac:dyDescent="0.25">
      <c r="B231" s="30"/>
      <c r="C231" s="51"/>
      <c r="D231" s="30"/>
      <c r="E231" s="50"/>
    </row>
    <row r="232" spans="2:5" x14ac:dyDescent="0.25">
      <c r="B232" s="30"/>
      <c r="C232" s="51"/>
      <c r="D232" s="30"/>
      <c r="E232" s="50"/>
    </row>
    <row r="233" spans="2:5" x14ac:dyDescent="0.25">
      <c r="B233" s="30"/>
      <c r="C233" s="51"/>
      <c r="D233" s="30"/>
      <c r="E233" s="50"/>
    </row>
    <row r="234" spans="2:5" x14ac:dyDescent="0.25">
      <c r="B234" s="30"/>
      <c r="C234" s="51"/>
      <c r="D234" s="30"/>
      <c r="E234" s="50"/>
    </row>
    <row r="235" spans="2:5" x14ac:dyDescent="0.25">
      <c r="B235" s="30"/>
      <c r="C235" s="51"/>
      <c r="D235" s="30"/>
      <c r="E235" s="50"/>
    </row>
    <row r="236" spans="2:5" x14ac:dyDescent="0.25">
      <c r="B236" s="30"/>
      <c r="C236" s="51"/>
      <c r="D236" s="30"/>
      <c r="E236" s="50"/>
    </row>
    <row r="237" spans="2:5" x14ac:dyDescent="0.25">
      <c r="B237" s="30"/>
      <c r="C237" s="51"/>
      <c r="D237" s="30"/>
      <c r="E237" s="50"/>
    </row>
    <row r="238" spans="2:5" x14ac:dyDescent="0.25">
      <c r="B238" s="30"/>
      <c r="C238" s="51"/>
      <c r="D238" s="30"/>
      <c r="E238" s="50"/>
    </row>
    <row r="239" spans="2:5" x14ac:dyDescent="0.25">
      <c r="B239" s="30"/>
      <c r="C239" s="51"/>
      <c r="D239" s="30"/>
      <c r="E239" s="50"/>
    </row>
    <row r="240" spans="2:5" x14ac:dyDescent="0.25">
      <c r="B240" s="30"/>
      <c r="C240" s="51"/>
      <c r="D240" s="30"/>
      <c r="E240" s="50"/>
    </row>
    <row r="241" spans="2:5" x14ac:dyDescent="0.25">
      <c r="B241" s="30"/>
      <c r="C241" s="51"/>
      <c r="D241" s="30"/>
      <c r="E241" s="50"/>
    </row>
    <row r="242" spans="2:5" x14ac:dyDescent="0.25">
      <c r="B242" s="30"/>
      <c r="C242" s="51"/>
      <c r="D242" s="30"/>
      <c r="E242" s="50"/>
    </row>
    <row r="243" spans="2:5" x14ac:dyDescent="0.25">
      <c r="B243" s="30"/>
      <c r="C243" s="51"/>
      <c r="D243" s="30"/>
      <c r="E243" s="50"/>
    </row>
    <row r="244" spans="2:5" x14ac:dyDescent="0.25">
      <c r="B244" s="30"/>
      <c r="C244" s="51"/>
      <c r="D244" s="30"/>
      <c r="E244" s="50"/>
    </row>
    <row r="245" spans="2:5" x14ac:dyDescent="0.25">
      <c r="B245" s="30"/>
      <c r="C245" s="51"/>
      <c r="D245" s="30"/>
      <c r="E245" s="50"/>
    </row>
    <row r="246" spans="2:5" x14ac:dyDescent="0.25">
      <c r="B246" s="30"/>
      <c r="C246" s="51"/>
      <c r="D246" s="30"/>
      <c r="E246" s="50"/>
    </row>
    <row r="247" spans="2:5" x14ac:dyDescent="0.25">
      <c r="B247" s="30"/>
      <c r="C247" s="51"/>
      <c r="D247" s="30"/>
      <c r="E247" s="50"/>
    </row>
    <row r="248" spans="2:5" x14ac:dyDescent="0.25">
      <c r="B248" s="30"/>
      <c r="C248" s="51"/>
      <c r="D248" s="30"/>
      <c r="E248" s="50"/>
    </row>
    <row r="249" spans="2:5" x14ac:dyDescent="0.25">
      <c r="B249" s="30"/>
      <c r="C249" s="51"/>
      <c r="D249" s="30"/>
      <c r="E249" s="50"/>
    </row>
    <row r="250" spans="2:5" x14ac:dyDescent="0.25">
      <c r="B250" s="30"/>
      <c r="C250" s="51"/>
      <c r="D250" s="30"/>
      <c r="E250" s="50"/>
    </row>
    <row r="251" spans="2:5" x14ac:dyDescent="0.25">
      <c r="B251" s="30"/>
      <c r="C251" s="51"/>
      <c r="D251" s="30"/>
      <c r="E251" s="50"/>
    </row>
    <row r="252" spans="2:5" x14ac:dyDescent="0.25">
      <c r="B252" s="30"/>
      <c r="C252" s="51"/>
      <c r="D252" s="30"/>
      <c r="E252" s="50"/>
    </row>
    <row r="253" spans="2:5" x14ac:dyDescent="0.25">
      <c r="B253" s="30"/>
      <c r="C253" s="51"/>
      <c r="D253" s="30"/>
      <c r="E253" s="50"/>
    </row>
    <row r="254" spans="2:5" x14ac:dyDescent="0.25">
      <c r="B254" s="30"/>
      <c r="C254" s="51"/>
      <c r="D254" s="30"/>
      <c r="E254" s="50"/>
    </row>
    <row r="255" spans="2:5" x14ac:dyDescent="0.25">
      <c r="B255" s="30"/>
      <c r="C255" s="51"/>
      <c r="D255" s="30"/>
      <c r="E255" s="50"/>
    </row>
    <row r="256" spans="2:5" x14ac:dyDescent="0.25">
      <c r="B256" s="30"/>
      <c r="C256" s="51"/>
      <c r="D256" s="30"/>
      <c r="E256" s="50"/>
    </row>
    <row r="257" spans="2:5" x14ac:dyDescent="0.25">
      <c r="B257" s="30"/>
      <c r="C257" s="51"/>
      <c r="D257" s="30"/>
      <c r="E257" s="50"/>
    </row>
    <row r="258" spans="2:5" x14ac:dyDescent="0.25">
      <c r="B258" s="30"/>
      <c r="C258" s="51"/>
      <c r="D258" s="30"/>
      <c r="E258" s="50"/>
    </row>
    <row r="259" spans="2:5" x14ac:dyDescent="0.25">
      <c r="B259" s="30"/>
      <c r="C259" s="51"/>
      <c r="D259" s="30"/>
      <c r="E259" s="50"/>
    </row>
    <row r="260" spans="2:5" x14ac:dyDescent="0.25">
      <c r="B260" s="30"/>
      <c r="C260" s="51"/>
      <c r="D260" s="30"/>
      <c r="E260" s="50"/>
    </row>
    <row r="261" spans="2:5" x14ac:dyDescent="0.25">
      <c r="B261" s="30"/>
      <c r="C261" s="51"/>
      <c r="D261" s="30"/>
      <c r="E261" s="50"/>
    </row>
    <row r="262" spans="2:5" x14ac:dyDescent="0.25">
      <c r="B262" s="30"/>
      <c r="C262" s="51"/>
      <c r="D262" s="30"/>
      <c r="E262" s="50"/>
    </row>
    <row r="263" spans="2:5" x14ac:dyDescent="0.25">
      <c r="B263" s="30"/>
      <c r="C263" s="51"/>
      <c r="D263" s="30"/>
      <c r="E263" s="50"/>
    </row>
    <row r="264" spans="2:5" x14ac:dyDescent="0.25">
      <c r="B264" s="30"/>
      <c r="C264" s="51"/>
      <c r="D264" s="30"/>
      <c r="E264" s="50"/>
    </row>
    <row r="265" spans="2:5" x14ac:dyDescent="0.25">
      <c r="B265" s="30"/>
      <c r="C265" s="51"/>
      <c r="D265" s="30"/>
      <c r="E265" s="50"/>
    </row>
    <row r="266" spans="2:5" x14ac:dyDescent="0.25">
      <c r="B266" s="30"/>
      <c r="C266" s="51"/>
      <c r="D266" s="30"/>
      <c r="E266" s="50"/>
    </row>
    <row r="267" spans="2:5" x14ac:dyDescent="0.25">
      <c r="B267" s="30"/>
      <c r="C267" s="51"/>
      <c r="D267" s="30"/>
      <c r="E267" s="50"/>
    </row>
    <row r="268" spans="2:5" x14ac:dyDescent="0.25">
      <c r="B268" s="30"/>
      <c r="C268" s="51"/>
      <c r="D268" s="30"/>
      <c r="E268" s="50"/>
    </row>
    <row r="269" spans="2:5" x14ac:dyDescent="0.25">
      <c r="B269" s="30"/>
      <c r="C269" s="51"/>
      <c r="D269" s="30"/>
      <c r="E269" s="50"/>
    </row>
    <row r="270" spans="2:5" x14ac:dyDescent="0.25">
      <c r="B270" s="30"/>
      <c r="C270" s="51"/>
      <c r="D270" s="30"/>
      <c r="E270" s="50"/>
    </row>
    <row r="271" spans="2:5" x14ac:dyDescent="0.25">
      <c r="B271" s="30"/>
      <c r="C271" s="51"/>
      <c r="D271" s="30"/>
      <c r="E271" s="50"/>
    </row>
    <row r="272" spans="2:5" x14ac:dyDescent="0.25">
      <c r="B272" s="30"/>
      <c r="C272" s="51"/>
      <c r="D272" s="30"/>
      <c r="E272" s="50"/>
    </row>
    <row r="273" spans="2:5" x14ac:dyDescent="0.25">
      <c r="B273" s="30"/>
      <c r="C273" s="51"/>
      <c r="D273" s="30"/>
      <c r="E273" s="50"/>
    </row>
    <row r="274" spans="2:5" x14ac:dyDescent="0.25">
      <c r="B274" s="30"/>
      <c r="C274" s="51"/>
      <c r="D274" s="30"/>
      <c r="E274" s="50"/>
    </row>
    <row r="275" spans="2:5" x14ac:dyDescent="0.25">
      <c r="B275" s="30"/>
      <c r="C275" s="51"/>
      <c r="D275" s="30"/>
      <c r="E275" s="50"/>
    </row>
    <row r="276" spans="2:5" x14ac:dyDescent="0.25">
      <c r="B276" s="30"/>
      <c r="C276" s="51"/>
      <c r="D276" s="30"/>
      <c r="E276" s="50"/>
    </row>
    <row r="277" spans="2:5" x14ac:dyDescent="0.25">
      <c r="B277" s="30"/>
      <c r="C277" s="51"/>
      <c r="D277" s="30"/>
      <c r="E277" s="50"/>
    </row>
    <row r="278" spans="2:5" x14ac:dyDescent="0.25">
      <c r="B278" s="30"/>
      <c r="C278" s="51"/>
      <c r="D278" s="30"/>
      <c r="E278" s="50"/>
    </row>
    <row r="279" spans="2:5" x14ac:dyDescent="0.25">
      <c r="B279" s="30"/>
      <c r="C279" s="51"/>
      <c r="D279" s="30"/>
      <c r="E279" s="50"/>
    </row>
    <row r="280" spans="2:5" x14ac:dyDescent="0.25">
      <c r="B280" s="30"/>
      <c r="C280" s="51"/>
      <c r="D280" s="30"/>
      <c r="E280" s="50"/>
    </row>
    <row r="281" spans="2:5" x14ac:dyDescent="0.25">
      <c r="B281" s="30"/>
      <c r="C281" s="51"/>
      <c r="D281" s="30"/>
      <c r="E281" s="5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planificación</vt:lpstr>
      <vt:lpstr>Restricciones de Usuario</vt:lpstr>
      <vt:lpstr>Calendario fechas</vt:lpstr>
      <vt:lpstr>Hoja1</vt:lpstr>
      <vt:lpstr>Sheet1</vt:lpstr>
      <vt:lpstr>datos</vt:lpstr>
      <vt:lpstr>capacidades</vt:lpstr>
      <vt:lpstr>ListaExámenes2020-2021paraCSV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Jefe de estudios</dc:creator>
  <cp:lastModifiedBy>LUIS PRESA COLLADA</cp:lastModifiedBy>
  <cp:lastPrinted>2021-05-20T10:02:07Z</cp:lastPrinted>
  <dcterms:created xsi:type="dcterms:W3CDTF">2021-02-18T09:43:36Z</dcterms:created>
  <dcterms:modified xsi:type="dcterms:W3CDTF">2021-11-15T11:25:54Z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