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5955" activeTab="4"/>
  </bookViews>
  <sheets>
    <sheet name="1" sheetId="11" r:id="rId1"/>
    <sheet name="9" sheetId="7" r:id="rId2"/>
    <sheet name="17a" sheetId="8" r:id="rId3"/>
    <sheet name="17b" sheetId="9" r:id="rId4"/>
    <sheet name="17c" sheetId="10" r:id="rId5"/>
  </sheets>
  <definedNames>
    <definedName name="solver_adj" localSheetId="0" hidden="1">'1'!$C$10:$F$12</definedName>
    <definedName name="solver_adj" localSheetId="2" hidden="1">'17a'!$H$4:$Q$4</definedName>
    <definedName name="solver_adj" localSheetId="3" hidden="1">'17b'!$J$4:$T$4</definedName>
    <definedName name="solver_adj" localSheetId="4" hidden="1">'17c'!$G$3:$P$3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'1'!$C$14:$F$14</definedName>
    <definedName name="solver_lhs1" localSheetId="2" hidden="1">'17a'!$S$6:$S$11</definedName>
    <definedName name="solver_lhs1" localSheetId="3" hidden="1">'17b'!$J$4:$S$4</definedName>
    <definedName name="solver_lhs1" localSheetId="4" hidden="1">'17c'!$R$5:$R$10</definedName>
    <definedName name="solver_lhs2" localSheetId="0" hidden="1">'1'!$H$10:$H$12</definedName>
    <definedName name="solver_lhs2" localSheetId="3" hidden="1">'17b'!$V$8:$V$13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2" hidden="1">1</definedName>
    <definedName name="solver_num" localSheetId="3" hidden="1">2</definedName>
    <definedName name="solver_num" localSheetId="4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'1'!$J$16</definedName>
    <definedName name="solver_opt" localSheetId="2" hidden="1">'17a'!$S$13</definedName>
    <definedName name="solver_opt" localSheetId="3" hidden="1">'17b'!$T$4</definedName>
    <definedName name="solver_opt" localSheetId="4" hidden="1">'17c'!$R$12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2" hidden="1">2</definedName>
    <definedName name="solver_rel1" localSheetId="3" hidden="1">1</definedName>
    <definedName name="solver_rel1" localSheetId="4" hidden="1">2</definedName>
    <definedName name="solver_rel2" localSheetId="0" hidden="1">1</definedName>
    <definedName name="solver_rel2" localSheetId="3" hidden="1">2</definedName>
    <definedName name="solver_rhs1" localSheetId="0" hidden="1">'1'!$C$16:$F$16</definedName>
    <definedName name="solver_rhs1" localSheetId="2" hidden="1">'17a'!$U$6:$U$11</definedName>
    <definedName name="solver_rhs1" localSheetId="3" hidden="1">'17b'!$J$6:$S$6</definedName>
    <definedName name="solver_rhs1" localSheetId="4" hidden="1">'17c'!$T$5:$T$10</definedName>
    <definedName name="solver_rhs2" localSheetId="0" hidden="1">'1'!$J$10:$J$12</definedName>
    <definedName name="solver_rhs2" localSheetId="3" hidden="1">'17b'!$X$8:$X$13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H10" i="11" l="1"/>
  <c r="J16" i="11"/>
  <c r="F14" i="11"/>
  <c r="E14" i="11"/>
  <c r="D14" i="11"/>
  <c r="C14" i="11"/>
  <c r="H12" i="11"/>
  <c r="H11" i="11"/>
  <c r="R12" i="10"/>
  <c r="R6" i="10"/>
  <c r="R7" i="10"/>
  <c r="R8" i="10"/>
  <c r="R9" i="10"/>
  <c r="R10" i="10"/>
  <c r="R5" i="10"/>
  <c r="S13" i="8"/>
  <c r="V13" i="9"/>
  <c r="V8" i="9"/>
  <c r="V9" i="9"/>
  <c r="V10" i="9"/>
  <c r="V11" i="9"/>
  <c r="V12" i="9"/>
  <c r="S11" i="8"/>
  <c r="S6" i="8"/>
  <c r="S7" i="8"/>
  <c r="S8" i="8"/>
  <c r="S9" i="8"/>
  <c r="S10" i="8"/>
  <c r="D44" i="7" l="1"/>
  <c r="S37" i="7" l="1"/>
  <c r="S35" i="7"/>
  <c r="S34" i="7"/>
  <c r="R39" i="7"/>
  <c r="R38" i="7"/>
  <c r="R36" i="7"/>
  <c r="Q37" i="7"/>
  <c r="P37" i="7"/>
  <c r="Q35" i="7"/>
  <c r="Q34" i="7"/>
  <c r="P35" i="7"/>
  <c r="P34" i="7"/>
  <c r="O39" i="7"/>
  <c r="O38" i="7"/>
  <c r="O36" i="7"/>
  <c r="N37" i="7"/>
  <c r="N35" i="7"/>
  <c r="N34" i="7"/>
  <c r="R37" i="7"/>
  <c r="O37" i="7"/>
  <c r="O35" i="7"/>
  <c r="R35" i="7"/>
  <c r="R34" i="7"/>
  <c r="O34" i="7"/>
  <c r="S39" i="7"/>
  <c r="Q39" i="7"/>
  <c r="P39" i="7"/>
  <c r="N39" i="7"/>
  <c r="N38" i="7"/>
  <c r="P38" i="7"/>
  <c r="Q38" i="7"/>
  <c r="S38" i="7"/>
  <c r="S36" i="7"/>
  <c r="Q36" i="7"/>
  <c r="P36" i="7"/>
  <c r="N36" i="7"/>
  <c r="R26" i="7"/>
  <c r="S30" i="7"/>
  <c r="S28" i="7"/>
  <c r="S26" i="7"/>
  <c r="S25" i="7"/>
  <c r="R29" i="7"/>
  <c r="R27" i="7"/>
  <c r="Q25" i="7"/>
  <c r="Q26" i="7"/>
  <c r="Q28" i="7"/>
  <c r="Q30" i="7"/>
  <c r="P30" i="7"/>
  <c r="P28" i="7"/>
  <c r="P26" i="7"/>
  <c r="P25" i="7"/>
  <c r="O30" i="7"/>
  <c r="O28" i="7"/>
  <c r="O27" i="7"/>
  <c r="O26" i="7"/>
  <c r="O25" i="7"/>
  <c r="N30" i="7"/>
  <c r="N28" i="7"/>
  <c r="N26" i="7"/>
  <c r="N25" i="7"/>
  <c r="R30" i="7"/>
  <c r="R28" i="7"/>
  <c r="R25" i="7"/>
  <c r="N29" i="7"/>
  <c r="O29" i="7"/>
  <c r="P29" i="7"/>
  <c r="Q29" i="7"/>
  <c r="S29" i="7"/>
  <c r="S27" i="7"/>
  <c r="Q27" i="7"/>
  <c r="P27" i="7"/>
  <c r="N27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O16" i="7"/>
  <c r="P16" i="7"/>
  <c r="Q16" i="7"/>
  <c r="R16" i="7"/>
  <c r="S16" i="7"/>
  <c r="N16" i="7"/>
  <c r="O13" i="7"/>
  <c r="P13" i="7"/>
  <c r="Q13" i="7"/>
  <c r="R13" i="7"/>
  <c r="S13" i="7"/>
  <c r="N13" i="7"/>
  <c r="R7" i="7"/>
  <c r="S7" i="7"/>
  <c r="N9" i="7"/>
  <c r="O9" i="7"/>
  <c r="Q9" i="7"/>
  <c r="R9" i="7"/>
  <c r="S9" i="7"/>
  <c r="N10" i="7"/>
  <c r="O10" i="7"/>
  <c r="P10" i="7"/>
  <c r="Q10" i="7"/>
  <c r="O11" i="7"/>
  <c r="P11" i="7"/>
  <c r="Q11" i="7"/>
  <c r="R11" i="7"/>
  <c r="S11" i="7"/>
  <c r="S6" i="7"/>
  <c r="N6" i="7"/>
  <c r="K7" i="7"/>
  <c r="N7" i="7" s="1"/>
  <c r="K8" i="7"/>
  <c r="N8" i="7" s="1"/>
  <c r="K9" i="7"/>
  <c r="P9" i="7" s="1"/>
  <c r="K10" i="7"/>
  <c r="R10" i="7" s="1"/>
  <c r="K11" i="7"/>
  <c r="N11" i="7" s="1"/>
  <c r="K6" i="7"/>
  <c r="O6" i="7" s="1"/>
  <c r="S8" i="7" l="1"/>
  <c r="Q7" i="7"/>
  <c r="R8" i="7"/>
  <c r="P7" i="7"/>
  <c r="R6" i="7"/>
  <c r="Q8" i="7"/>
  <c r="O7" i="7"/>
  <c r="Q6" i="7"/>
  <c r="P8" i="7"/>
  <c r="P6" i="7"/>
  <c r="S10" i="7"/>
  <c r="O8" i="7"/>
</calcChain>
</file>

<file path=xl/sharedStrings.xml><?xml version="1.0" encoding="utf-8"?>
<sst xmlns="http://schemas.openxmlformats.org/spreadsheetml/2006/main" count="137" uniqueCount="48">
  <si>
    <t>Operador</t>
  </si>
  <si>
    <t>Máquina</t>
  </si>
  <si>
    <t>A</t>
  </si>
  <si>
    <t>B</t>
  </si>
  <si>
    <t>C</t>
  </si>
  <si>
    <t>D</t>
  </si>
  <si>
    <t>E</t>
  </si>
  <si>
    <t>F</t>
  </si>
  <si>
    <t>Iteração 1</t>
  </si>
  <si>
    <t>Iteração 2</t>
  </si>
  <si>
    <t>Iteração 3</t>
  </si>
  <si>
    <t>nº traços = dimensão (6)</t>
  </si>
  <si>
    <t>existe solução admissível em que todas</t>
  </si>
  <si>
    <t>as afectações têm valor 0</t>
  </si>
  <si>
    <t>ou seja, pode ser construída uma afectação óptima</t>
  </si>
  <si>
    <t>Afectação óptima</t>
  </si>
  <si>
    <t>1-A</t>
  </si>
  <si>
    <t>2-C</t>
  </si>
  <si>
    <t>3-E</t>
  </si>
  <si>
    <t>4-F</t>
  </si>
  <si>
    <t>5-B</t>
  </si>
  <si>
    <t>6-D</t>
  </si>
  <si>
    <t>Custo da afectação óptima</t>
  </si>
  <si>
    <t>Ao contrário do afirmado no enunciado, considera-se que os valores mis altos correspondem a uma mais baixa produtividade</t>
  </si>
  <si>
    <t>Pretende-se assim minimizar</t>
  </si>
  <si>
    <t>x12</t>
  </si>
  <si>
    <t>x13</t>
  </si>
  <si>
    <t>x24</t>
  </si>
  <si>
    <t>x25</t>
  </si>
  <si>
    <t>x32</t>
  </si>
  <si>
    <t>x34</t>
  </si>
  <si>
    <t>x35</t>
  </si>
  <si>
    <t>x46</t>
  </si>
  <si>
    <t>x54</t>
  </si>
  <si>
    <t>x56</t>
  </si>
  <si>
    <t>=</t>
  </si>
  <si>
    <t>z</t>
  </si>
  <si>
    <t>&lt;=</t>
  </si>
  <si>
    <t>Solução óptima:</t>
  </si>
  <si>
    <t>Comprar 20000 vacinas à empresa C para o CS 1</t>
  </si>
  <si>
    <t>Comprar 20000 vacinas à empresa B para o CS 2 e 30000 vacinas para o CS 3</t>
  </si>
  <si>
    <t>Comprar 30000 vacinas à empresa C para o CS 3</t>
  </si>
  <si>
    <t>Comprar 40000 vacinas à empresa A para o CS 4</t>
  </si>
  <si>
    <t>Custo total: 53000</t>
  </si>
  <si>
    <t>Caminho mais curto: 1-2-5-6 com comprimento 8</t>
  </si>
  <si>
    <t>Fluxo máximo 8 (4 unidades de 1 para 2, 4 de 1 para 3, 5 de 2 para 4, …)</t>
  </si>
  <si>
    <t>Solução óptima: 10 unidades de 1 para 2, em 2 passam a estar 25 que vão para 5, 12 vão de 5 para 4 e 13 de 5 para 6.</t>
  </si>
  <si>
    <t>Custo total: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</si>
</sst>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16</xdr:row>
      <xdr:rowOff>85725</xdr:rowOff>
    </xdr:from>
    <xdr:to>
      <xdr:col>19</xdr:col>
      <xdr:colOff>209550</xdr:colOff>
      <xdr:row>16</xdr:row>
      <xdr:rowOff>95250</xdr:rowOff>
    </xdr:to>
    <xdr:cxnSp macro="">
      <xdr:nvCxnSpPr>
        <xdr:cNvPr id="3" name="Straight Connector 2"/>
        <xdr:cNvCxnSpPr/>
      </xdr:nvCxnSpPr>
      <xdr:spPr>
        <a:xfrm flipV="1">
          <a:off x="3838575" y="2943225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18</xdr:row>
      <xdr:rowOff>95250</xdr:rowOff>
    </xdr:from>
    <xdr:to>
      <xdr:col>19</xdr:col>
      <xdr:colOff>228600</xdr:colOff>
      <xdr:row>18</xdr:row>
      <xdr:rowOff>104775</xdr:rowOff>
    </xdr:to>
    <xdr:cxnSp macro="">
      <xdr:nvCxnSpPr>
        <xdr:cNvPr id="4" name="Straight Connector 3"/>
        <xdr:cNvCxnSpPr/>
      </xdr:nvCxnSpPr>
      <xdr:spPr>
        <a:xfrm flipV="1">
          <a:off x="3857625" y="333375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20</xdr:row>
      <xdr:rowOff>76200</xdr:rowOff>
    </xdr:from>
    <xdr:to>
      <xdr:col>19</xdr:col>
      <xdr:colOff>180975</xdr:colOff>
      <xdr:row>20</xdr:row>
      <xdr:rowOff>85725</xdr:rowOff>
    </xdr:to>
    <xdr:cxnSp macro="">
      <xdr:nvCxnSpPr>
        <xdr:cNvPr id="5" name="Straight Connector 4"/>
        <xdr:cNvCxnSpPr/>
      </xdr:nvCxnSpPr>
      <xdr:spPr>
        <a:xfrm flipV="1">
          <a:off x="3810000" y="369570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15</xdr:row>
      <xdr:rowOff>95250</xdr:rowOff>
    </xdr:from>
    <xdr:to>
      <xdr:col>19</xdr:col>
      <xdr:colOff>228600</xdr:colOff>
      <xdr:row>15</xdr:row>
      <xdr:rowOff>104775</xdr:rowOff>
    </xdr:to>
    <xdr:cxnSp macro="">
      <xdr:nvCxnSpPr>
        <xdr:cNvPr id="6" name="Straight Connector 5"/>
        <xdr:cNvCxnSpPr/>
      </xdr:nvCxnSpPr>
      <xdr:spPr>
        <a:xfrm flipV="1">
          <a:off x="3857625" y="276225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152400</xdr:colOff>
      <xdr:row>14</xdr:row>
      <xdr:rowOff>1</xdr:rowOff>
    </xdr:from>
    <xdr:to>
      <xdr:col>17</xdr:col>
      <xdr:colOff>171450</xdr:colOff>
      <xdr:row>21</xdr:row>
      <xdr:rowOff>142875</xdr:rowOff>
    </xdr:to>
    <xdr:cxnSp macro="">
      <xdr:nvCxnSpPr>
        <xdr:cNvPr id="7" name="Straight Connector 6"/>
        <xdr:cNvCxnSpPr/>
      </xdr:nvCxnSpPr>
      <xdr:spPr>
        <a:xfrm>
          <a:off x="5657850" y="2476501"/>
          <a:ext cx="19050" cy="147637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25</xdr:row>
      <xdr:rowOff>85725</xdr:rowOff>
    </xdr:from>
    <xdr:to>
      <xdr:col>19</xdr:col>
      <xdr:colOff>219075</xdr:colOff>
      <xdr:row>25</xdr:row>
      <xdr:rowOff>95250</xdr:rowOff>
    </xdr:to>
    <xdr:cxnSp macro="">
      <xdr:nvCxnSpPr>
        <xdr:cNvPr id="9" name="Straight Connector 8"/>
        <xdr:cNvCxnSpPr/>
      </xdr:nvCxnSpPr>
      <xdr:spPr>
        <a:xfrm flipV="1">
          <a:off x="3848100" y="4657725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27</xdr:row>
      <xdr:rowOff>85725</xdr:rowOff>
    </xdr:from>
    <xdr:to>
      <xdr:col>20</xdr:col>
      <xdr:colOff>19050</xdr:colOff>
      <xdr:row>27</xdr:row>
      <xdr:rowOff>95250</xdr:rowOff>
    </xdr:to>
    <xdr:cxnSp macro="">
      <xdr:nvCxnSpPr>
        <xdr:cNvPr id="10" name="Straight Connector 9"/>
        <xdr:cNvCxnSpPr/>
      </xdr:nvCxnSpPr>
      <xdr:spPr>
        <a:xfrm flipV="1">
          <a:off x="3971925" y="5038725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24</xdr:row>
      <xdr:rowOff>114300</xdr:rowOff>
    </xdr:from>
    <xdr:to>
      <xdr:col>19</xdr:col>
      <xdr:colOff>190500</xdr:colOff>
      <xdr:row>24</xdr:row>
      <xdr:rowOff>123825</xdr:rowOff>
    </xdr:to>
    <xdr:cxnSp macro="">
      <xdr:nvCxnSpPr>
        <xdr:cNvPr id="11" name="Straight Connector 10"/>
        <xdr:cNvCxnSpPr/>
      </xdr:nvCxnSpPr>
      <xdr:spPr>
        <a:xfrm flipV="1">
          <a:off x="3819525" y="449580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114301</xdr:rowOff>
    </xdr:from>
    <xdr:to>
      <xdr:col>14</xdr:col>
      <xdr:colOff>152400</xdr:colOff>
      <xdr:row>30</xdr:row>
      <xdr:rowOff>180975</xdr:rowOff>
    </xdr:to>
    <xdr:cxnSp macro="">
      <xdr:nvCxnSpPr>
        <xdr:cNvPr id="12" name="Straight Connector 11"/>
        <xdr:cNvCxnSpPr/>
      </xdr:nvCxnSpPr>
      <xdr:spPr>
        <a:xfrm>
          <a:off x="4676775" y="4114801"/>
          <a:ext cx="9525" cy="159067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22</xdr:row>
      <xdr:rowOff>142877</xdr:rowOff>
    </xdr:from>
    <xdr:to>
      <xdr:col>17</xdr:col>
      <xdr:colOff>133350</xdr:colOff>
      <xdr:row>30</xdr:row>
      <xdr:rowOff>171450</xdr:rowOff>
    </xdr:to>
    <xdr:cxnSp macro="">
      <xdr:nvCxnSpPr>
        <xdr:cNvPr id="14" name="Straight Connector 13"/>
        <xdr:cNvCxnSpPr/>
      </xdr:nvCxnSpPr>
      <xdr:spPr>
        <a:xfrm flipH="1">
          <a:off x="5629275" y="4143377"/>
          <a:ext cx="9525" cy="155257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34</xdr:row>
      <xdr:rowOff>95250</xdr:rowOff>
    </xdr:from>
    <xdr:to>
      <xdr:col>19</xdr:col>
      <xdr:colOff>276225</xdr:colOff>
      <xdr:row>34</xdr:row>
      <xdr:rowOff>104775</xdr:rowOff>
    </xdr:to>
    <xdr:cxnSp macro="">
      <xdr:nvCxnSpPr>
        <xdr:cNvPr id="20" name="Straight Connector 19"/>
        <xdr:cNvCxnSpPr/>
      </xdr:nvCxnSpPr>
      <xdr:spPr>
        <a:xfrm flipV="1">
          <a:off x="3905250" y="638175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36</xdr:row>
      <xdr:rowOff>104775</xdr:rowOff>
    </xdr:from>
    <xdr:to>
      <xdr:col>19</xdr:col>
      <xdr:colOff>228600</xdr:colOff>
      <xdr:row>36</xdr:row>
      <xdr:rowOff>114300</xdr:rowOff>
    </xdr:to>
    <xdr:cxnSp macro="">
      <xdr:nvCxnSpPr>
        <xdr:cNvPr id="21" name="Straight Connector 20"/>
        <xdr:cNvCxnSpPr/>
      </xdr:nvCxnSpPr>
      <xdr:spPr>
        <a:xfrm flipV="1">
          <a:off x="3857625" y="6772275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33</xdr:row>
      <xdr:rowOff>114300</xdr:rowOff>
    </xdr:from>
    <xdr:to>
      <xdr:col>19</xdr:col>
      <xdr:colOff>142875</xdr:colOff>
      <xdr:row>33</xdr:row>
      <xdr:rowOff>123825</xdr:rowOff>
    </xdr:to>
    <xdr:cxnSp macro="">
      <xdr:nvCxnSpPr>
        <xdr:cNvPr id="22" name="Straight Connector 21"/>
        <xdr:cNvCxnSpPr/>
      </xdr:nvCxnSpPr>
      <xdr:spPr>
        <a:xfrm flipV="1">
          <a:off x="3771900" y="621030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37</xdr:row>
      <xdr:rowOff>114300</xdr:rowOff>
    </xdr:from>
    <xdr:to>
      <xdr:col>19</xdr:col>
      <xdr:colOff>238125</xdr:colOff>
      <xdr:row>37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3867150" y="697230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35</xdr:row>
      <xdr:rowOff>95250</xdr:rowOff>
    </xdr:from>
    <xdr:to>
      <xdr:col>19</xdr:col>
      <xdr:colOff>190500</xdr:colOff>
      <xdr:row>35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3819525" y="6572250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38</xdr:row>
      <xdr:rowOff>85725</xdr:rowOff>
    </xdr:from>
    <xdr:to>
      <xdr:col>19</xdr:col>
      <xdr:colOff>133350</xdr:colOff>
      <xdr:row>38</xdr:row>
      <xdr:rowOff>95250</xdr:rowOff>
    </xdr:to>
    <xdr:cxnSp macro="">
      <xdr:nvCxnSpPr>
        <xdr:cNvPr id="25" name="Straight Connector 24"/>
        <xdr:cNvCxnSpPr/>
      </xdr:nvCxnSpPr>
      <xdr:spPr>
        <a:xfrm flipV="1">
          <a:off x="3762375" y="7134225"/>
          <a:ext cx="2524125" cy="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14</xdr:row>
      <xdr:rowOff>47626</xdr:rowOff>
    </xdr:from>
    <xdr:to>
      <xdr:col>22</xdr:col>
      <xdr:colOff>300674</xdr:colOff>
      <xdr:row>23</xdr:row>
      <xdr:rowOff>155037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714626"/>
          <a:ext cx="4558349" cy="1821911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0</xdr:row>
      <xdr:rowOff>133350</xdr:rowOff>
    </xdr:from>
    <xdr:to>
      <xdr:col>6</xdr:col>
      <xdr:colOff>475765</xdr:colOff>
      <xdr:row>25</xdr:row>
      <xdr:rowOff>104184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33350"/>
          <a:ext cx="3885715" cy="4733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17</xdr:row>
      <xdr:rowOff>123825</xdr:rowOff>
    </xdr:from>
    <xdr:to>
      <xdr:col>24</xdr:col>
      <xdr:colOff>100649</xdr:colOff>
      <xdr:row>27</xdr:row>
      <xdr:rowOff>40736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3362325"/>
          <a:ext cx="4558349" cy="18219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228115</xdr:colOff>
      <xdr:row>32</xdr:row>
      <xdr:rowOff>151619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885715" cy="6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542553</xdr:colOff>
      <xdr:row>23</xdr:row>
      <xdr:rowOff>37548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80953" cy="44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16</xdr:row>
      <xdr:rowOff>133350</xdr:rowOff>
    </xdr:from>
    <xdr:to>
      <xdr:col>20</xdr:col>
      <xdr:colOff>310199</xdr:colOff>
      <xdr:row>26</xdr:row>
      <xdr:rowOff>50261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3181350"/>
          <a:ext cx="4558349" cy="1821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workbookViewId="0">
      <selection activeCell="C24" sqref="C24"/>
    </sheetView>
  </sheetViews>
  <sheetFormatPr defaultRowHeight="15" x14ac:dyDescent="0.25"/>
  <cols>
    <col min="2" max="2" width="2.28515625" bestFit="1" customWidth="1"/>
    <col min="3" max="6" width="6" bestFit="1" customWidth="1"/>
    <col min="8" max="8" width="6" bestFit="1" customWidth="1"/>
    <col min="9" max="9" width="3" bestFit="1" customWidth="1"/>
    <col min="10" max="10" width="7" bestFit="1" customWidth="1"/>
  </cols>
  <sheetData>
    <row r="3" spans="2:10" x14ac:dyDescent="0.25">
      <c r="B3" s="9"/>
      <c r="C3" s="9">
        <v>1</v>
      </c>
      <c r="D3" s="9">
        <v>2</v>
      </c>
      <c r="E3" s="9">
        <v>3</v>
      </c>
      <c r="F3" s="9">
        <v>4</v>
      </c>
      <c r="G3" s="9"/>
      <c r="H3" s="9"/>
      <c r="I3" s="9"/>
      <c r="J3" s="9"/>
    </row>
    <row r="4" spans="2:10" x14ac:dyDescent="0.25">
      <c r="B4" s="9" t="s">
        <v>2</v>
      </c>
      <c r="C4" s="9">
        <v>0.5</v>
      </c>
      <c r="D4" s="9">
        <v>0.5</v>
      </c>
      <c r="E4" s="9">
        <v>0.5</v>
      </c>
      <c r="F4" s="9">
        <v>0.5</v>
      </c>
      <c r="G4" s="9"/>
      <c r="H4" s="9"/>
      <c r="I4" s="9"/>
      <c r="J4" s="9"/>
    </row>
    <row r="5" spans="2:10" x14ac:dyDescent="0.25">
      <c r="B5" s="9" t="s">
        <v>3</v>
      </c>
      <c r="C5" s="9">
        <v>0.35</v>
      </c>
      <c r="D5" s="9">
        <v>0.4</v>
      </c>
      <c r="E5" s="9">
        <v>0.55000000000000004</v>
      </c>
      <c r="F5" s="9">
        <v>0.6</v>
      </c>
      <c r="G5" s="9"/>
      <c r="H5" s="9"/>
      <c r="I5" s="9"/>
      <c r="J5" s="9"/>
    </row>
    <row r="6" spans="2:10" x14ac:dyDescent="0.25">
      <c r="B6" s="9" t="s">
        <v>4</v>
      </c>
      <c r="C6" s="9">
        <v>0.2</v>
      </c>
      <c r="D6" s="9">
        <v>0.4</v>
      </c>
      <c r="E6" s="9">
        <v>0.3</v>
      </c>
      <c r="F6" s="9">
        <v>100</v>
      </c>
      <c r="G6" s="9"/>
      <c r="H6" s="9"/>
      <c r="I6" s="9"/>
      <c r="J6" s="9"/>
    </row>
    <row r="7" spans="2:10" x14ac:dyDescent="0.25">
      <c r="B7" s="9"/>
      <c r="C7" s="9"/>
      <c r="D7" s="9"/>
      <c r="E7" s="9"/>
      <c r="F7" s="9"/>
      <c r="G7" s="9"/>
      <c r="H7" s="9"/>
      <c r="I7" s="9"/>
      <c r="J7" s="9"/>
    </row>
    <row r="8" spans="2:10" x14ac:dyDescent="0.25">
      <c r="B8" s="9"/>
      <c r="C8" s="9"/>
      <c r="D8" s="9"/>
      <c r="E8" s="9"/>
      <c r="F8" s="9"/>
      <c r="G8" s="9"/>
      <c r="H8" s="9"/>
      <c r="I8" s="9"/>
      <c r="J8" s="9"/>
    </row>
    <row r="9" spans="2:10" x14ac:dyDescent="0.25">
      <c r="B9" s="9"/>
      <c r="C9" s="9">
        <v>1</v>
      </c>
      <c r="D9" s="9">
        <v>2</v>
      </c>
      <c r="E9" s="9">
        <v>3</v>
      </c>
      <c r="F9" s="9">
        <v>4</v>
      </c>
      <c r="G9" s="9"/>
      <c r="H9" s="9"/>
      <c r="I9" s="9"/>
      <c r="J9" s="9"/>
    </row>
    <row r="10" spans="2:10" x14ac:dyDescent="0.25">
      <c r="B10" s="9" t="s">
        <v>2</v>
      </c>
      <c r="C10" s="6">
        <v>0</v>
      </c>
      <c r="D10" s="6">
        <v>0</v>
      </c>
      <c r="E10" s="6">
        <v>0</v>
      </c>
      <c r="F10" s="6">
        <v>40000</v>
      </c>
      <c r="G10" s="9"/>
      <c r="H10" s="15">
        <f>SUM(C10:F10)</f>
        <v>40000</v>
      </c>
      <c r="I10" s="9" t="s">
        <v>37</v>
      </c>
      <c r="J10" s="9">
        <v>140000</v>
      </c>
    </row>
    <row r="11" spans="2:10" x14ac:dyDescent="0.25">
      <c r="B11" s="9" t="s">
        <v>3</v>
      </c>
      <c r="C11" s="6">
        <v>0</v>
      </c>
      <c r="D11" s="6">
        <v>20000</v>
      </c>
      <c r="E11" s="6">
        <v>0</v>
      </c>
      <c r="F11" s="6">
        <v>0</v>
      </c>
      <c r="G11" s="9"/>
      <c r="H11" s="15">
        <f t="shared" ref="H11:H12" si="0">SUM(C11:F11)</f>
        <v>20000</v>
      </c>
      <c r="I11" s="9" t="s">
        <v>37</v>
      </c>
      <c r="J11" s="9">
        <v>100000</v>
      </c>
    </row>
    <row r="12" spans="2:10" x14ac:dyDescent="0.25">
      <c r="B12" s="9" t="s">
        <v>4</v>
      </c>
      <c r="C12" s="6">
        <v>20000</v>
      </c>
      <c r="D12" s="6">
        <v>30000</v>
      </c>
      <c r="E12" s="6">
        <v>30000</v>
      </c>
      <c r="F12" s="6">
        <v>0</v>
      </c>
      <c r="G12" s="9"/>
      <c r="H12" s="15">
        <f t="shared" si="0"/>
        <v>80000</v>
      </c>
      <c r="I12" s="9" t="s">
        <v>37</v>
      </c>
      <c r="J12" s="9">
        <v>80000</v>
      </c>
    </row>
    <row r="13" spans="2:10" x14ac:dyDescent="0.25">
      <c r="B13" s="9"/>
      <c r="C13" s="9"/>
      <c r="D13" s="9"/>
      <c r="E13" s="9"/>
      <c r="F13" s="9"/>
      <c r="G13" s="9"/>
      <c r="H13" s="9"/>
      <c r="I13" s="9"/>
      <c r="J13" s="9"/>
    </row>
    <row r="14" spans="2:10" x14ac:dyDescent="0.25">
      <c r="B14" s="9"/>
      <c r="C14" s="15">
        <f>SUM(C10:C12)</f>
        <v>20000</v>
      </c>
      <c r="D14" s="15">
        <f t="shared" ref="D14:F14" si="1">SUM(D10:D12)</f>
        <v>50000</v>
      </c>
      <c r="E14" s="15">
        <f t="shared" si="1"/>
        <v>30000</v>
      </c>
      <c r="F14" s="15">
        <f t="shared" si="1"/>
        <v>40000</v>
      </c>
      <c r="G14" s="9"/>
      <c r="H14" s="9"/>
      <c r="I14" s="9"/>
      <c r="J14" s="9"/>
    </row>
    <row r="15" spans="2:10" x14ac:dyDescent="0.25">
      <c r="B15" s="9"/>
      <c r="C15" s="9" t="s">
        <v>35</v>
      </c>
      <c r="D15" s="9" t="s">
        <v>35</v>
      </c>
      <c r="E15" s="9" t="s">
        <v>35</v>
      </c>
      <c r="F15" s="9" t="s">
        <v>35</v>
      </c>
      <c r="G15" s="9"/>
      <c r="H15" s="9"/>
      <c r="I15" s="9"/>
      <c r="J15" s="9"/>
    </row>
    <row r="16" spans="2:10" x14ac:dyDescent="0.25">
      <c r="B16" s="9"/>
      <c r="C16" s="9">
        <v>20000</v>
      </c>
      <c r="D16" s="9">
        <v>50000</v>
      </c>
      <c r="E16" s="9">
        <v>30000</v>
      </c>
      <c r="F16" s="9">
        <v>40000</v>
      </c>
      <c r="G16" s="9"/>
      <c r="H16" s="9"/>
      <c r="I16" s="9"/>
      <c r="J16" s="18">
        <f>SUMPRODUCT(C4:F6,C10:F12)</f>
        <v>53000</v>
      </c>
    </row>
    <row r="18" spans="3:3" x14ac:dyDescent="0.25">
      <c r="C18" t="s">
        <v>38</v>
      </c>
    </row>
    <row r="19" spans="3:3" x14ac:dyDescent="0.25">
      <c r="C19" t="s">
        <v>39</v>
      </c>
    </row>
    <row r="20" spans="3:3" x14ac:dyDescent="0.25">
      <c r="C20" t="s">
        <v>40</v>
      </c>
    </row>
    <row r="21" spans="3:3" x14ac:dyDescent="0.25">
      <c r="C21" t="s">
        <v>41</v>
      </c>
    </row>
    <row r="22" spans="3:3" x14ac:dyDescent="0.25">
      <c r="C22" t="s">
        <v>42</v>
      </c>
    </row>
    <row r="23" spans="3:3" x14ac:dyDescent="0.25">
      <c r="C2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topLeftCell="A31" workbookViewId="0">
      <selection activeCell="E30" sqref="E30"/>
    </sheetView>
  </sheetViews>
  <sheetFormatPr defaultColWidth="4.85546875" defaultRowHeight="15" x14ac:dyDescent="0.25"/>
  <cols>
    <col min="2" max="2" width="8.7109375" bestFit="1" customWidth="1"/>
    <col min="12" max="12" width="4.85546875" customWidth="1"/>
  </cols>
  <sheetData>
    <row r="1" spans="2:19" x14ac:dyDescent="0.25">
      <c r="D1" t="s">
        <v>23</v>
      </c>
    </row>
    <row r="2" spans="2:19" x14ac:dyDescent="0.25">
      <c r="D2" t="s">
        <v>24</v>
      </c>
    </row>
    <row r="4" spans="2:19" x14ac:dyDescent="0.25">
      <c r="B4" s="8"/>
      <c r="C4" s="8"/>
      <c r="D4" s="11" t="s">
        <v>0</v>
      </c>
      <c r="E4" s="11"/>
      <c r="F4" s="11"/>
      <c r="G4" s="11"/>
      <c r="H4" s="11"/>
      <c r="I4" s="11"/>
    </row>
    <row r="5" spans="2:19" x14ac:dyDescent="0.25">
      <c r="B5" s="8"/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M5" s="8"/>
      <c r="N5" s="8" t="s">
        <v>2</v>
      </c>
      <c r="O5" s="8" t="s">
        <v>3</v>
      </c>
      <c r="P5" s="8" t="s">
        <v>4</v>
      </c>
      <c r="Q5" s="8" t="s">
        <v>5</v>
      </c>
      <c r="R5" s="8" t="s">
        <v>6</v>
      </c>
      <c r="S5" s="8" t="s">
        <v>7</v>
      </c>
    </row>
    <row r="6" spans="2:19" x14ac:dyDescent="0.25">
      <c r="B6" s="11" t="s">
        <v>1</v>
      </c>
      <c r="C6" s="8">
        <v>1</v>
      </c>
      <c r="D6" s="3">
        <v>20</v>
      </c>
      <c r="E6" s="3">
        <v>40</v>
      </c>
      <c r="F6" s="3">
        <v>51</v>
      </c>
      <c r="G6" s="3">
        <v>21</v>
      </c>
      <c r="H6" s="3">
        <v>51</v>
      </c>
      <c r="I6" s="3">
        <v>33</v>
      </c>
      <c r="K6">
        <f>MIN(D6:I6)</f>
        <v>20</v>
      </c>
      <c r="M6" s="8">
        <v>1</v>
      </c>
      <c r="N6" s="3">
        <f>D6-$K6</f>
        <v>0</v>
      </c>
      <c r="O6" s="3">
        <f t="shared" ref="O6:S6" si="0">E6-$K6</f>
        <v>20</v>
      </c>
      <c r="P6" s="3">
        <f t="shared" si="0"/>
        <v>31</v>
      </c>
      <c r="Q6" s="3">
        <f t="shared" si="0"/>
        <v>1</v>
      </c>
      <c r="R6" s="3">
        <f t="shared" si="0"/>
        <v>31</v>
      </c>
      <c r="S6" s="3">
        <f t="shared" si="0"/>
        <v>13</v>
      </c>
    </row>
    <row r="7" spans="2:19" x14ac:dyDescent="0.25">
      <c r="B7" s="11"/>
      <c r="C7" s="8">
        <v>2</v>
      </c>
      <c r="D7" s="3">
        <v>65</v>
      </c>
      <c r="E7" s="3">
        <v>95</v>
      </c>
      <c r="F7" s="3">
        <v>21</v>
      </c>
      <c r="G7" s="3">
        <v>88</v>
      </c>
      <c r="H7" s="3">
        <v>63</v>
      </c>
      <c r="I7" s="3">
        <v>68</v>
      </c>
      <c r="K7">
        <f t="shared" ref="K7:K11" si="1">MIN(D7:I7)</f>
        <v>21</v>
      </c>
      <c r="M7" s="8">
        <v>2</v>
      </c>
      <c r="N7" s="3">
        <f t="shared" ref="N7:N11" si="2">D7-$K7</f>
        <v>44</v>
      </c>
      <c r="O7" s="3">
        <f t="shared" ref="O7:O11" si="3">E7-$K7</f>
        <v>74</v>
      </c>
      <c r="P7" s="3">
        <f t="shared" ref="P7:P11" si="4">F7-$K7</f>
        <v>0</v>
      </c>
      <c r="Q7" s="3">
        <f t="shared" ref="Q7:Q11" si="5">G7-$K7</f>
        <v>67</v>
      </c>
      <c r="R7" s="3">
        <f t="shared" ref="R7:R11" si="6">H7-$K7</f>
        <v>42</v>
      </c>
      <c r="S7" s="3">
        <f t="shared" ref="S7:S11" si="7">I7-$K7</f>
        <v>47</v>
      </c>
    </row>
    <row r="8" spans="2:19" x14ac:dyDescent="0.25">
      <c r="B8" s="11"/>
      <c r="C8" s="8">
        <v>3</v>
      </c>
      <c r="D8" s="3">
        <v>66</v>
      </c>
      <c r="E8" s="3">
        <v>44</v>
      </c>
      <c r="F8" s="3">
        <v>34</v>
      </c>
      <c r="G8" s="3">
        <v>75</v>
      </c>
      <c r="H8" s="3">
        <v>10</v>
      </c>
      <c r="I8" s="3">
        <v>75</v>
      </c>
      <c r="K8">
        <f t="shared" si="1"/>
        <v>10</v>
      </c>
      <c r="M8" s="8">
        <v>3</v>
      </c>
      <c r="N8" s="3">
        <f t="shared" si="2"/>
        <v>56</v>
      </c>
      <c r="O8" s="3">
        <f t="shared" si="3"/>
        <v>34</v>
      </c>
      <c r="P8" s="3">
        <f t="shared" si="4"/>
        <v>24</v>
      </c>
      <c r="Q8" s="3">
        <f t="shared" si="5"/>
        <v>65</v>
      </c>
      <c r="R8" s="3">
        <f t="shared" si="6"/>
        <v>0</v>
      </c>
      <c r="S8" s="3">
        <f t="shared" si="7"/>
        <v>65</v>
      </c>
    </row>
    <row r="9" spans="2:19" x14ac:dyDescent="0.25">
      <c r="B9" s="11"/>
      <c r="C9" s="8">
        <v>4</v>
      </c>
      <c r="D9" s="3">
        <v>31</v>
      </c>
      <c r="E9" s="3">
        <v>97</v>
      </c>
      <c r="F9" s="3">
        <v>90</v>
      </c>
      <c r="G9" s="3">
        <v>48</v>
      </c>
      <c r="H9" s="3">
        <v>98</v>
      </c>
      <c r="I9" s="3">
        <v>27</v>
      </c>
      <c r="K9">
        <f t="shared" si="1"/>
        <v>27</v>
      </c>
      <c r="M9" s="8">
        <v>4</v>
      </c>
      <c r="N9" s="3">
        <f t="shared" si="2"/>
        <v>4</v>
      </c>
      <c r="O9" s="3">
        <f t="shared" si="3"/>
        <v>70</v>
      </c>
      <c r="P9" s="3">
        <f t="shared" si="4"/>
        <v>63</v>
      </c>
      <c r="Q9" s="3">
        <f t="shared" si="5"/>
        <v>21</v>
      </c>
      <c r="R9" s="3">
        <f t="shared" si="6"/>
        <v>71</v>
      </c>
      <c r="S9" s="3">
        <f t="shared" si="7"/>
        <v>0</v>
      </c>
    </row>
    <row r="10" spans="2:19" x14ac:dyDescent="0.25">
      <c r="B10" s="11"/>
      <c r="C10" s="8">
        <v>5</v>
      </c>
      <c r="D10" s="3">
        <v>64</v>
      </c>
      <c r="E10" s="3">
        <v>21</v>
      </c>
      <c r="F10" s="3">
        <v>93</v>
      </c>
      <c r="G10" s="3">
        <v>96</v>
      </c>
      <c r="H10" s="3">
        <v>13</v>
      </c>
      <c r="I10" s="3">
        <v>33</v>
      </c>
      <c r="K10">
        <f t="shared" si="1"/>
        <v>13</v>
      </c>
      <c r="M10" s="8">
        <v>5</v>
      </c>
      <c r="N10" s="3">
        <f t="shared" si="2"/>
        <v>51</v>
      </c>
      <c r="O10" s="3">
        <f t="shared" si="3"/>
        <v>8</v>
      </c>
      <c r="P10" s="3">
        <f t="shared" si="4"/>
        <v>80</v>
      </c>
      <c r="Q10" s="3">
        <f t="shared" si="5"/>
        <v>83</v>
      </c>
      <c r="R10" s="3">
        <f t="shared" si="6"/>
        <v>0</v>
      </c>
      <c r="S10" s="3">
        <f t="shared" si="7"/>
        <v>20</v>
      </c>
    </row>
    <row r="11" spans="2:19" x14ac:dyDescent="0.25">
      <c r="B11" s="11"/>
      <c r="C11" s="8">
        <v>6</v>
      </c>
      <c r="D11" s="3">
        <v>89</v>
      </c>
      <c r="E11" s="3">
        <v>5</v>
      </c>
      <c r="F11" s="3">
        <v>24</v>
      </c>
      <c r="G11" s="3">
        <v>9</v>
      </c>
      <c r="H11" s="3">
        <v>41</v>
      </c>
      <c r="I11" s="3">
        <v>63</v>
      </c>
      <c r="K11">
        <f t="shared" si="1"/>
        <v>5</v>
      </c>
      <c r="M11" s="8">
        <v>6</v>
      </c>
      <c r="N11" s="3">
        <f t="shared" si="2"/>
        <v>84</v>
      </c>
      <c r="O11" s="3">
        <f t="shared" si="3"/>
        <v>0</v>
      </c>
      <c r="P11" s="3">
        <f t="shared" si="4"/>
        <v>19</v>
      </c>
      <c r="Q11" s="3">
        <f t="shared" si="5"/>
        <v>4</v>
      </c>
      <c r="R11" s="3">
        <f t="shared" si="6"/>
        <v>36</v>
      </c>
      <c r="S11" s="3">
        <f t="shared" si="7"/>
        <v>58</v>
      </c>
    </row>
    <row r="13" spans="2:19" x14ac:dyDescent="0.25">
      <c r="N13" s="4">
        <f>MIN(N6:N11)</f>
        <v>0</v>
      </c>
      <c r="O13" s="4">
        <f t="shared" ref="O13:S13" si="8">MIN(O6:O11)</f>
        <v>0</v>
      </c>
      <c r="P13" s="4">
        <f t="shared" si="8"/>
        <v>0</v>
      </c>
      <c r="Q13" s="4">
        <f t="shared" si="8"/>
        <v>1</v>
      </c>
      <c r="R13" s="4">
        <f t="shared" si="8"/>
        <v>0</v>
      </c>
      <c r="S13" s="4">
        <f t="shared" si="8"/>
        <v>0</v>
      </c>
    </row>
    <row r="15" spans="2:19" x14ac:dyDescent="0.25">
      <c r="M15" s="8"/>
      <c r="N15" s="8" t="s">
        <v>2</v>
      </c>
      <c r="O15" s="8" t="s">
        <v>3</v>
      </c>
      <c r="P15" s="8" t="s">
        <v>4</v>
      </c>
      <c r="Q15" s="8" t="s">
        <v>5</v>
      </c>
      <c r="R15" s="8" t="s">
        <v>6</v>
      </c>
      <c r="S15" s="8" t="s">
        <v>7</v>
      </c>
    </row>
    <row r="16" spans="2:19" x14ac:dyDescent="0.25">
      <c r="D16" t="s">
        <v>8</v>
      </c>
      <c r="M16" s="8">
        <v>1</v>
      </c>
      <c r="N16" s="2">
        <f>N6-N$13</f>
        <v>0</v>
      </c>
      <c r="O16" s="3">
        <f t="shared" ref="O16:S16" si="9">O6-O$13</f>
        <v>20</v>
      </c>
      <c r="P16" s="3">
        <f t="shared" si="9"/>
        <v>31</v>
      </c>
      <c r="Q16" s="2">
        <f t="shared" si="9"/>
        <v>0</v>
      </c>
      <c r="R16" s="3">
        <f t="shared" si="9"/>
        <v>31</v>
      </c>
      <c r="S16" s="3">
        <f t="shared" si="9"/>
        <v>13</v>
      </c>
    </row>
    <row r="17" spans="4:19" x14ac:dyDescent="0.25">
      <c r="M17" s="8">
        <v>2</v>
      </c>
      <c r="N17" s="3">
        <f t="shared" ref="N17:S17" si="10">N7-N$13</f>
        <v>44</v>
      </c>
      <c r="O17" s="3">
        <f t="shared" si="10"/>
        <v>74</v>
      </c>
      <c r="P17" s="2">
        <f t="shared" si="10"/>
        <v>0</v>
      </c>
      <c r="Q17" s="3">
        <f t="shared" si="10"/>
        <v>66</v>
      </c>
      <c r="R17" s="3">
        <f t="shared" si="10"/>
        <v>42</v>
      </c>
      <c r="S17" s="3">
        <f t="shared" si="10"/>
        <v>47</v>
      </c>
    </row>
    <row r="18" spans="4:19" x14ac:dyDescent="0.25">
      <c r="M18" s="8">
        <v>3</v>
      </c>
      <c r="N18" s="5">
        <f t="shared" ref="N18:S18" si="11">N8-N$13</f>
        <v>56</v>
      </c>
      <c r="O18" s="5">
        <f t="shared" si="11"/>
        <v>34</v>
      </c>
      <c r="P18" s="5">
        <f t="shared" si="11"/>
        <v>24</v>
      </c>
      <c r="Q18" s="5">
        <f t="shared" si="11"/>
        <v>64</v>
      </c>
      <c r="R18" s="2">
        <f t="shared" si="11"/>
        <v>0</v>
      </c>
      <c r="S18" s="5">
        <f t="shared" si="11"/>
        <v>65</v>
      </c>
    </row>
    <row r="19" spans="4:19" x14ac:dyDescent="0.25">
      <c r="M19" s="8">
        <v>4</v>
      </c>
      <c r="N19" s="3">
        <f t="shared" ref="N19:S19" si="12">N9-N$13</f>
        <v>4</v>
      </c>
      <c r="O19" s="3">
        <f t="shared" si="12"/>
        <v>70</v>
      </c>
      <c r="P19" s="3">
        <f t="shared" si="12"/>
        <v>63</v>
      </c>
      <c r="Q19" s="3">
        <f t="shared" si="12"/>
        <v>20</v>
      </c>
      <c r="R19" s="3">
        <f t="shared" si="12"/>
        <v>71</v>
      </c>
      <c r="S19" s="2">
        <f t="shared" si="12"/>
        <v>0</v>
      </c>
    </row>
    <row r="20" spans="4:19" x14ac:dyDescent="0.25">
      <c r="M20" s="8">
        <v>5</v>
      </c>
      <c r="N20" s="5">
        <f t="shared" ref="N20:S20" si="13">N10-N$13</f>
        <v>51</v>
      </c>
      <c r="O20" s="5">
        <f t="shared" si="13"/>
        <v>8</v>
      </c>
      <c r="P20" s="5">
        <f t="shared" si="13"/>
        <v>80</v>
      </c>
      <c r="Q20" s="5">
        <f t="shared" si="13"/>
        <v>82</v>
      </c>
      <c r="R20" s="2">
        <f t="shared" si="13"/>
        <v>0</v>
      </c>
      <c r="S20" s="5">
        <f t="shared" si="13"/>
        <v>20</v>
      </c>
    </row>
    <row r="21" spans="4:19" x14ac:dyDescent="0.25">
      <c r="M21" s="8">
        <v>6</v>
      </c>
      <c r="N21" s="3">
        <f t="shared" ref="N21:S21" si="14">N11-N$13</f>
        <v>84</v>
      </c>
      <c r="O21" s="2">
        <f t="shared" si="14"/>
        <v>0</v>
      </c>
      <c r="P21" s="3">
        <f t="shared" si="14"/>
        <v>19</v>
      </c>
      <c r="Q21" s="3">
        <f t="shared" si="14"/>
        <v>3</v>
      </c>
      <c r="R21" s="3">
        <f t="shared" si="14"/>
        <v>36</v>
      </c>
      <c r="S21" s="3">
        <f t="shared" si="14"/>
        <v>58</v>
      </c>
    </row>
    <row r="24" spans="4:19" x14ac:dyDescent="0.25">
      <c r="M24" s="8"/>
      <c r="N24" s="8" t="s">
        <v>2</v>
      </c>
      <c r="O24" s="8" t="s">
        <v>3</v>
      </c>
      <c r="P24" s="8" t="s">
        <v>4</v>
      </c>
      <c r="Q24" s="8" t="s">
        <v>5</v>
      </c>
      <c r="R24" s="8" t="s">
        <v>6</v>
      </c>
      <c r="S24" s="8" t="s">
        <v>7</v>
      </c>
    </row>
    <row r="25" spans="4:19" x14ac:dyDescent="0.25">
      <c r="D25" t="s">
        <v>9</v>
      </c>
      <c r="M25" s="8">
        <v>1</v>
      </c>
      <c r="N25" s="2">
        <f t="shared" ref="N25:Q26" si="15">N16</f>
        <v>0</v>
      </c>
      <c r="O25" s="3">
        <f t="shared" si="15"/>
        <v>20</v>
      </c>
      <c r="P25" s="3">
        <f t="shared" si="15"/>
        <v>31</v>
      </c>
      <c r="Q25" s="2">
        <f t="shared" si="15"/>
        <v>0</v>
      </c>
      <c r="R25" s="3">
        <f>R16+8</f>
        <v>39</v>
      </c>
      <c r="S25" s="3">
        <f>S16</f>
        <v>13</v>
      </c>
    </row>
    <row r="26" spans="4:19" x14ac:dyDescent="0.25">
      <c r="M26" s="8">
        <v>2</v>
      </c>
      <c r="N26" s="3">
        <f t="shared" si="15"/>
        <v>44</v>
      </c>
      <c r="O26" s="3">
        <f t="shared" si="15"/>
        <v>74</v>
      </c>
      <c r="P26" s="2">
        <f t="shared" si="15"/>
        <v>0</v>
      </c>
      <c r="Q26" s="3">
        <f t="shared" si="15"/>
        <v>66</v>
      </c>
      <c r="R26" s="3">
        <f>R17+8</f>
        <v>50</v>
      </c>
      <c r="S26" s="3">
        <f>S17</f>
        <v>47</v>
      </c>
    </row>
    <row r="27" spans="4:19" x14ac:dyDescent="0.25">
      <c r="M27" s="8">
        <v>3</v>
      </c>
      <c r="N27" s="5">
        <f>N18-8</f>
        <v>48</v>
      </c>
      <c r="O27" s="3">
        <f>O18-8</f>
        <v>26</v>
      </c>
      <c r="P27" s="5">
        <f>P18-8</f>
        <v>16</v>
      </c>
      <c r="Q27" s="5">
        <f>Q18-8</f>
        <v>56</v>
      </c>
      <c r="R27" s="2">
        <f>R18</f>
        <v>0</v>
      </c>
      <c r="S27" s="5">
        <f>S18-8</f>
        <v>57</v>
      </c>
    </row>
    <row r="28" spans="4:19" x14ac:dyDescent="0.25">
      <c r="M28" s="8">
        <v>4</v>
      </c>
      <c r="N28" s="3">
        <f>N19</f>
        <v>4</v>
      </c>
      <c r="O28" s="3">
        <f>O19</f>
        <v>70</v>
      </c>
      <c r="P28" s="3">
        <f>P19</f>
        <v>63</v>
      </c>
      <c r="Q28" s="3">
        <f>Q19</f>
        <v>20</v>
      </c>
      <c r="R28" s="3">
        <f>R19+8</f>
        <v>79</v>
      </c>
      <c r="S28" s="2">
        <f>S19</f>
        <v>0</v>
      </c>
    </row>
    <row r="29" spans="4:19" x14ac:dyDescent="0.25">
      <c r="M29" s="8">
        <v>5</v>
      </c>
      <c r="N29" s="5">
        <f>N20-8</f>
        <v>43</v>
      </c>
      <c r="O29" s="2">
        <f>O20-8</f>
        <v>0</v>
      </c>
      <c r="P29" s="5">
        <f>P20-8</f>
        <v>72</v>
      </c>
      <c r="Q29" s="5">
        <f>Q20-8</f>
        <v>74</v>
      </c>
      <c r="R29" s="2">
        <f>R20</f>
        <v>0</v>
      </c>
      <c r="S29" s="5">
        <f>S20-8</f>
        <v>12</v>
      </c>
    </row>
    <row r="30" spans="4:19" x14ac:dyDescent="0.25">
      <c r="M30" s="8">
        <v>6</v>
      </c>
      <c r="N30" s="5">
        <f>N21</f>
        <v>84</v>
      </c>
      <c r="O30" s="2">
        <f>O21</f>
        <v>0</v>
      </c>
      <c r="P30" s="5">
        <f>P21</f>
        <v>19</v>
      </c>
      <c r="Q30" s="5">
        <f>Q21</f>
        <v>3</v>
      </c>
      <c r="R30" s="3">
        <f>R21+8</f>
        <v>44</v>
      </c>
      <c r="S30" s="3">
        <f>S21</f>
        <v>58</v>
      </c>
    </row>
    <row r="33" spans="4:19" x14ac:dyDescent="0.25">
      <c r="M33" s="8"/>
      <c r="N33" s="8" t="s">
        <v>2</v>
      </c>
      <c r="O33" s="8" t="s">
        <v>3</v>
      </c>
      <c r="P33" s="8" t="s">
        <v>4</v>
      </c>
      <c r="Q33" s="8" t="s">
        <v>5</v>
      </c>
      <c r="R33" s="8" t="s">
        <v>6</v>
      </c>
      <c r="S33" s="8" t="s">
        <v>7</v>
      </c>
    </row>
    <row r="34" spans="4:19" x14ac:dyDescent="0.25">
      <c r="D34" t="s">
        <v>10</v>
      </c>
      <c r="M34" s="8">
        <v>1</v>
      </c>
      <c r="N34" s="10">
        <f>N25</f>
        <v>0</v>
      </c>
      <c r="O34" s="3">
        <f>O25+3</f>
        <v>23</v>
      </c>
      <c r="P34" s="3">
        <f>P25</f>
        <v>31</v>
      </c>
      <c r="Q34" s="10">
        <f>Q25</f>
        <v>0</v>
      </c>
      <c r="R34" s="3">
        <f>R25+3</f>
        <v>42</v>
      </c>
      <c r="S34" s="3">
        <f>S25</f>
        <v>13</v>
      </c>
    </row>
    <row r="35" spans="4:19" x14ac:dyDescent="0.25">
      <c r="D35" t="s">
        <v>11</v>
      </c>
      <c r="M35" s="8">
        <v>2</v>
      </c>
      <c r="N35" s="3">
        <f>N26</f>
        <v>44</v>
      </c>
      <c r="O35" s="3">
        <f>O26+3</f>
        <v>77</v>
      </c>
      <c r="P35" s="10">
        <f>P26</f>
        <v>0</v>
      </c>
      <c r="Q35" s="3">
        <f>Q26</f>
        <v>66</v>
      </c>
      <c r="R35" s="3">
        <f>R26+3</f>
        <v>53</v>
      </c>
      <c r="S35" s="3">
        <f>S26</f>
        <v>47</v>
      </c>
    </row>
    <row r="36" spans="4:19" x14ac:dyDescent="0.25">
      <c r="D36" t="s">
        <v>12</v>
      </c>
      <c r="M36" s="8">
        <v>3</v>
      </c>
      <c r="N36" s="3">
        <f>N27-3</f>
        <v>45</v>
      </c>
      <c r="O36" s="3">
        <f>O27</f>
        <v>26</v>
      </c>
      <c r="P36" s="3">
        <f>P27-3</f>
        <v>13</v>
      </c>
      <c r="Q36" s="3">
        <f>Q27-3</f>
        <v>53</v>
      </c>
      <c r="R36" s="10">
        <f>R27</f>
        <v>0</v>
      </c>
      <c r="S36" s="3">
        <f>S27-3</f>
        <v>54</v>
      </c>
    </row>
    <row r="37" spans="4:19" x14ac:dyDescent="0.25">
      <c r="D37" t="s">
        <v>13</v>
      </c>
      <c r="M37" s="8">
        <v>4</v>
      </c>
      <c r="N37" s="3">
        <f>N28</f>
        <v>4</v>
      </c>
      <c r="O37" s="3">
        <f>O28+3</f>
        <v>73</v>
      </c>
      <c r="P37" s="3">
        <f>P28</f>
        <v>63</v>
      </c>
      <c r="Q37" s="3">
        <f>Q28</f>
        <v>20</v>
      </c>
      <c r="R37" s="3">
        <f>R28+3</f>
        <v>82</v>
      </c>
      <c r="S37" s="10">
        <f>S28</f>
        <v>0</v>
      </c>
    </row>
    <row r="38" spans="4:19" x14ac:dyDescent="0.25">
      <c r="D38" t="s">
        <v>14</v>
      </c>
      <c r="M38" s="8">
        <v>5</v>
      </c>
      <c r="N38" s="3">
        <f>N29-3</f>
        <v>40</v>
      </c>
      <c r="O38" s="10">
        <f>O29</f>
        <v>0</v>
      </c>
      <c r="P38" s="3">
        <f>P29-3</f>
        <v>69</v>
      </c>
      <c r="Q38" s="3">
        <f>Q29-3</f>
        <v>71</v>
      </c>
      <c r="R38" s="10">
        <f>R29</f>
        <v>0</v>
      </c>
      <c r="S38" s="3">
        <f>S29-3</f>
        <v>9</v>
      </c>
    </row>
    <row r="39" spans="4:19" x14ac:dyDescent="0.25">
      <c r="D39" t="s">
        <v>15</v>
      </c>
      <c r="M39" s="8">
        <v>6</v>
      </c>
      <c r="N39" s="3">
        <f>N30-3</f>
        <v>81</v>
      </c>
      <c r="O39" s="10">
        <f>O30</f>
        <v>0</v>
      </c>
      <c r="P39" s="3">
        <f>P30-3</f>
        <v>16</v>
      </c>
      <c r="Q39" s="10">
        <f>Q30-3</f>
        <v>0</v>
      </c>
      <c r="R39" s="3">
        <f>R30</f>
        <v>44</v>
      </c>
      <c r="S39" s="3">
        <f>S30-3</f>
        <v>55</v>
      </c>
    </row>
    <row r="40" spans="4:19" x14ac:dyDescent="0.25"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</row>
    <row r="42" spans="4:19" x14ac:dyDescent="0.25">
      <c r="M42" s="8"/>
      <c r="N42" s="8" t="s">
        <v>2</v>
      </c>
      <c r="O42" s="8" t="s">
        <v>3</v>
      </c>
      <c r="P42" s="8" t="s">
        <v>4</v>
      </c>
      <c r="Q42" s="8" t="s">
        <v>5</v>
      </c>
      <c r="R42" s="8" t="s">
        <v>6</v>
      </c>
      <c r="S42" s="8" t="s">
        <v>7</v>
      </c>
    </row>
    <row r="43" spans="4:19" x14ac:dyDescent="0.25">
      <c r="D43" t="s">
        <v>22</v>
      </c>
      <c r="M43" s="8">
        <v>1</v>
      </c>
      <c r="N43" s="10">
        <v>20</v>
      </c>
      <c r="O43" s="3">
        <v>40</v>
      </c>
      <c r="P43" s="3">
        <v>51</v>
      </c>
      <c r="Q43" s="3">
        <v>21</v>
      </c>
      <c r="R43" s="3">
        <v>51</v>
      </c>
      <c r="S43" s="3">
        <v>33</v>
      </c>
    </row>
    <row r="44" spans="4:19" x14ac:dyDescent="0.25">
      <c r="D44" s="7">
        <f>N43+P44+R45+S46+O47+Q48</f>
        <v>108</v>
      </c>
      <c r="M44" s="8">
        <v>2</v>
      </c>
      <c r="N44" s="3">
        <v>65</v>
      </c>
      <c r="O44" s="3">
        <v>95</v>
      </c>
      <c r="P44" s="10">
        <v>21</v>
      </c>
      <c r="Q44" s="3">
        <v>88</v>
      </c>
      <c r="R44" s="3">
        <v>63</v>
      </c>
      <c r="S44" s="3">
        <v>68</v>
      </c>
    </row>
    <row r="45" spans="4:19" x14ac:dyDescent="0.25">
      <c r="M45" s="8">
        <v>3</v>
      </c>
      <c r="N45" s="3">
        <v>66</v>
      </c>
      <c r="O45" s="3">
        <v>44</v>
      </c>
      <c r="P45" s="3">
        <v>34</v>
      </c>
      <c r="Q45" s="3">
        <v>75</v>
      </c>
      <c r="R45" s="10">
        <v>10</v>
      </c>
      <c r="S45" s="3">
        <v>75</v>
      </c>
    </row>
    <row r="46" spans="4:19" x14ac:dyDescent="0.25">
      <c r="M46" s="8">
        <v>4</v>
      </c>
      <c r="N46" s="3">
        <v>31</v>
      </c>
      <c r="O46" s="3">
        <v>97</v>
      </c>
      <c r="P46" s="3">
        <v>90</v>
      </c>
      <c r="Q46" s="3">
        <v>48</v>
      </c>
      <c r="R46" s="3">
        <v>98</v>
      </c>
      <c r="S46" s="10">
        <v>27</v>
      </c>
    </row>
    <row r="47" spans="4:19" x14ac:dyDescent="0.25">
      <c r="M47" s="8">
        <v>5</v>
      </c>
      <c r="N47" s="3">
        <v>64</v>
      </c>
      <c r="O47" s="10">
        <v>21</v>
      </c>
      <c r="P47" s="3">
        <v>93</v>
      </c>
      <c r="Q47" s="3">
        <v>96</v>
      </c>
      <c r="R47" s="3">
        <v>13</v>
      </c>
      <c r="S47" s="3">
        <v>33</v>
      </c>
    </row>
    <row r="48" spans="4:19" x14ac:dyDescent="0.25">
      <c r="M48" s="8">
        <v>6</v>
      </c>
      <c r="N48" s="3">
        <v>89</v>
      </c>
      <c r="O48" s="3">
        <v>5</v>
      </c>
      <c r="P48" s="3">
        <v>24</v>
      </c>
      <c r="Q48" s="10">
        <v>9</v>
      </c>
      <c r="R48" s="3">
        <v>41</v>
      </c>
      <c r="S48" s="3">
        <v>63</v>
      </c>
    </row>
  </sheetData>
  <mergeCells count="2">
    <mergeCell ref="D4:I4"/>
    <mergeCell ref="B6:B1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U26"/>
  <sheetViews>
    <sheetView workbookViewId="0">
      <selection activeCell="H27" sqref="H27"/>
    </sheetView>
  </sheetViews>
  <sheetFormatPr defaultRowHeight="15" x14ac:dyDescent="0.25"/>
  <cols>
    <col min="8" max="17" width="4" bestFit="1" customWidth="1"/>
    <col min="19" max="19" width="3" bestFit="1" customWidth="1"/>
    <col min="20" max="20" width="2" bestFit="1" customWidth="1"/>
    <col min="21" max="21" width="2.7109375" bestFit="1" customWidth="1"/>
  </cols>
  <sheetData>
    <row r="3" spans="8:21" x14ac:dyDescent="0.25"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9" t="s">
        <v>33</v>
      </c>
      <c r="Q3" s="9" t="s">
        <v>34</v>
      </c>
    </row>
    <row r="4" spans="8:21" x14ac:dyDescent="0.25">
      <c r="H4" s="6">
        <v>1</v>
      </c>
      <c r="I4" s="6">
        <v>0</v>
      </c>
      <c r="J4" s="6">
        <v>0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</row>
    <row r="6" spans="8:21" x14ac:dyDescent="0.25">
      <c r="H6" s="1">
        <v>1</v>
      </c>
      <c r="I6" s="1">
        <v>1</v>
      </c>
      <c r="J6" s="1"/>
      <c r="K6" s="1"/>
      <c r="L6" s="1"/>
      <c r="M6" s="1"/>
      <c r="N6" s="1"/>
      <c r="O6" s="1"/>
      <c r="P6" s="1"/>
      <c r="Q6" s="1"/>
      <c r="S6" s="12">
        <f>SUMPRODUCT(H6:Q6,$H$4:$Q$4)</f>
        <v>1</v>
      </c>
      <c r="T6" t="s">
        <v>35</v>
      </c>
      <c r="U6">
        <v>1</v>
      </c>
    </row>
    <row r="7" spans="8:21" x14ac:dyDescent="0.25">
      <c r="H7" s="1">
        <v>-1</v>
      </c>
      <c r="I7" s="1"/>
      <c r="J7" s="1">
        <v>1</v>
      </c>
      <c r="K7" s="1">
        <v>1</v>
      </c>
      <c r="L7" s="1">
        <v>-1</v>
      </c>
      <c r="M7" s="1"/>
      <c r="N7" s="1"/>
      <c r="O7" s="1"/>
      <c r="P7" s="1"/>
      <c r="Q7" s="1"/>
      <c r="S7" s="12">
        <f t="shared" ref="S7:S11" si="0">SUMPRODUCT(H7:Q7,$H$4:$Q$4)</f>
        <v>0</v>
      </c>
      <c r="T7" t="s">
        <v>35</v>
      </c>
      <c r="U7">
        <v>0</v>
      </c>
    </row>
    <row r="8" spans="8:21" x14ac:dyDescent="0.25">
      <c r="H8" s="1"/>
      <c r="I8" s="1">
        <v>-1</v>
      </c>
      <c r="J8" s="1"/>
      <c r="K8" s="1"/>
      <c r="L8" s="1">
        <v>1</v>
      </c>
      <c r="M8" s="1">
        <v>1</v>
      </c>
      <c r="N8" s="1">
        <v>1</v>
      </c>
      <c r="O8" s="1"/>
      <c r="P8" s="1"/>
      <c r="Q8" s="1"/>
      <c r="S8" s="12">
        <f t="shared" si="0"/>
        <v>0</v>
      </c>
      <c r="T8" t="s">
        <v>35</v>
      </c>
      <c r="U8">
        <v>0</v>
      </c>
    </row>
    <row r="9" spans="8:21" x14ac:dyDescent="0.25">
      <c r="H9" s="1"/>
      <c r="I9" s="1"/>
      <c r="J9" s="1">
        <v>-1</v>
      </c>
      <c r="K9" s="1"/>
      <c r="L9" s="1"/>
      <c r="M9" s="1">
        <v>-1</v>
      </c>
      <c r="N9" s="1"/>
      <c r="O9" s="1">
        <v>1</v>
      </c>
      <c r="P9" s="1">
        <v>-1</v>
      </c>
      <c r="Q9" s="1"/>
      <c r="S9" s="12">
        <f t="shared" si="0"/>
        <v>0</v>
      </c>
      <c r="T9" t="s">
        <v>35</v>
      </c>
      <c r="U9">
        <v>0</v>
      </c>
    </row>
    <row r="10" spans="8:21" x14ac:dyDescent="0.25">
      <c r="H10" s="1"/>
      <c r="I10" s="1"/>
      <c r="J10" s="1"/>
      <c r="K10" s="1">
        <v>-1</v>
      </c>
      <c r="L10" s="1"/>
      <c r="M10" s="1"/>
      <c r="N10" s="1">
        <v>-1</v>
      </c>
      <c r="O10" s="1"/>
      <c r="P10" s="1">
        <v>1</v>
      </c>
      <c r="Q10" s="1">
        <v>1</v>
      </c>
      <c r="S10" s="12">
        <f t="shared" si="0"/>
        <v>0</v>
      </c>
      <c r="T10" t="s">
        <v>35</v>
      </c>
      <c r="U10">
        <v>0</v>
      </c>
    </row>
    <row r="11" spans="8:21" x14ac:dyDescent="0.25">
      <c r="H11" s="1"/>
      <c r="I11" s="1"/>
      <c r="J11" s="1"/>
      <c r="K11" s="1"/>
      <c r="L11" s="1"/>
      <c r="M11" s="1"/>
      <c r="N11" s="1"/>
      <c r="O11" s="1">
        <v>-1</v>
      </c>
      <c r="P11" s="1"/>
      <c r="Q11" s="1">
        <v>-1</v>
      </c>
      <c r="S11" s="12">
        <f>SUMPRODUCT(H11:Q11,$H$4:$Q$4)</f>
        <v>-1</v>
      </c>
      <c r="T11" t="s">
        <v>35</v>
      </c>
      <c r="U11">
        <v>-1</v>
      </c>
    </row>
    <row r="13" spans="8:21" x14ac:dyDescent="0.25">
      <c r="H13">
        <v>4</v>
      </c>
      <c r="I13">
        <v>6</v>
      </c>
      <c r="J13">
        <v>6</v>
      </c>
      <c r="K13">
        <v>2</v>
      </c>
      <c r="L13">
        <v>3</v>
      </c>
      <c r="M13">
        <v>3</v>
      </c>
      <c r="N13">
        <v>4</v>
      </c>
      <c r="O13">
        <v>6</v>
      </c>
      <c r="P13">
        <v>1</v>
      </c>
      <c r="Q13">
        <v>2</v>
      </c>
      <c r="S13" s="13">
        <f>SUMPRODUCT(H13:Q13,$H$4:$Q$4)</f>
        <v>8</v>
      </c>
    </row>
    <row r="26" spans="8:8" x14ac:dyDescent="0.25">
      <c r="H26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X15"/>
  <sheetViews>
    <sheetView workbookViewId="0">
      <selection activeCell="J16" sqref="J16"/>
    </sheetView>
  </sheetViews>
  <sheetFormatPr defaultRowHeight="15" x14ac:dyDescent="0.25"/>
  <cols>
    <col min="8" max="8" width="2" bestFit="1" customWidth="1"/>
    <col min="10" max="19" width="4" bestFit="1" customWidth="1"/>
    <col min="20" max="20" width="2.7109375" bestFit="1" customWidth="1"/>
    <col min="22" max="24" width="2" bestFit="1" customWidth="1"/>
  </cols>
  <sheetData>
    <row r="3" spans="8:24" x14ac:dyDescent="0.25">
      <c r="H3" s="9"/>
      <c r="I3" s="9"/>
      <c r="J3" s="9" t="s">
        <v>25</v>
      </c>
      <c r="K3" s="9" t="s">
        <v>26</v>
      </c>
      <c r="L3" s="9" t="s">
        <v>27</v>
      </c>
      <c r="M3" s="9" t="s">
        <v>28</v>
      </c>
      <c r="N3" s="9" t="s">
        <v>29</v>
      </c>
      <c r="O3" s="9" t="s">
        <v>30</v>
      </c>
      <c r="P3" s="9" t="s">
        <v>31</v>
      </c>
      <c r="Q3" s="9" t="s">
        <v>32</v>
      </c>
      <c r="R3" s="9" t="s">
        <v>33</v>
      </c>
      <c r="S3" s="9" t="s">
        <v>34</v>
      </c>
      <c r="T3" s="9" t="s">
        <v>36</v>
      </c>
      <c r="U3" s="9"/>
      <c r="V3" s="9"/>
      <c r="W3" s="9"/>
      <c r="X3" s="9"/>
    </row>
    <row r="4" spans="8:24" x14ac:dyDescent="0.25">
      <c r="H4" s="9"/>
      <c r="I4" s="9"/>
      <c r="J4" s="6">
        <v>4</v>
      </c>
      <c r="K4" s="6">
        <v>4</v>
      </c>
      <c r="L4" s="6">
        <v>5</v>
      </c>
      <c r="M4" s="6">
        <v>0</v>
      </c>
      <c r="N4" s="6">
        <v>1</v>
      </c>
      <c r="O4" s="6">
        <v>0</v>
      </c>
      <c r="P4" s="6">
        <v>3</v>
      </c>
      <c r="Q4" s="6">
        <v>6</v>
      </c>
      <c r="R4" s="6">
        <v>1</v>
      </c>
      <c r="S4" s="6">
        <v>2</v>
      </c>
      <c r="T4" s="14">
        <v>8</v>
      </c>
      <c r="U4" s="9"/>
      <c r="V4" s="9"/>
      <c r="W4" s="9"/>
      <c r="X4" s="9"/>
    </row>
    <row r="5" spans="8:24" x14ac:dyDescent="0.25">
      <c r="H5" s="9"/>
      <c r="I5" s="9"/>
      <c r="J5" s="15" t="s">
        <v>37</v>
      </c>
      <c r="K5" s="15" t="s">
        <v>37</v>
      </c>
      <c r="L5" s="15" t="s">
        <v>37</v>
      </c>
      <c r="M5" s="15" t="s">
        <v>37</v>
      </c>
      <c r="N5" s="15" t="s">
        <v>37</v>
      </c>
      <c r="O5" s="15" t="s">
        <v>37</v>
      </c>
      <c r="P5" s="15" t="s">
        <v>37</v>
      </c>
      <c r="Q5" s="15" t="s">
        <v>37</v>
      </c>
      <c r="R5" s="15" t="s">
        <v>37</v>
      </c>
      <c r="S5" s="15" t="s">
        <v>37</v>
      </c>
      <c r="T5" s="9"/>
      <c r="U5" s="9"/>
      <c r="V5" s="9"/>
      <c r="W5" s="9"/>
      <c r="X5" s="9"/>
    </row>
    <row r="6" spans="8:24" x14ac:dyDescent="0.25">
      <c r="H6" s="9"/>
      <c r="I6" s="9"/>
      <c r="J6" s="9">
        <v>4</v>
      </c>
      <c r="K6" s="9">
        <v>6</v>
      </c>
      <c r="L6" s="9">
        <v>6</v>
      </c>
      <c r="M6" s="9">
        <v>2</v>
      </c>
      <c r="N6" s="9">
        <v>3</v>
      </c>
      <c r="O6" s="9">
        <v>3</v>
      </c>
      <c r="P6" s="9">
        <v>4</v>
      </c>
      <c r="Q6" s="9">
        <v>6</v>
      </c>
      <c r="R6" s="9">
        <v>1</v>
      </c>
      <c r="S6" s="9">
        <v>2</v>
      </c>
      <c r="T6" s="9"/>
      <c r="U6" s="9"/>
      <c r="V6" s="16"/>
      <c r="W6" s="9"/>
      <c r="X6" s="9"/>
    </row>
    <row r="7" spans="8:24" x14ac:dyDescent="0.25"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8:24" x14ac:dyDescent="0.25">
      <c r="H8" s="9">
        <v>1</v>
      </c>
      <c r="I8" s="9"/>
      <c r="J8" s="17">
        <v>1</v>
      </c>
      <c r="K8" s="9">
        <v>1</v>
      </c>
      <c r="L8" s="9"/>
      <c r="M8" s="9"/>
      <c r="N8" s="9"/>
      <c r="O8" s="9"/>
      <c r="P8" s="9"/>
      <c r="Q8" s="9"/>
      <c r="R8" s="9"/>
      <c r="S8" s="9"/>
      <c r="T8" s="9">
        <v>-1</v>
      </c>
      <c r="U8" s="9"/>
      <c r="V8" s="15">
        <f>SUMPRODUCT(J8:T8,$J$4:$T$4)</f>
        <v>0</v>
      </c>
      <c r="W8" s="9" t="s">
        <v>35</v>
      </c>
      <c r="X8" s="9">
        <v>0</v>
      </c>
    </row>
    <row r="9" spans="8:24" x14ac:dyDescent="0.25">
      <c r="H9" s="9">
        <v>2</v>
      </c>
      <c r="I9" s="9"/>
      <c r="J9" s="17">
        <v>-1</v>
      </c>
      <c r="K9" s="9"/>
      <c r="L9" s="9">
        <v>1</v>
      </c>
      <c r="M9" s="9">
        <v>1</v>
      </c>
      <c r="N9" s="9">
        <v>-1</v>
      </c>
      <c r="O9" s="9"/>
      <c r="P9" s="9"/>
      <c r="Q9" s="9"/>
      <c r="R9" s="9"/>
      <c r="S9" s="9"/>
      <c r="T9" s="9"/>
      <c r="U9" s="9"/>
      <c r="V9" s="15">
        <f t="shared" ref="V9:V13" si="0">SUMPRODUCT(J9:T9,$J$4:$T$4)</f>
        <v>0</v>
      </c>
      <c r="W9" s="9" t="s">
        <v>35</v>
      </c>
      <c r="X9" s="9">
        <v>0</v>
      </c>
    </row>
    <row r="10" spans="8:24" x14ac:dyDescent="0.25">
      <c r="H10" s="9">
        <v>3</v>
      </c>
      <c r="I10" s="9"/>
      <c r="J10" s="9"/>
      <c r="K10" s="9">
        <v>-1</v>
      </c>
      <c r="L10" s="9"/>
      <c r="M10" s="9"/>
      <c r="N10" s="9">
        <v>1</v>
      </c>
      <c r="O10" s="9">
        <v>1</v>
      </c>
      <c r="P10" s="9">
        <v>1</v>
      </c>
      <c r="Q10" s="9"/>
      <c r="R10" s="9"/>
      <c r="S10" s="9"/>
      <c r="T10" s="9"/>
      <c r="U10" s="9"/>
      <c r="V10" s="15">
        <f t="shared" si="0"/>
        <v>0</v>
      </c>
      <c r="W10" s="9" t="s">
        <v>35</v>
      </c>
      <c r="X10" s="9">
        <v>0</v>
      </c>
    </row>
    <row r="11" spans="8:24" x14ac:dyDescent="0.25">
      <c r="H11" s="9">
        <v>4</v>
      </c>
      <c r="I11" s="9"/>
      <c r="J11" s="9"/>
      <c r="K11" s="9"/>
      <c r="L11" s="9">
        <v>-1</v>
      </c>
      <c r="M11" s="9"/>
      <c r="N11" s="9"/>
      <c r="O11" s="9">
        <v>-1</v>
      </c>
      <c r="P11" s="9"/>
      <c r="Q11" s="9">
        <v>1</v>
      </c>
      <c r="R11" s="9">
        <v>-1</v>
      </c>
      <c r="S11" s="9"/>
      <c r="T11" s="9"/>
      <c r="U11" s="9"/>
      <c r="V11" s="15">
        <f t="shared" si="0"/>
        <v>0</v>
      </c>
      <c r="W11" s="9" t="s">
        <v>35</v>
      </c>
      <c r="X11" s="9">
        <v>0</v>
      </c>
    </row>
    <row r="12" spans="8:24" x14ac:dyDescent="0.25">
      <c r="H12" s="9">
        <v>5</v>
      </c>
      <c r="I12" s="9"/>
      <c r="J12" s="9"/>
      <c r="K12" s="9"/>
      <c r="L12" s="9"/>
      <c r="M12" s="9">
        <v>-1</v>
      </c>
      <c r="N12" s="9"/>
      <c r="O12" s="9"/>
      <c r="P12" s="9">
        <v>-1</v>
      </c>
      <c r="Q12" s="9"/>
      <c r="R12" s="9">
        <v>1</v>
      </c>
      <c r="S12" s="9">
        <v>1</v>
      </c>
      <c r="T12" s="9"/>
      <c r="U12" s="9"/>
      <c r="V12" s="15">
        <f t="shared" si="0"/>
        <v>0</v>
      </c>
      <c r="W12" s="9" t="s">
        <v>35</v>
      </c>
      <c r="X12" s="9">
        <v>0</v>
      </c>
    </row>
    <row r="13" spans="8:24" x14ac:dyDescent="0.25">
      <c r="H13" s="9">
        <v>6</v>
      </c>
      <c r="I13" s="9"/>
      <c r="J13" s="9"/>
      <c r="K13" s="9"/>
      <c r="L13" s="9"/>
      <c r="M13" s="9"/>
      <c r="N13" s="9"/>
      <c r="O13" s="9"/>
      <c r="P13" s="9"/>
      <c r="Q13" s="9">
        <v>-1</v>
      </c>
      <c r="R13" s="9"/>
      <c r="S13" s="9">
        <v>-1</v>
      </c>
      <c r="T13" s="9">
        <v>1</v>
      </c>
      <c r="U13" s="9"/>
      <c r="V13" s="15">
        <f>SUMPRODUCT(J13:T13,$J$4:$T$4)</f>
        <v>0</v>
      </c>
      <c r="W13" s="9" t="s">
        <v>35</v>
      </c>
      <c r="X13" s="9">
        <v>0</v>
      </c>
    </row>
    <row r="15" spans="8:24" x14ac:dyDescent="0.25">
      <c r="J15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15"/>
  <sheetViews>
    <sheetView tabSelected="1" workbookViewId="0">
      <selection activeCell="G16" sqref="G16"/>
    </sheetView>
  </sheetViews>
  <sheetFormatPr defaultRowHeight="15" x14ac:dyDescent="0.25"/>
  <cols>
    <col min="7" max="16" width="4" bestFit="1" customWidth="1"/>
    <col min="18" max="18" width="4" bestFit="1" customWidth="1"/>
    <col min="19" max="19" width="2" bestFit="1" customWidth="1"/>
    <col min="20" max="20" width="3.7109375" bestFit="1" customWidth="1"/>
  </cols>
  <sheetData>
    <row r="2" spans="7:20" x14ac:dyDescent="0.25"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9" t="s">
        <v>30</v>
      </c>
      <c r="M2" s="9" t="s">
        <v>31</v>
      </c>
      <c r="N2" s="9" t="s">
        <v>32</v>
      </c>
      <c r="O2" s="9" t="s">
        <v>33</v>
      </c>
      <c r="P2" s="9" t="s">
        <v>34</v>
      </c>
    </row>
    <row r="3" spans="7:20" x14ac:dyDescent="0.25">
      <c r="G3" s="6">
        <v>10</v>
      </c>
      <c r="H3" s="6">
        <v>0</v>
      </c>
      <c r="I3" s="6">
        <v>0</v>
      </c>
      <c r="J3" s="6">
        <v>25</v>
      </c>
      <c r="K3" s="6">
        <v>0</v>
      </c>
      <c r="L3" s="6">
        <v>0</v>
      </c>
      <c r="M3" s="6">
        <v>0</v>
      </c>
      <c r="N3" s="6">
        <v>0</v>
      </c>
      <c r="O3" s="6">
        <v>12</v>
      </c>
      <c r="P3" s="6">
        <v>13</v>
      </c>
    </row>
    <row r="5" spans="7:20" x14ac:dyDescent="0.25">
      <c r="G5" s="1">
        <v>1</v>
      </c>
      <c r="H5" s="1">
        <v>1</v>
      </c>
      <c r="I5" s="1"/>
      <c r="J5" s="1"/>
      <c r="K5" s="1"/>
      <c r="L5" s="1"/>
      <c r="M5" s="1"/>
      <c r="N5" s="1"/>
      <c r="O5" s="1"/>
      <c r="P5" s="1"/>
      <c r="R5" s="12">
        <f>SUMPRODUCT(G5:P5,$G$3:$P$3)</f>
        <v>10</v>
      </c>
      <c r="S5" t="s">
        <v>35</v>
      </c>
      <c r="T5">
        <v>10</v>
      </c>
    </row>
    <row r="6" spans="7:20" x14ac:dyDescent="0.25">
      <c r="G6" s="1">
        <v>-1</v>
      </c>
      <c r="H6" s="1"/>
      <c r="I6" s="1">
        <v>1</v>
      </c>
      <c r="J6" s="1">
        <v>1</v>
      </c>
      <c r="K6" s="1">
        <v>-1</v>
      </c>
      <c r="L6" s="1"/>
      <c r="M6" s="1"/>
      <c r="N6" s="1"/>
      <c r="O6" s="1"/>
      <c r="P6" s="1"/>
      <c r="R6" s="12">
        <f t="shared" ref="R6:R10" si="0">SUMPRODUCT(G6:P6,$G$3:$P$3)</f>
        <v>15</v>
      </c>
      <c r="S6" t="s">
        <v>35</v>
      </c>
      <c r="T6">
        <v>15</v>
      </c>
    </row>
    <row r="7" spans="7:20" x14ac:dyDescent="0.25">
      <c r="G7" s="1"/>
      <c r="H7" s="1">
        <v>-1</v>
      </c>
      <c r="I7" s="1"/>
      <c r="J7" s="1"/>
      <c r="K7" s="1">
        <v>1</v>
      </c>
      <c r="L7" s="1">
        <v>1</v>
      </c>
      <c r="M7" s="1">
        <v>1</v>
      </c>
      <c r="N7" s="1"/>
      <c r="O7" s="1"/>
      <c r="P7" s="1"/>
      <c r="R7" s="12">
        <f t="shared" si="0"/>
        <v>0</v>
      </c>
      <c r="S7" t="s">
        <v>35</v>
      </c>
      <c r="T7">
        <v>0</v>
      </c>
    </row>
    <row r="8" spans="7:20" x14ac:dyDescent="0.25">
      <c r="G8" s="1"/>
      <c r="H8" s="1"/>
      <c r="I8" s="1">
        <v>-1</v>
      </c>
      <c r="J8" s="1"/>
      <c r="K8" s="1"/>
      <c r="L8" s="1">
        <v>-1</v>
      </c>
      <c r="M8" s="1"/>
      <c r="N8" s="1">
        <v>1</v>
      </c>
      <c r="O8" s="1">
        <v>-1</v>
      </c>
      <c r="P8" s="1"/>
      <c r="R8" s="12">
        <f t="shared" si="0"/>
        <v>-12</v>
      </c>
      <c r="S8" t="s">
        <v>35</v>
      </c>
      <c r="T8">
        <v>-12</v>
      </c>
    </row>
    <row r="9" spans="7:20" x14ac:dyDescent="0.25">
      <c r="G9" s="1"/>
      <c r="H9" s="1"/>
      <c r="I9" s="1"/>
      <c r="J9" s="1">
        <v>-1</v>
      </c>
      <c r="K9" s="1"/>
      <c r="L9" s="1"/>
      <c r="M9" s="1">
        <v>-1</v>
      </c>
      <c r="N9" s="1"/>
      <c r="O9" s="1">
        <v>1</v>
      </c>
      <c r="P9" s="1">
        <v>1</v>
      </c>
      <c r="R9" s="12">
        <f t="shared" si="0"/>
        <v>0</v>
      </c>
      <c r="S9" t="s">
        <v>35</v>
      </c>
      <c r="T9">
        <v>0</v>
      </c>
    </row>
    <row r="10" spans="7:20" x14ac:dyDescent="0.25">
      <c r="G10" s="1"/>
      <c r="H10" s="1"/>
      <c r="I10" s="1"/>
      <c r="J10" s="1"/>
      <c r="K10" s="1"/>
      <c r="L10" s="1"/>
      <c r="M10" s="1"/>
      <c r="N10" s="1">
        <v>-1</v>
      </c>
      <c r="O10" s="1"/>
      <c r="P10" s="1">
        <v>-1</v>
      </c>
      <c r="R10" s="12">
        <f t="shared" si="0"/>
        <v>-13</v>
      </c>
      <c r="S10" t="s">
        <v>35</v>
      </c>
      <c r="T10">
        <v>-13</v>
      </c>
    </row>
    <row r="12" spans="7:20" x14ac:dyDescent="0.25">
      <c r="G12">
        <v>4</v>
      </c>
      <c r="H12">
        <v>6</v>
      </c>
      <c r="I12">
        <v>6</v>
      </c>
      <c r="J12">
        <v>2</v>
      </c>
      <c r="K12">
        <v>3</v>
      </c>
      <c r="L12">
        <v>3</v>
      </c>
      <c r="M12">
        <v>4</v>
      </c>
      <c r="N12">
        <v>6</v>
      </c>
      <c r="O12">
        <v>1</v>
      </c>
      <c r="P12">
        <v>2</v>
      </c>
      <c r="R12" s="13">
        <f>SUMPRODUCT(G12:P12,$G$3:$P$3)</f>
        <v>128</v>
      </c>
    </row>
    <row r="14" spans="7:20" x14ac:dyDescent="0.25">
      <c r="G14" t="s">
        <v>46</v>
      </c>
    </row>
    <row r="15" spans="7:20" x14ac:dyDescent="0.25">
      <c r="G15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9</vt:lpstr>
      <vt:lpstr>17a</vt:lpstr>
      <vt:lpstr>17b</vt:lpstr>
      <vt:lpstr>17c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falvelos</dc:creator>
  <cp:lastModifiedBy>falvelos</cp:lastModifiedBy>
  <dcterms:created xsi:type="dcterms:W3CDTF">2012-12-06T10:33:13Z</dcterms:created>
  <dcterms:modified xsi:type="dcterms:W3CDTF">2013-01-15T10:37:37Z</dcterms:modified>
</cp:coreProperties>
</file>