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050" firstSheet="13" activeTab="19"/>
  </bookViews>
  <sheets>
    <sheet name="Clientes" sheetId="1" r:id="rId1"/>
    <sheet name="ArtículosDescuento" sheetId="2" r:id="rId2"/>
    <sheet name="Catalago" sheetId="3" r:id="rId3"/>
    <sheet name="GastoFam" sheetId="4" r:id="rId4"/>
    <sheet name="Personal" sheetId="5" r:id="rId5"/>
    <sheet name="Ingresos" sheetId="6" r:id="rId6"/>
    <sheet name="Acerado" sheetId="7" r:id="rId7"/>
    <sheet name="VentasTor" sheetId="8" r:id="rId8"/>
    <sheet name="Presupuesto" sheetId="9" r:id="rId9"/>
    <sheet name="Saldos" sheetId="15" r:id="rId10"/>
    <sheet name="Proyreal" sheetId="16" r:id="rId11"/>
    <sheet name="Deportes" sheetId="17" r:id="rId12"/>
    <sheet name="Graftem1" sheetId="18" r:id="rId13"/>
    <sheet name="Mayoreo" sheetId="19" r:id="rId14"/>
    <sheet name="Devoluciones" sheetId="20" r:id="rId15"/>
    <sheet name="Descuentos" sheetId="21" r:id="rId16"/>
    <sheet name="Plantilla" sheetId="22" r:id="rId17"/>
    <sheet name="Precios" sheetId="23" r:id="rId18"/>
    <sheet name="Series" sheetId="25" r:id="rId19"/>
    <sheet name="Visitas de usuarios" sheetId="26" r:id="rId20"/>
  </sheets>
  <definedNames>
    <definedName name="ClientesAct" localSheetId="9">Saldos!$A$1:$C$7</definedName>
    <definedName name="Sueldos">Ingresos!$B$5:$B$17</definedName>
    <definedName name="_xlnm.Print_Titles" localSheetId="7">VentasTor!$4:$4</definedName>
    <definedName name="Zapatos">Deportes!$F$4:$F$16</definedName>
  </definedNames>
  <calcPr calcId="162913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B4" i="25" l="1"/>
  <c r="B3" i="25"/>
  <c r="B2" i="25"/>
  <c r="B1" i="25"/>
  <c r="E26" i="22"/>
  <c r="J26" i="22" s="1"/>
  <c r="E25" i="22"/>
  <c r="F25" i="22" s="1"/>
  <c r="H25" i="22" s="1"/>
  <c r="I25" i="22" s="1"/>
  <c r="F24" i="22"/>
  <c r="H24" i="22" s="1"/>
  <c r="I24" i="22" s="1"/>
  <c r="E24" i="22"/>
  <c r="J24" i="22" s="1"/>
  <c r="E23" i="22"/>
  <c r="F23" i="22" s="1"/>
  <c r="H23" i="22" s="1"/>
  <c r="I23" i="22" s="1"/>
  <c r="F22" i="22"/>
  <c r="H22" i="22" s="1"/>
  <c r="I22" i="22" s="1"/>
  <c r="E22" i="22"/>
  <c r="J22" i="22" s="1"/>
  <c r="E21" i="22"/>
  <c r="F21" i="22" s="1"/>
  <c r="H21" i="22" s="1"/>
  <c r="I21" i="22" s="1"/>
  <c r="F20" i="22"/>
  <c r="H20" i="22" s="1"/>
  <c r="I20" i="22" s="1"/>
  <c r="E20" i="22"/>
  <c r="J20" i="22" s="1"/>
  <c r="E19" i="22"/>
  <c r="F19" i="22" s="1"/>
  <c r="H19" i="22" s="1"/>
  <c r="I19" i="22" s="1"/>
  <c r="F18" i="22"/>
  <c r="H18" i="22" s="1"/>
  <c r="I18" i="22" s="1"/>
  <c r="E18" i="22"/>
  <c r="J18" i="22" s="1"/>
  <c r="E17" i="22"/>
  <c r="F17" i="22" s="1"/>
  <c r="H17" i="22" s="1"/>
  <c r="I17" i="22" s="1"/>
  <c r="F16" i="22"/>
  <c r="H16" i="22" s="1"/>
  <c r="I16" i="22" s="1"/>
  <c r="E16" i="22"/>
  <c r="J16" i="22" s="1"/>
  <c r="E15" i="22"/>
  <c r="F15" i="22" s="1"/>
  <c r="H15" i="22" s="1"/>
  <c r="I15" i="22" s="1"/>
  <c r="F14" i="22"/>
  <c r="H14" i="22" s="1"/>
  <c r="I14" i="22" s="1"/>
  <c r="E14" i="22"/>
  <c r="J14" i="22" s="1"/>
  <c r="E13" i="22"/>
  <c r="F13" i="22" s="1"/>
  <c r="H13" i="22" s="1"/>
  <c r="I13" i="22" s="1"/>
  <c r="F12" i="22"/>
  <c r="H12" i="22" s="1"/>
  <c r="I12" i="22" s="1"/>
  <c r="E12" i="22"/>
  <c r="J12" i="22" s="1"/>
  <c r="E11" i="22"/>
  <c r="F11" i="22" s="1"/>
  <c r="H11" i="22" s="1"/>
  <c r="I11" i="22" s="1"/>
  <c r="F10" i="22"/>
  <c r="H10" i="22" s="1"/>
  <c r="I10" i="22" s="1"/>
  <c r="E10" i="22"/>
  <c r="J10" i="22" s="1"/>
  <c r="E9" i="22"/>
  <c r="F9" i="22" s="1"/>
  <c r="H9" i="22" s="1"/>
  <c r="I9" i="22" s="1"/>
  <c r="E8" i="22"/>
  <c r="E7" i="22"/>
  <c r="F6" i="22"/>
  <c r="H6" i="22" s="1"/>
  <c r="I6" i="22" s="1"/>
  <c r="E6" i="22"/>
  <c r="J6" i="22" s="1"/>
  <c r="G19" i="17"/>
  <c r="F19" i="17"/>
  <c r="E19" i="17"/>
  <c r="D19" i="17"/>
  <c r="C19" i="17"/>
  <c r="B19" i="17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C16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E6" i="6"/>
  <c r="E5" i="6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E6" i="3"/>
  <c r="F6" i="3" s="1"/>
  <c r="K5" i="1"/>
  <c r="K4" i="1"/>
  <c r="K3" i="1"/>
  <c r="J7" i="22" l="1"/>
  <c r="J8" i="22"/>
  <c r="J9" i="22"/>
  <c r="J11" i="22"/>
  <c r="J13" i="22"/>
  <c r="J15" i="22"/>
  <c r="J17" i="22"/>
  <c r="J19" i="22"/>
  <c r="J21" i="22"/>
  <c r="J23" i="22"/>
  <c r="J25" i="22"/>
  <c r="F26" i="22"/>
  <c r="H26" i="22" s="1"/>
  <c r="I26" i="22" s="1"/>
  <c r="F7" i="22"/>
  <c r="H7" i="22" s="1"/>
  <c r="I7" i="22" s="1"/>
  <c r="F8" i="22"/>
  <c r="H8" i="22" s="1"/>
  <c r="I8" i="22" s="1"/>
  <c r="O7" i="22" l="1"/>
  <c r="O8" i="22"/>
</calcChain>
</file>

<file path=xl/sharedStrings.xml><?xml version="1.0" encoding="utf-8"?>
<sst xmlns="http://schemas.openxmlformats.org/spreadsheetml/2006/main" count="948" uniqueCount="317">
  <si>
    <t>Banco Nacional del Norte</t>
  </si>
  <si>
    <t>Sucursal</t>
  </si>
  <si>
    <t>Total de ventas</t>
  </si>
  <si>
    <t>Año</t>
  </si>
  <si>
    <t>Mes</t>
  </si>
  <si>
    <t>Tipo de cuenta</t>
  </si>
  <si>
    <t>Estados</t>
  </si>
  <si>
    <t>Cantidad</t>
  </si>
  <si>
    <t>Ventas</t>
  </si>
  <si>
    <t>VENDEDOR</t>
  </si>
  <si>
    <t>Monterrey</t>
  </si>
  <si>
    <t>Ene</t>
  </si>
  <si>
    <t>Vivienda</t>
  </si>
  <si>
    <t>N.L</t>
  </si>
  <si>
    <t>JUAN</t>
  </si>
  <si>
    <t>Guadalupe</t>
  </si>
  <si>
    <t>Fondo de inversión</t>
  </si>
  <si>
    <t>San Nicolás</t>
  </si>
  <si>
    <t>PEDRO</t>
  </si>
  <si>
    <t>Feb</t>
  </si>
  <si>
    <t>Plan jubilación</t>
  </si>
  <si>
    <t>MARA</t>
  </si>
  <si>
    <t>Corriente</t>
  </si>
  <si>
    <t>ion</t>
  </si>
  <si>
    <t>Mar</t>
  </si>
  <si>
    <t>DANIEL</t>
  </si>
  <si>
    <t>RAUL</t>
  </si>
  <si>
    <t>LUIS</t>
  </si>
  <si>
    <t>CÓDIGO</t>
  </si>
  <si>
    <t>ARTÍCULO</t>
  </si>
  <si>
    <t>UNIDADES</t>
  </si>
  <si>
    <t>PRECIO UNITARIO</t>
  </si>
  <si>
    <t>REGION</t>
  </si>
  <si>
    <t>TORNILLOS</t>
  </si>
  <si>
    <t>A</t>
  </si>
  <si>
    <t>LLAVES</t>
  </si>
  <si>
    <t>B</t>
  </si>
  <si>
    <t>CEPILLOS</t>
  </si>
  <si>
    <t>BROCHAS</t>
  </si>
  <si>
    <t>C</t>
  </si>
  <si>
    <t>MARTILLOS</t>
  </si>
  <si>
    <t>TUBOS</t>
  </si>
  <si>
    <t>ADHESIVOS</t>
  </si>
  <si>
    <t>ESCALERAS</t>
  </si>
  <si>
    <t>FERRETERÍA  MÉXICO</t>
  </si>
  <si>
    <t>FECHA</t>
  </si>
  <si>
    <t>Costo Unitario</t>
  </si>
  <si>
    <t>Precio venta</t>
  </si>
  <si>
    <t>Ganancia</t>
  </si>
  <si>
    <t>Beneficio</t>
  </si>
  <si>
    <t>Aguarras</t>
  </si>
  <si>
    <t>Bisagras de acero</t>
  </si>
  <si>
    <t>Brocha grande</t>
  </si>
  <si>
    <t>Carretilla 3 peldaños</t>
  </si>
  <si>
    <t>Chapa depuerta</t>
  </si>
  <si>
    <t>Pegamento blanco</t>
  </si>
  <si>
    <t>Tornillo acerado</t>
  </si>
  <si>
    <t>Tubo 30 mm acero inox. Mate 2 mts.</t>
  </si>
  <si>
    <t>Tuercas mariposas</t>
  </si>
  <si>
    <t>Asiento inodoro wc  azul</t>
  </si>
  <si>
    <t>Buzón aluminio plata</t>
  </si>
  <si>
    <t>Escalera pequeña</t>
  </si>
  <si>
    <t xml:space="preserve">Lámpara de trabajo </t>
  </si>
  <si>
    <t>Protector anticorrosivo</t>
  </si>
  <si>
    <t>GASTO</t>
  </si>
  <si>
    <t>PEREZ GARCIA</t>
  </si>
  <si>
    <t>LOPEZ RODRIGUEZ</t>
  </si>
  <si>
    <t>ACUÑA MARTINEZ</t>
  </si>
  <si>
    <t>Despensa</t>
  </si>
  <si>
    <t>Frutas y Verduras</t>
  </si>
  <si>
    <t>Art. limpieza</t>
  </si>
  <si>
    <t>Otros</t>
  </si>
  <si>
    <t>SERVICIOS PUBLICOS</t>
  </si>
  <si>
    <t>Agua</t>
  </si>
  <si>
    <t>Electricidad</t>
  </si>
  <si>
    <t>Gas</t>
  </si>
  <si>
    <t>ENTRTENIMIENTO</t>
  </si>
  <si>
    <t>Internet</t>
  </si>
  <si>
    <t>Televisión de paga</t>
  </si>
  <si>
    <t>Paseos</t>
  </si>
  <si>
    <t>RENTA</t>
  </si>
  <si>
    <t>Colegiatura</t>
  </si>
  <si>
    <t>Casa</t>
  </si>
  <si>
    <t>Auto</t>
  </si>
  <si>
    <t>PEREZ LOPEZ</t>
  </si>
  <si>
    <t>ZUÑIGA GARCIA</t>
  </si>
  <si>
    <t>CASTILLO GARCIA</t>
  </si>
  <si>
    <t>CLIENTE</t>
  </si>
  <si>
    <t>SUELDO  MENSUAL</t>
  </si>
  <si>
    <t>Estadística</t>
  </si>
  <si>
    <t>JUAN RODRIGUEZ</t>
  </si>
  <si>
    <t>Sueldo más elevado</t>
  </si>
  <si>
    <t>ROSA LOPEZ</t>
  </si>
  <si>
    <t>sueldo más bajo</t>
  </si>
  <si>
    <t>LUIS GARCIA</t>
  </si>
  <si>
    <t>MARTIN JUAREZ</t>
  </si>
  <si>
    <t>JOSE RODRIGUEZ</t>
  </si>
  <si>
    <t>JAIME LARA</t>
  </si>
  <si>
    <t>PERLA LOPEZ</t>
  </si>
  <si>
    <t>MARCOS MARTINEZ</t>
  </si>
  <si>
    <t>JULIA TORRES</t>
  </si>
  <si>
    <t>GABRIEL GARCIA</t>
  </si>
  <si>
    <t>JUAN ALVIZO</t>
  </si>
  <si>
    <t>RAMIRO DIAZ</t>
  </si>
  <si>
    <t>LEONEL LOPEZ</t>
  </si>
  <si>
    <t>Tornillos DuraMax</t>
  </si>
  <si>
    <t>Referencia</t>
  </si>
  <si>
    <t>Tipo de cabeza</t>
  </si>
  <si>
    <t>Características</t>
  </si>
  <si>
    <t>Unidad en plegadiza</t>
  </si>
  <si>
    <t>No plegadizas por cartón</t>
  </si>
  <si>
    <t>Unidades a granel</t>
  </si>
  <si>
    <t>7x7/16</t>
  </si>
  <si>
    <t>Framer</t>
  </si>
  <si>
    <t>Punta broca</t>
  </si>
  <si>
    <t>8x1/2</t>
  </si>
  <si>
    <t>Extraplana</t>
  </si>
  <si>
    <t>8x3/4</t>
  </si>
  <si>
    <t>8x1</t>
  </si>
  <si>
    <t>8x2</t>
  </si>
  <si>
    <t>8x3</t>
  </si>
  <si>
    <t>Punta aguda</t>
  </si>
  <si>
    <t>6x1</t>
  </si>
  <si>
    <t>7x1</t>
  </si>
  <si>
    <t>6x1 5/8</t>
  </si>
  <si>
    <t>6x1 6/8</t>
  </si>
  <si>
    <t>Avellan</t>
  </si>
  <si>
    <t>6x2</t>
  </si>
  <si>
    <t>6x3</t>
  </si>
  <si>
    <t>8x4</t>
  </si>
  <si>
    <t>Ventas primer cuatrimestre Ferretería DuraMax</t>
  </si>
  <si>
    <t xml:space="preserve">Ventas </t>
  </si>
  <si>
    <t>Enero</t>
  </si>
  <si>
    <t>Febrero</t>
  </si>
  <si>
    <t>Marzo</t>
  </si>
  <si>
    <t>Abril</t>
  </si>
  <si>
    <t>Total</t>
  </si>
  <si>
    <t>Máximo</t>
  </si>
  <si>
    <t>Mínimo</t>
  </si>
  <si>
    <t>Promedio</t>
  </si>
  <si>
    <t>Gráfica</t>
  </si>
  <si>
    <t>Tornillo Hexagonal</t>
  </si>
  <si>
    <t>Pijas</t>
  </si>
  <si>
    <t>Tornillo de Hexágono interior</t>
  </si>
  <si>
    <t>Tuercas</t>
  </si>
  <si>
    <t>Opresor cabeza cuadrada</t>
  </si>
  <si>
    <t>Rondanas</t>
  </si>
  <si>
    <t>Pernos</t>
  </si>
  <si>
    <t>Tornillos</t>
  </si>
  <si>
    <t>CANTIDAD DE VENTAS EN ENERO MAYORES O IGUALES A 400</t>
  </si>
  <si>
    <t>Banco Nacional del  Norte</t>
  </si>
  <si>
    <t>Balance de cuenta</t>
  </si>
  <si>
    <t>JUAN RODRIGUEZ LOPEZ</t>
  </si>
  <si>
    <t>CUENTA</t>
  </si>
  <si>
    <t>PERIODO</t>
  </si>
  <si>
    <t>SALDO INICIAL</t>
  </si>
  <si>
    <t>MOVIMIENTO</t>
  </si>
  <si>
    <t>ABONO(ingresos)</t>
  </si>
  <si>
    <t>CARGO (gastos)</t>
  </si>
  <si>
    <t>SALDO</t>
  </si>
  <si>
    <t>Cena familiar</t>
  </si>
  <si>
    <t>Tanda laboral</t>
  </si>
  <si>
    <t>Caja de ahorro</t>
  </si>
  <si>
    <t>Abono de auto</t>
  </si>
  <si>
    <t>Regalos</t>
  </si>
  <si>
    <t>Surtido de despensa</t>
  </si>
  <si>
    <t>Abono de la casa</t>
  </si>
  <si>
    <t>Pintura de casa</t>
  </si>
  <si>
    <t>Tapizado del auto</t>
  </si>
  <si>
    <t>Afinación de auto</t>
  </si>
  <si>
    <t>Quincena</t>
  </si>
  <si>
    <t>Abono de TV</t>
  </si>
  <si>
    <t>Cobro por mto.</t>
  </si>
  <si>
    <t>Prestamo a la Lic Ortiz</t>
  </si>
  <si>
    <t xml:space="preserve">Pago a plomero </t>
  </si>
  <si>
    <t>Cena con socios</t>
  </si>
  <si>
    <t>Compra de ropa</t>
  </si>
  <si>
    <t xml:space="preserve">Abono de c omedor </t>
  </si>
  <si>
    <t>Paseo al cine</t>
  </si>
  <si>
    <t>DISPONIBLE</t>
  </si>
  <si>
    <t>Juan Gutierrez</t>
  </si>
  <si>
    <t>Rosa Chavez</t>
  </si>
  <si>
    <t>Esther Rodriguez</t>
  </si>
  <si>
    <t>Luis Torres</t>
  </si>
  <si>
    <t>Carlos Perez</t>
  </si>
  <si>
    <t>PROYECTO</t>
  </si>
  <si>
    <t>PRESUPUESTO</t>
  </si>
  <si>
    <t>REALIZADO</t>
  </si>
  <si>
    <t>Proyecto 1</t>
  </si>
  <si>
    <t>Proyecto 2</t>
  </si>
  <si>
    <t>Proyecto 3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</si>
  <si>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</si>
  <si>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</si>
  <si>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</si>
  <si>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</si>
  <si>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</si>
  <si>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</si>
  <si>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</si>
  <si>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Deportes La Fe</t>
  </si>
  <si>
    <t>Damas</t>
  </si>
  <si>
    <t>Caballeros</t>
  </si>
  <si>
    <t>Juniors</t>
  </si>
  <si>
    <t>Infantiles</t>
  </si>
  <si>
    <t>Accesorios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</si>
  <si>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</si>
  <si>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</si>
  <si>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</si>
  <si>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</si>
  <si>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</si>
  <si>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</si>
  <si>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</si>
  <si>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</si>
  <si>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si la venta es mayor o igual a20000</t>
  </si>
  <si>
    <t>Prmer semestre 2017</t>
  </si>
  <si>
    <t>Relación de Clientes-Mayoreo</t>
  </si>
  <si>
    <t>Porcentaje de descuento</t>
  </si>
  <si>
    <t>CLUB PINOS</t>
  </si>
  <si>
    <t>GIMNASIO LA FE</t>
  </si>
  <si>
    <t>ESCUELA DANCELING</t>
  </si>
  <si>
    <t>ROPA CASUAL  LORY</t>
  </si>
  <si>
    <t>CENTRO COMERCIAL MULTIPLAZA</t>
  </si>
  <si>
    <t>Reporte de devoluciones</t>
  </si>
  <si>
    <t>Ir a descuentos</t>
  </si>
  <si>
    <t>SUCURSAL</t>
  </si>
  <si>
    <t>ROPA</t>
  </si>
  <si>
    <t>MUEBLES</t>
  </si>
  <si>
    <t>ELECTRÓNICA</t>
  </si>
  <si>
    <t>REGALOS</t>
  </si>
  <si>
    <t>SENDERO</t>
  </si>
  <si>
    <t>LA FE</t>
  </si>
  <si>
    <t>CENTRO</t>
  </si>
  <si>
    <t>UNIVERSIDAD</t>
  </si>
  <si>
    <t>SAN AGUSTIN</t>
  </si>
  <si>
    <t>PROMOCIONES</t>
  </si>
  <si>
    <t>DESCUENTO</t>
  </si>
  <si>
    <t>POSTRES</t>
  </si>
  <si>
    <t>ZAPATOS DAMAS</t>
  </si>
  <si>
    <t>ROPA NIÑOS</t>
  </si>
  <si>
    <t>LINEA BLANCA</t>
  </si>
  <si>
    <t>DULCERÍA</t>
  </si>
  <si>
    <t>AGUA EMBOTELLADA</t>
  </si>
  <si>
    <t>CENTRO RECREATIVO LAS FLORES</t>
  </si>
  <si>
    <t>Aclaraciones</t>
  </si>
  <si>
    <t>Sucursal Norte</t>
  </si>
  <si>
    <t>Numero de empleado</t>
  </si>
  <si>
    <t>APELLIDO</t>
  </si>
  <si>
    <t>NOMBRE</t>
  </si>
  <si>
    <t>SUELDO BASE</t>
  </si>
  <si>
    <t>CATEGORIA</t>
  </si>
  <si>
    <t>PERCEPCIONES</t>
  </si>
  <si>
    <t>DEDUCCIONES</t>
  </si>
  <si>
    <t>SUELDO</t>
  </si>
  <si>
    <t>AHORRO</t>
  </si>
  <si>
    <t>CLAVE</t>
  </si>
  <si>
    <t>CANTU JIMENES</t>
  </si>
  <si>
    <t>CASLLO JIMENES</t>
  </si>
  <si>
    <t>JAVIER</t>
  </si>
  <si>
    <t>SUMA DE SUELDOS DE CATEGORIA A</t>
  </si>
  <si>
    <t>DIAZ FLOREZ</t>
  </si>
  <si>
    <t>MARIA JULIA</t>
  </si>
  <si>
    <t>SUMA DE SUELDOS DE CATEGORIA B</t>
  </si>
  <si>
    <t>ESCALANTE RODRIGUEZ</t>
  </si>
  <si>
    <t>JOSE</t>
  </si>
  <si>
    <t>ESTRADA LEAL</t>
  </si>
  <si>
    <t>CLAUDIA</t>
  </si>
  <si>
    <t>FERNANDEZ MARTINEZ</t>
  </si>
  <si>
    <t>ENRIQUE</t>
  </si>
  <si>
    <t>GARCIA RODRIGUEZ</t>
  </si>
  <si>
    <t>GONZALEZ HERNANDEZ</t>
  </si>
  <si>
    <t>ALEJANDRA</t>
  </si>
  <si>
    <t>JUAREZ HERNANDEZ</t>
  </si>
  <si>
    <t>LOPEZ MARTINEZ</t>
  </si>
  <si>
    <t>LUNA SOLIS</t>
  </si>
  <si>
    <t>MARIA DEL CARMEN</t>
  </si>
  <si>
    <t>MARTINEZ LOPEZ</t>
  </si>
  <si>
    <t>MARIA INES</t>
  </si>
  <si>
    <t>MARTINEZ MARTINEZ</t>
  </si>
  <si>
    <t>LORENA</t>
  </si>
  <si>
    <t>PEREZ ALVIZO</t>
  </si>
  <si>
    <t>LOURDES</t>
  </si>
  <si>
    <t>RODRIGUEZ HERNANDEZ</t>
  </si>
  <si>
    <t>JULIA</t>
  </si>
  <si>
    <t>RUIZ TREVIÑO</t>
  </si>
  <si>
    <t>ROSA</t>
  </si>
  <si>
    <t>SANCHEZ GONZALEZ</t>
  </si>
  <si>
    <t>TORRES JUAREZ</t>
  </si>
  <si>
    <t>SOFIA</t>
  </si>
  <si>
    <t>TRUJILLO TREVIÑO</t>
  </si>
  <si>
    <t>ZAPATA TRUJILLO</t>
  </si>
  <si>
    <t>ZUÑIGA ROJAS</t>
  </si>
  <si>
    <t>ARTURO</t>
  </si>
  <si>
    <t>Cliente</t>
  </si>
  <si>
    <t>Lunes</t>
  </si>
  <si>
    <t>Martes</t>
  </si>
  <si>
    <t>Miércoles</t>
  </si>
  <si>
    <t>Jueves</t>
  </si>
  <si>
    <t>Viernes</t>
  </si>
  <si>
    <t>Sábado</t>
  </si>
  <si>
    <t>Domingo</t>
  </si>
  <si>
    <t>Dias festivos</t>
  </si>
  <si>
    <t>Infantil</t>
  </si>
  <si>
    <t>Adulto</t>
  </si>
  <si>
    <t>Anciano</t>
  </si>
  <si>
    <t>Preferente</t>
  </si>
  <si>
    <t xml:space="preserve">nombre estudiante </t>
  </si>
  <si>
    <t>Calificación</t>
  </si>
  <si>
    <t>¿Aprobo?</t>
  </si>
  <si>
    <t>Si</t>
  </si>
  <si>
    <t>no</t>
  </si>
  <si>
    <t>Series</t>
  </si>
  <si>
    <t>ANÁLISIS DE VENTAS</t>
  </si>
  <si>
    <t>Suma</t>
  </si>
  <si>
    <t>Cuenta</t>
  </si>
  <si>
    <t>luis</t>
  </si>
  <si>
    <t>eduardo</t>
  </si>
  <si>
    <t>bahena</t>
  </si>
  <si>
    <t>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</si>
</sst>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"/>
    <numFmt numFmtId="165" formatCode="_-&quot;$&quot;* #,##0.00_-;\-&quot;$&quot;* #,##0.00_-;_-&quot;$&quot;* &quot;-&quot;??_-;_-@"/>
    <numFmt numFmtId="166" formatCode="0.0000"/>
    <numFmt numFmtId="167" formatCode="d/m/yyyy"/>
    <numFmt numFmtId="170" formatCode="_-&quot;$&quot;* #,##0.00_-;\-&quot;$&quot;* #,##0.00_-;_-&quot;$&quot;* &quot;-&quot;??_-;_-@_-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5"/>
      <color rgb="FF1F497D"/>
      <name val="Calibri"/>
    </font>
    <font>
      <b/>
      <sz val="13"/>
      <color rgb="FF1F497D"/>
      <name val="Calibri"/>
    </font>
    <font>
      <sz val="11"/>
      <color rgb="FFFA7D00"/>
      <name val="Calibri"/>
    </font>
    <font>
      <u/>
      <sz val="11"/>
      <color theme="10"/>
      <name val="Arial"/>
    </font>
    <font>
      <u/>
      <sz val="11"/>
      <color theme="10"/>
      <name val="Calibri"/>
    </font>
    <font>
      <sz val="22"/>
      <color theme="0"/>
      <name val="Calibri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A5A5A5"/>
        <bgColor rgb="FFA5A5A5"/>
      </patternFill>
    </fill>
    <fill>
      <patternFill patternType="solid">
        <fgColor theme="5"/>
        <bgColor theme="5"/>
      </patternFill>
    </fill>
    <fill>
      <patternFill patternType="solid">
        <fgColor rgb="FFEAF1DD"/>
        <bgColor rgb="FFEAF1DD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1" fillId="0" borderId="33"/>
    <xf numFmtId="170" fontId="1" fillId="0" borderId="33" applyFont="0" applyFill="0" applyBorder="0" applyAlignment="0" applyProtection="0"/>
    <xf numFmtId="9" fontId="1" fillId="0" borderId="33" applyFont="0" applyFill="0" applyBorder="0" applyAlignment="0" applyProtection="0"/>
    <xf numFmtId="0" fontId="14" fillId="9" borderId="33" applyNumberFormat="0" applyBorder="0" applyAlignment="0" applyProtection="0"/>
    <xf numFmtId="0" fontId="14" fillId="10" borderId="33" applyNumberFormat="0" applyBorder="0" applyAlignment="0" applyProtection="0"/>
    <xf numFmtId="0" fontId="1" fillId="11" borderId="33" applyNumberFormat="0" applyBorder="0" applyAlignment="0" applyProtection="0"/>
  </cellStyleXfs>
  <cellXfs count="74">
    <xf numFmtId="0" fontId="0" fillId="0" borderId="0" xfId="0" applyFont="1" applyAlignment="1"/>
    <xf numFmtId="0" fontId="4" fillId="3" borderId="4" xfId="0" applyFont="1" applyFill="1" applyBorder="1"/>
    <xf numFmtId="0" fontId="4" fillId="3" borderId="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4" fillId="0" borderId="4" xfId="0" applyFont="1" applyBorder="1"/>
    <xf numFmtId="0" fontId="6" fillId="0" borderId="0" xfId="0" applyFont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164" fontId="4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165" fontId="4" fillId="0" borderId="17" xfId="0" applyNumberFormat="1" applyFont="1" applyBorder="1"/>
    <xf numFmtId="165" fontId="4" fillId="0" borderId="18" xfId="0" applyNumberFormat="1" applyFont="1" applyBorder="1"/>
    <xf numFmtId="0" fontId="4" fillId="0" borderId="0" xfId="0" applyFont="1" applyAlignment="1">
      <alignment wrapText="1"/>
    </xf>
    <xf numFmtId="166" fontId="4" fillId="0" borderId="0" xfId="0" applyNumberFormat="1" applyFont="1"/>
    <xf numFmtId="0" fontId="8" fillId="0" borderId="22" xfId="0" applyFont="1" applyBorder="1"/>
    <xf numFmtId="0" fontId="9" fillId="0" borderId="23" xfId="0" applyFont="1" applyBorder="1"/>
    <xf numFmtId="0" fontId="4" fillId="0" borderId="24" xfId="0" applyFont="1" applyBorder="1"/>
    <xf numFmtId="165" fontId="4" fillId="0" borderId="24" xfId="0" applyNumberFormat="1" applyFont="1" applyBorder="1"/>
    <xf numFmtId="0" fontId="4" fillId="0" borderId="25" xfId="0" applyFont="1" applyBorder="1" applyAlignment="1">
      <alignment horizontal="center" vertical="center"/>
    </xf>
    <xf numFmtId="167" fontId="4" fillId="0" borderId="4" xfId="0" applyNumberFormat="1" applyFont="1" applyBorder="1"/>
    <xf numFmtId="165" fontId="4" fillId="0" borderId="4" xfId="0" applyNumberFormat="1" applyFont="1" applyBorder="1"/>
    <xf numFmtId="9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>
      <alignment horizontal="left"/>
    </xf>
    <xf numFmtId="2" fontId="10" fillId="0" borderId="4" xfId="0" applyNumberFormat="1" applyFont="1" applyBorder="1"/>
    <xf numFmtId="9" fontId="4" fillId="0" borderId="0" xfId="0" applyNumberFormat="1" applyFont="1"/>
    <xf numFmtId="0" fontId="11" fillId="0" borderId="0" xfId="0" applyFont="1"/>
    <xf numFmtId="0" fontId="10" fillId="0" borderId="26" xfId="0" applyFont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4" fillId="0" borderId="37" xfId="0" applyFont="1" applyBorder="1"/>
    <xf numFmtId="0" fontId="4" fillId="0" borderId="38" xfId="0" applyFont="1" applyBorder="1"/>
    <xf numFmtId="167" fontId="4" fillId="0" borderId="0" xfId="0" applyNumberFormat="1" applyFont="1"/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/>
    <xf numFmtId="0" fontId="7" fillId="6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10" fillId="0" borderId="26" xfId="0" applyFont="1" applyBorder="1" applyAlignment="1">
      <alignment horizontal="center"/>
    </xf>
    <xf numFmtId="0" fontId="3" fillId="0" borderId="26" xfId="0" applyFont="1" applyBorder="1"/>
    <xf numFmtId="0" fontId="12" fillId="0" borderId="0" xfId="0" applyFont="1" applyAlignment="1">
      <alignment vertical="center"/>
    </xf>
    <xf numFmtId="0" fontId="13" fillId="7" borderId="27" xfId="0" applyFont="1" applyFill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4" fillId="8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4" fillId="8" borderId="34" xfId="0" applyFont="1" applyFill="1" applyBorder="1"/>
    <xf numFmtId="0" fontId="4" fillId="0" borderId="0" xfId="0" applyFont="1"/>
    <xf numFmtId="0" fontId="16" fillId="0" borderId="0" xfId="0" applyFont="1" applyAlignment="1">
      <alignment horizontal="center" shrinkToFit="1"/>
    </xf>
    <xf numFmtId="0" fontId="15" fillId="0" borderId="0" xfId="0" applyFont="1" applyAlignment="1"/>
    <xf numFmtId="0" fontId="17" fillId="0" borderId="0" xfId="0" applyFont="1" applyAlignment="1">
      <alignment horizontal="center"/>
    </xf>
  </cellXfs>
  <cellStyles count="7">
    <cellStyle name="20% - Énfasis3 2" xfId="6"/>
    <cellStyle name="Énfasis1 2" xfId="4"/>
    <cellStyle name="Énfasis2 2" xfId="5"/>
    <cellStyle name="Moneda 2" xfId="2"/>
    <cellStyle name="Normal" xfId="0" builtinId="0"/>
    <cellStyle name="Normal 2" xfId="1"/>
    <cellStyle name="Porcentaje 2" xfId="3"/>
  </cellStyles>
  <dxfs count="20"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</dxfs>
  <tableStyles count="7">
    <tableStyle name="Clientes-style" pivot="0" count="3">
      <tableStyleElement type="headerRow" dxfId="19"/>
      <tableStyleElement type="firstRowStripe" dxfId="18"/>
      <tableStyleElement type="secondRowStripe" dxfId="17"/>
    </tableStyle>
    <tableStyle name="Catalago-style" pivot="0" count="3">
      <tableStyleElement type="headerRow" dxfId="16"/>
      <tableStyleElement type="firstRowStripe" dxfId="15"/>
      <tableStyleElement type="secondRowStripe" dxfId="14"/>
    </tableStyle>
    <tableStyle name="Acerado-style" pivot="0" count="3">
      <tableStyleElement type="headerRow" dxfId="13"/>
      <tableStyleElement type="firstRowStripe" dxfId="12"/>
      <tableStyleElement type="secondRowStripe" dxfId="11"/>
    </tableStyle>
    <tableStyle name="Proyreal-style" pivot="0" count="3">
      <tableStyleElement type="headerRow" dxfId="10"/>
      <tableStyleElement type="firstRowStripe" dxfId="9"/>
      <tableStyleElement type="secondRowStripe" dxfId="8"/>
    </tableStyle>
    <tableStyle name="Plantilla-style" pivot="0" count="3">
      <tableStyleElement type="headerRow" dxfId="7"/>
      <tableStyleElement type="firstRowStripe" dxfId="6"/>
      <tableStyleElement type="secondRowStripe" dxfId="5"/>
    </tableStyle>
    <tableStyle name="Precios-style" pivot="0" count="3">
      <tableStyleElement type="headerRow" dxfId="4"/>
      <tableStyleElement type="firstRowStripe" dxfId="3"/>
      <tableStyleElement type="secondRowStripe" dxfId="2"/>
    </tableStyle>
    <tableStyle name="Estilo de tabla 1" pivot="0" count="1">
      <tableStyleElement type="secondRowStripe" size="2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Deportes!$B$4</c:f>
              <c:strCache>
                <c:ptCount val="1"/>
                <c:pt idx="0">
                  <c:v>Damas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Deportes!$B$5:$B$16</c:f>
              <c:numCache>
                <c:formatCode>0.00</c:formatCode>
                <c:ptCount val="12"/>
                <c:pt idx="0">
                  <c:v>25000</c:v>
                </c:pt>
                <c:pt idx="1">
                  <c:v>45000</c:v>
                </c:pt>
                <c:pt idx="2">
                  <c:v>36000</c:v>
                </c:pt>
                <c:pt idx="3">
                  <c:v>23000</c:v>
                </c:pt>
                <c:pt idx="4">
                  <c:v>45000</c:v>
                </c:pt>
                <c:pt idx="5">
                  <c:v>23450</c:v>
                </c:pt>
                <c:pt idx="6">
                  <c:v>34000</c:v>
                </c:pt>
                <c:pt idx="7">
                  <c:v>34000</c:v>
                </c:pt>
                <c:pt idx="8">
                  <c:v>34000</c:v>
                </c:pt>
                <c:pt idx="9">
                  <c:v>34000</c:v>
                </c:pt>
                <c:pt idx="10">
                  <c:v>34000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3-4556-B239-2073FFEBD02C}"/>
            </c:ext>
          </c:extLst>
        </c:ser>
        <c:ser>
          <c:idx val="1"/>
          <c:order val="1"/>
          <c:tx>
            <c:strRef>
              <c:f>Deportes!$C$4</c:f>
              <c:strCache>
                <c:ptCount val="1"/>
                <c:pt idx="0">
                  <c:v>Caballeros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Deportes!$C$5:$C$16</c:f>
              <c:numCache>
                <c:formatCode>0.00</c:formatCode>
                <c:ptCount val="12"/>
                <c:pt idx="0">
                  <c:v>50000</c:v>
                </c:pt>
                <c:pt idx="1">
                  <c:v>76000</c:v>
                </c:pt>
                <c:pt idx="2">
                  <c:v>19000</c:v>
                </c:pt>
                <c:pt idx="3">
                  <c:v>14000</c:v>
                </c:pt>
                <c:pt idx="4">
                  <c:v>34000</c:v>
                </c:pt>
                <c:pt idx="5">
                  <c:v>45000</c:v>
                </c:pt>
                <c:pt idx="6">
                  <c:v>56000</c:v>
                </c:pt>
                <c:pt idx="7">
                  <c:v>17000</c:v>
                </c:pt>
                <c:pt idx="8">
                  <c:v>20000</c:v>
                </c:pt>
                <c:pt idx="9">
                  <c:v>35000</c:v>
                </c:pt>
                <c:pt idx="10">
                  <c:v>20000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3-4556-B239-2073FFEBD02C}"/>
            </c:ext>
          </c:extLst>
        </c:ser>
        <c:ser>
          <c:idx val="2"/>
          <c:order val="2"/>
          <c:tx>
            <c:strRef>
              <c:f>Deportes!$D$4</c:f>
              <c:strCache>
                <c:ptCount val="1"/>
                <c:pt idx="0">
                  <c:v>Juniors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Deportes!$D$5:$D$16</c:f>
              <c:numCache>
                <c:formatCode>0.00</c:formatCode>
                <c:ptCount val="12"/>
                <c:pt idx="0">
                  <c:v>30000</c:v>
                </c:pt>
                <c:pt idx="1">
                  <c:v>29000</c:v>
                </c:pt>
                <c:pt idx="2">
                  <c:v>34000</c:v>
                </c:pt>
                <c:pt idx="3">
                  <c:v>19000</c:v>
                </c:pt>
                <c:pt idx="4">
                  <c:v>50000</c:v>
                </c:pt>
                <c:pt idx="5">
                  <c:v>14000</c:v>
                </c:pt>
                <c:pt idx="6">
                  <c:v>12000</c:v>
                </c:pt>
                <c:pt idx="7">
                  <c:v>50000</c:v>
                </c:pt>
                <c:pt idx="8">
                  <c:v>50000</c:v>
                </c:pt>
                <c:pt idx="9">
                  <c:v>45000</c:v>
                </c:pt>
                <c:pt idx="10">
                  <c:v>19000</c:v>
                </c:pt>
                <c:pt idx="11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3-4556-B239-2073FFEBD02C}"/>
            </c:ext>
          </c:extLst>
        </c:ser>
        <c:ser>
          <c:idx val="3"/>
          <c:order val="3"/>
          <c:tx>
            <c:strRef>
              <c:f>Deportes!$E$4</c:f>
              <c:strCache>
                <c:ptCount val="1"/>
                <c:pt idx="0">
                  <c:v>Infantiles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Deportes!$E$5:$E$16</c:f>
              <c:numCache>
                <c:formatCode>0.00</c:formatCode>
                <c:ptCount val="12"/>
                <c:pt idx="0">
                  <c:v>25000</c:v>
                </c:pt>
                <c:pt idx="1">
                  <c:v>12000</c:v>
                </c:pt>
                <c:pt idx="2">
                  <c:v>28000</c:v>
                </c:pt>
                <c:pt idx="3">
                  <c:v>45000</c:v>
                </c:pt>
                <c:pt idx="4">
                  <c:v>40000</c:v>
                </c:pt>
                <c:pt idx="5">
                  <c:v>23000</c:v>
                </c:pt>
                <c:pt idx="6">
                  <c:v>34000</c:v>
                </c:pt>
                <c:pt idx="7">
                  <c:v>78000</c:v>
                </c:pt>
                <c:pt idx="8">
                  <c:v>60000</c:v>
                </c:pt>
                <c:pt idx="9">
                  <c:v>23000</c:v>
                </c:pt>
                <c:pt idx="10">
                  <c:v>15000</c:v>
                </c:pt>
                <c:pt idx="1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3-4556-B239-2073FFEBD02C}"/>
            </c:ext>
          </c:extLst>
        </c:ser>
        <c:ser>
          <c:idx val="4"/>
          <c:order val="4"/>
          <c:tx>
            <c:strRef>
              <c:f>Deportes!$F$4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Deportes!$F$5:$F$16</c:f>
            </c:numRef>
          </c:val>
          <c:extLst>
            <c:ext xmlns:c16="http://schemas.microsoft.com/office/drawing/2014/chart" uri="{C3380CC4-5D6E-409C-BE32-E72D297353CC}">
              <c16:uniqueId val="{00000004-C153-4556-B239-2073FFEBD02C}"/>
            </c:ext>
          </c:extLst>
        </c:ser>
        <c:ser>
          <c:idx val="5"/>
          <c:order val="5"/>
          <c:tx>
            <c:strRef>
              <c:f>Deportes!$G$4</c:f>
              <c:strCache>
                <c:ptCount val="1"/>
                <c:pt idx="0">
                  <c:v>Accesorios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Deportes!$A$5:$A$16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Deportes!$G$5:$G$16</c:f>
              <c:numCache>
                <c:formatCode>0.00</c:formatCode>
                <c:ptCount val="12"/>
                <c:pt idx="0">
                  <c:v>15000</c:v>
                </c:pt>
                <c:pt idx="1">
                  <c:v>2200</c:v>
                </c:pt>
                <c:pt idx="2">
                  <c:v>16000</c:v>
                </c:pt>
                <c:pt idx="3">
                  <c:v>97000</c:v>
                </c:pt>
                <c:pt idx="4">
                  <c:v>20000</c:v>
                </c:pt>
                <c:pt idx="5">
                  <c:v>41000</c:v>
                </c:pt>
                <c:pt idx="6">
                  <c:v>78000</c:v>
                </c:pt>
                <c:pt idx="7">
                  <c:v>134000</c:v>
                </c:pt>
                <c:pt idx="8">
                  <c:v>80000</c:v>
                </c:pt>
                <c:pt idx="9">
                  <c:v>1300</c:v>
                </c:pt>
                <c:pt idx="10">
                  <c:v>7000</c:v>
                </c:pt>
                <c:pt idx="11">
                  <c:v>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3-4556-B239-2073FFEB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9397968"/>
        <c:axId val="469391736"/>
      </c:barChart>
      <c:catAx>
        <c:axId val="4693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391736"/>
        <c:crosses val="autoZero"/>
        <c:auto val="1"/>
        <c:lblAlgn val="ctr"/>
        <c:lblOffset val="100"/>
        <c:noMultiLvlLbl val="0"/>
      </c:catAx>
      <c:valAx>
        <c:axId val="469391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3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descuento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Mayoreo!$C$5</c:f>
              <c:strCache>
                <c:ptCount val="1"/>
                <c:pt idx="0">
                  <c:v>GIMNASIO LA FE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050-4ED0-AFFB-A0857279E3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050-4ED0-AFFB-A0857279E3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050-4ED0-AFFB-A0857279E3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050-4ED0-AFFB-A0857279E3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050-4ED0-AFFB-A0857279E37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050-4ED0-AFFB-A0857279E377}"/>
              </c:ext>
            </c:extLst>
          </c:dPt>
          <c:cat>
            <c:strRef>
              <c:f>Mayoreo!$A$6:$A$11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Mayoreo!$C$6:$C$11</c:f>
              <c:numCache>
                <c:formatCode>0%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0.18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50-4ED0-AFFB-A0857279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ROPA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Devoluciones!$A$7:$A$11</c:f>
              <c:strCache>
                <c:ptCount val="5"/>
                <c:pt idx="0">
                  <c:v>SENDERO</c:v>
                </c:pt>
                <c:pt idx="1">
                  <c:v>LA FE</c:v>
                </c:pt>
                <c:pt idx="2">
                  <c:v>CENTRO</c:v>
                </c:pt>
                <c:pt idx="3">
                  <c:v>UNIVERSIDAD</c:v>
                </c:pt>
                <c:pt idx="4">
                  <c:v>SAN AGUSTIN</c:v>
                </c:pt>
              </c:strCache>
            </c:strRef>
          </c:cat>
          <c:val>
            <c:numRef>
              <c:f>Devoluciones!$B$7:$B$11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E9F-935E-54B11F04C024}"/>
            </c:ext>
          </c:extLst>
        </c:ser>
        <c:ser>
          <c:idx val="1"/>
          <c:order val="1"/>
          <c:tx>
            <c:v>MUEBLES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Devoluciones!$A$7:$A$11</c:f>
              <c:strCache>
                <c:ptCount val="5"/>
                <c:pt idx="0">
                  <c:v>SENDERO</c:v>
                </c:pt>
                <c:pt idx="1">
                  <c:v>LA FE</c:v>
                </c:pt>
                <c:pt idx="2">
                  <c:v>CENTRO</c:v>
                </c:pt>
                <c:pt idx="3">
                  <c:v>UNIVERSIDAD</c:v>
                </c:pt>
                <c:pt idx="4">
                  <c:v>SAN AGUSTIN</c:v>
                </c:pt>
              </c:strCache>
            </c:strRef>
          </c:cat>
          <c:val>
            <c:numRef>
              <c:f>Devoluciones!$C$7:$C$11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E-4E9F-935E-54B11F04C024}"/>
            </c:ext>
          </c:extLst>
        </c:ser>
        <c:ser>
          <c:idx val="2"/>
          <c:order val="2"/>
          <c:tx>
            <c:v>REGALOS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Devoluciones!$A$7:$A$11</c:f>
              <c:strCache>
                <c:ptCount val="5"/>
                <c:pt idx="0">
                  <c:v>SENDERO</c:v>
                </c:pt>
                <c:pt idx="1">
                  <c:v>LA FE</c:v>
                </c:pt>
                <c:pt idx="2">
                  <c:v>CENTRO</c:v>
                </c:pt>
                <c:pt idx="3">
                  <c:v>UNIVERSIDAD</c:v>
                </c:pt>
                <c:pt idx="4">
                  <c:v>SAN AGUSTIN</c:v>
                </c:pt>
              </c:strCache>
            </c:strRef>
          </c:cat>
          <c:val>
            <c:numRef>
              <c:f>Devoluciones!$E$7:$E$11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E-4E9F-935E-54B11F04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74784833"/>
        <c:axId val="664052088"/>
      </c:barChart>
      <c:catAx>
        <c:axId val="67478483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Sucursales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052088"/>
        <c:crosses val="autoZero"/>
        <c:auto val="1"/>
        <c:lblAlgn val="ctr"/>
        <c:lblOffset val="100"/>
        <c:noMultiLvlLbl val="1"/>
      </c:catAx>
      <c:valAx>
        <c:axId val="6640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IncidenciasI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784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Descuentos!$B$5</c:f>
              <c:strCache>
                <c:ptCount val="1"/>
                <c:pt idx="0">
                  <c:v>DESCUENTO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52F-4108-B932-75D8F2A4A8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52F-4108-B932-75D8F2A4A8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52F-4108-B932-75D8F2A4A8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52F-4108-B932-75D8F2A4A8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52F-4108-B932-75D8F2A4A8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52F-4108-B932-75D8F2A4A8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Descuentos!$A$6:$A$11</c:f>
              <c:strCache>
                <c:ptCount val="6"/>
                <c:pt idx="0">
                  <c:v>POSTRES</c:v>
                </c:pt>
                <c:pt idx="1">
                  <c:v>ZAPATOS DAMAS</c:v>
                </c:pt>
                <c:pt idx="2">
                  <c:v>ROPA NIÑOS</c:v>
                </c:pt>
                <c:pt idx="3">
                  <c:v>LINEA BLANCA</c:v>
                </c:pt>
                <c:pt idx="4">
                  <c:v>DULCERÍA</c:v>
                </c:pt>
                <c:pt idx="5">
                  <c:v>AGUA EMBOTELLADA</c:v>
                </c:pt>
              </c:strCache>
            </c:strRef>
          </c:cat>
          <c:val>
            <c:numRef>
              <c:f>Descuentos!$B$6:$B$11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0.15</c:v>
                </c:pt>
                <c:pt idx="3">
                  <c:v>0.05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2F-4108-B932-75D8F2A4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1</xdr:rowOff>
    </xdr:from>
    <xdr:to>
      <xdr:col>9</xdr:col>
      <xdr:colOff>300038</xdr:colOff>
      <xdr:row>8</xdr:row>
      <xdr:rowOff>9526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524001"/>
          <a:ext cx="300038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285750</xdr:colOff>
      <xdr:row>15</xdr:row>
      <xdr:rowOff>76200</xdr:rowOff>
    </xdr:to>
    <xdr:graphicFrame macro="">
      <xdr:nvGraphicFramePr>
        <xdr:cNvPr id="3" name="Gráfico 2" title="Ropa Deportiv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1</xdr:row>
      <xdr:rowOff>104775</xdr:rowOff>
    </xdr:from>
    <xdr:ext cx="4295775" cy="24479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180975</xdr:rowOff>
    </xdr:from>
    <xdr:ext cx="3600000" cy="2160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5</xdr:row>
      <xdr:rowOff>57150</xdr:rowOff>
    </xdr:from>
    <xdr:ext cx="4391025" cy="30194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3:H57">
  <tableColumns count="8">
    <tableColumn id="1" name="Año"/>
    <tableColumn id="2" name="Mes"/>
    <tableColumn id="3" name="Tipo de cuenta"/>
    <tableColumn id="4" name="Sucursal"/>
    <tableColumn id="5" name="Estados"/>
    <tableColumn id="6" name="Cantidad"/>
    <tableColumn id="7" name="Ventas"/>
    <tableColumn id="8" name="VENDEDOR"/>
  </tableColumns>
  <tableStyleInfo name="Cliente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5:F19">
  <tableColumns count="6">
    <tableColumn id="1" name="FECHA"/>
    <tableColumn id="2" name="ARTÍCULO"/>
    <tableColumn id="3" name="Costo Unitario"/>
    <tableColumn id="4" name="Precio venta"/>
    <tableColumn id="5" name="Ganancia">
      <calculatedColumnFormula>Catalago!$D6-Catalago!$C6</calculatedColumnFormula>
    </tableColumn>
    <tableColumn id="6" name="Beneficio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4:F113">
  <tableColumns count="6">
    <tableColumn id="1" name="Referencia"/>
    <tableColumn id="2" name="Tipo de cabeza"/>
    <tableColumn id="3" name="Características"/>
    <tableColumn id="4" name="Unidad en plegadiza"/>
    <tableColumn id="5" name="No plegadizas por cartón"/>
    <tableColumn id="6" name="Unidades a granel"/>
  </tableColumns>
  <tableStyleInfo name="Acerado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D11">
  <tableColumns count="4">
    <tableColumn id="1" name="PROYECTO"/>
    <tableColumn id="2" name="PRESUPUESTO"/>
    <tableColumn id="3" name="GASTO"/>
    <tableColumn id="4" name="REALIZADO"/>
  </tableColumns>
  <tableStyleInfo name="Proyreal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5:J26">
  <tableColumns count="10">
    <tableColumn id="1" name="Numero de empleado"/>
    <tableColumn id="2" name="APELLIDO"/>
    <tableColumn id="3" name="NOMBRE"/>
    <tableColumn id="4" name="SUELDO BASE"/>
    <tableColumn id="5" name="CATEGORIA"/>
    <tableColumn id="6" name="PERCEPCIONES"/>
    <tableColumn id="7" name="DEDUCCIONES"/>
    <tableColumn id="8" name="SUELDO"/>
    <tableColumn id="9" name="AHORRO"/>
    <tableColumn id="10" name="CLAVE"/>
  </tableColumns>
  <tableStyleInfo name="Plantilla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5:I9">
  <tableColumns count="9">
    <tableColumn id="1" name="Cliente"/>
    <tableColumn id="2" name="Lunes"/>
    <tableColumn id="3" name="Martes"/>
    <tableColumn id="4" name="Miércoles"/>
    <tableColumn id="5" name="Jueves"/>
    <tableColumn id="6" name="Viernes"/>
    <tableColumn id="7" name="Sábado"/>
    <tableColumn id="8" name="Domingo"/>
    <tableColumn id="9" name="Dias festivos"/>
  </tableColumns>
  <tableStyleInfo name="Preci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K3" sqref="K3"/>
    </sheetView>
  </sheetViews>
  <sheetFormatPr baseColWidth="10" defaultColWidth="12.625" defaultRowHeight="15" customHeight="1" x14ac:dyDescent="0.2"/>
  <cols>
    <col min="1" max="9" width="9.375" customWidth="1"/>
    <col min="10" max="10" width="13.25" customWidth="1"/>
    <col min="11" max="26" width="9.375" customWidth="1"/>
  </cols>
  <sheetData>
    <row r="1" spans="1:13" x14ac:dyDescent="0.25">
      <c r="A1" s="48" t="s">
        <v>0</v>
      </c>
      <c r="B1" s="49"/>
      <c r="C1" s="49"/>
      <c r="D1" s="49"/>
      <c r="E1" s="49"/>
      <c r="F1" s="49"/>
      <c r="G1" s="49"/>
      <c r="H1" s="50"/>
    </row>
    <row r="2" spans="1:13" ht="30" x14ac:dyDescent="0.25">
      <c r="J2" s="1" t="s">
        <v>1</v>
      </c>
      <c r="K2" s="2" t="s">
        <v>2</v>
      </c>
      <c r="M2" s="3"/>
    </row>
    <row r="3" spans="1:13" x14ac:dyDescent="0.25">
      <c r="A3" s="4" t="s">
        <v>3</v>
      </c>
      <c r="B3" s="5" t="s">
        <v>4</v>
      </c>
      <c r="C3" s="5" t="s">
        <v>5</v>
      </c>
      <c r="D3" s="5" t="s">
        <v>1</v>
      </c>
      <c r="E3" s="5" t="s">
        <v>6</v>
      </c>
      <c r="F3" s="5" t="s">
        <v>7</v>
      </c>
      <c r="G3" s="6" t="s">
        <v>8</v>
      </c>
      <c r="H3" s="5" t="s">
        <v>9</v>
      </c>
      <c r="J3" s="1" t="s">
        <v>10</v>
      </c>
      <c r="K3" s="7">
        <f>SUMIFS(Clientes!$G$4:$G$57,Clientes!$D$4:$D$57,D4)</f>
        <v>590000</v>
      </c>
    </row>
    <row r="4" spans="1:13" x14ac:dyDescent="0.25">
      <c r="A4" s="8">
        <v>2016</v>
      </c>
      <c r="B4" s="8" t="s">
        <v>11</v>
      </c>
      <c r="C4" s="8" t="s">
        <v>12</v>
      </c>
      <c r="D4" s="8" t="s">
        <v>10</v>
      </c>
      <c r="E4" s="8" t="s">
        <v>13</v>
      </c>
      <c r="F4" s="8">
        <v>3</v>
      </c>
      <c r="G4" s="8">
        <v>34000</v>
      </c>
      <c r="H4" s="8" t="s">
        <v>14</v>
      </c>
      <c r="J4" s="1" t="s">
        <v>15</v>
      </c>
      <c r="K4" s="7">
        <f>SUMIFS(Clientes!$G$4:$G$57,Clientes!$D$4:$D$57,D9)</f>
        <v>850600</v>
      </c>
    </row>
    <row r="5" spans="1:13" x14ac:dyDescent="0.25">
      <c r="A5" s="8">
        <v>2016</v>
      </c>
      <c r="B5" s="8" t="s">
        <v>11</v>
      </c>
      <c r="C5" s="8" t="s">
        <v>16</v>
      </c>
      <c r="D5" s="8" t="s">
        <v>17</v>
      </c>
      <c r="E5" s="8" t="s">
        <v>13</v>
      </c>
      <c r="F5" s="8">
        <v>4</v>
      </c>
      <c r="G5" s="8">
        <v>56000</v>
      </c>
      <c r="H5" s="8" t="s">
        <v>18</v>
      </c>
      <c r="J5" s="1" t="s">
        <v>17</v>
      </c>
      <c r="K5" s="7">
        <f>SUMIFS(Clientes!$G$4:$G$57,Clientes!$D$4:$D$57,D10)</f>
        <v>841000</v>
      </c>
    </row>
    <row r="6" spans="1:13" x14ac:dyDescent="0.25">
      <c r="A6" s="8">
        <v>2015</v>
      </c>
      <c r="B6" s="8" t="s">
        <v>19</v>
      </c>
      <c r="C6" s="8" t="s">
        <v>20</v>
      </c>
      <c r="D6" s="8" t="s">
        <v>15</v>
      </c>
      <c r="E6" s="8" t="s">
        <v>13</v>
      </c>
      <c r="F6" s="8">
        <v>5</v>
      </c>
      <c r="G6" s="8">
        <v>34000</v>
      </c>
      <c r="H6" s="8" t="s">
        <v>21</v>
      </c>
    </row>
    <row r="7" spans="1:13" x14ac:dyDescent="0.25">
      <c r="A7" s="8">
        <v>2015</v>
      </c>
      <c r="B7" s="8" t="s">
        <v>19</v>
      </c>
      <c r="C7" s="8" t="s">
        <v>22</v>
      </c>
      <c r="D7" s="8" t="s">
        <v>10</v>
      </c>
      <c r="E7" s="8" t="s">
        <v>13</v>
      </c>
      <c r="F7" s="8">
        <v>3</v>
      </c>
      <c r="G7" s="8">
        <v>22000</v>
      </c>
      <c r="H7" s="8" t="s">
        <v>14</v>
      </c>
    </row>
    <row r="8" spans="1:13" x14ac:dyDescent="0.25">
      <c r="A8" s="8">
        <v>2016</v>
      </c>
      <c r="B8" s="8" t="s">
        <v>19</v>
      </c>
      <c r="C8" s="8" t="s">
        <v>12</v>
      </c>
      <c r="D8" s="8" t="s">
        <v>10</v>
      </c>
      <c r="E8" s="8" t="s">
        <v>13</v>
      </c>
      <c r="F8" s="8">
        <v>4</v>
      </c>
      <c r="G8" s="8">
        <v>39000</v>
      </c>
      <c r="H8" s="8" t="s">
        <v>23</v>
      </c>
    </row>
    <row r="9" spans="1:13" x14ac:dyDescent="0.25">
      <c r="A9" s="8">
        <v>2015</v>
      </c>
      <c r="B9" s="8" t="s">
        <v>24</v>
      </c>
      <c r="C9" s="8" t="s">
        <v>16</v>
      </c>
      <c r="D9" s="8" t="s">
        <v>15</v>
      </c>
      <c r="E9" s="8" t="s">
        <v>13</v>
      </c>
      <c r="F9" s="8">
        <v>8</v>
      </c>
      <c r="G9" s="8">
        <v>90000</v>
      </c>
      <c r="H9" s="8" t="s">
        <v>25</v>
      </c>
    </row>
    <row r="10" spans="1:13" x14ac:dyDescent="0.25">
      <c r="A10" s="8">
        <v>2015</v>
      </c>
      <c r="B10" s="8" t="s">
        <v>11</v>
      </c>
      <c r="C10" s="8" t="s">
        <v>20</v>
      </c>
      <c r="D10" s="8" t="s">
        <v>17</v>
      </c>
      <c r="E10" s="8" t="s">
        <v>13</v>
      </c>
      <c r="F10" s="8">
        <v>12</v>
      </c>
      <c r="G10" s="8">
        <v>33000</v>
      </c>
      <c r="H10" s="8" t="s">
        <v>26</v>
      </c>
    </row>
    <row r="11" spans="1:13" x14ac:dyDescent="0.25">
      <c r="A11" s="8">
        <v>2015</v>
      </c>
      <c r="B11" s="8" t="s">
        <v>24</v>
      </c>
      <c r="C11" s="8" t="s">
        <v>12</v>
      </c>
      <c r="D11" s="8" t="s">
        <v>10</v>
      </c>
      <c r="E11" s="8" t="s">
        <v>13</v>
      </c>
      <c r="F11" s="8">
        <v>34</v>
      </c>
      <c r="G11" s="8">
        <v>21000</v>
      </c>
      <c r="H11" s="8" t="s">
        <v>14</v>
      </c>
    </row>
    <row r="12" spans="1:13" x14ac:dyDescent="0.25">
      <c r="A12" s="8">
        <v>2015</v>
      </c>
      <c r="B12" s="8" t="s">
        <v>19</v>
      </c>
      <c r="C12" s="8" t="s">
        <v>22</v>
      </c>
      <c r="D12" s="8" t="s">
        <v>15</v>
      </c>
      <c r="E12" s="8" t="s">
        <v>13</v>
      </c>
      <c r="F12" s="8">
        <v>3</v>
      </c>
      <c r="G12" s="8">
        <v>67000</v>
      </c>
      <c r="H12" s="8" t="s">
        <v>18</v>
      </c>
    </row>
    <row r="13" spans="1:13" x14ac:dyDescent="0.25">
      <c r="A13" s="8">
        <v>2016</v>
      </c>
      <c r="B13" s="8" t="s">
        <v>24</v>
      </c>
      <c r="C13" s="8" t="s">
        <v>22</v>
      </c>
      <c r="D13" s="8" t="s">
        <v>10</v>
      </c>
      <c r="E13" s="8" t="s">
        <v>13</v>
      </c>
      <c r="F13" s="8">
        <v>1</v>
      </c>
      <c r="G13" s="8">
        <v>12000</v>
      </c>
      <c r="H13" s="8" t="s">
        <v>21</v>
      </c>
    </row>
    <row r="14" spans="1:13" x14ac:dyDescent="0.25">
      <c r="A14" s="8">
        <v>2016</v>
      </c>
      <c r="B14" s="8" t="s">
        <v>11</v>
      </c>
      <c r="C14" s="8" t="s">
        <v>12</v>
      </c>
      <c r="D14" s="8" t="s">
        <v>15</v>
      </c>
      <c r="E14" s="8" t="s">
        <v>13</v>
      </c>
      <c r="F14" s="8">
        <v>45</v>
      </c>
      <c r="G14" s="8">
        <v>44000</v>
      </c>
      <c r="H14" s="8" t="s">
        <v>14</v>
      </c>
    </row>
    <row r="15" spans="1:13" x14ac:dyDescent="0.25">
      <c r="A15" s="8">
        <v>2016</v>
      </c>
      <c r="B15" s="8" t="s">
        <v>11</v>
      </c>
      <c r="C15" s="8" t="s">
        <v>12</v>
      </c>
      <c r="D15" s="8" t="s">
        <v>17</v>
      </c>
      <c r="E15" s="8" t="s">
        <v>13</v>
      </c>
      <c r="F15" s="8">
        <v>3</v>
      </c>
      <c r="G15" s="8">
        <v>29000</v>
      </c>
      <c r="H15" s="8" t="s">
        <v>27</v>
      </c>
    </row>
    <row r="16" spans="1:13" x14ac:dyDescent="0.25">
      <c r="A16" s="8">
        <v>2016</v>
      </c>
      <c r="B16" s="8" t="s">
        <v>19</v>
      </c>
      <c r="C16" s="8" t="s">
        <v>20</v>
      </c>
      <c r="D16" s="8" t="s">
        <v>10</v>
      </c>
      <c r="E16" s="8" t="s">
        <v>13</v>
      </c>
      <c r="F16" s="8">
        <v>5</v>
      </c>
      <c r="G16" s="8">
        <v>17000</v>
      </c>
      <c r="H16" s="8" t="s">
        <v>25</v>
      </c>
    </row>
    <row r="17" spans="1:8" x14ac:dyDescent="0.25">
      <c r="A17" s="8">
        <v>2016</v>
      </c>
      <c r="B17" s="8" t="s">
        <v>24</v>
      </c>
      <c r="C17" s="8" t="s">
        <v>16</v>
      </c>
      <c r="D17" s="8" t="s">
        <v>17</v>
      </c>
      <c r="E17" s="8" t="s">
        <v>13</v>
      </c>
      <c r="F17" s="8">
        <v>3</v>
      </c>
      <c r="G17" s="8">
        <v>25000</v>
      </c>
      <c r="H17" s="8" t="s">
        <v>26</v>
      </c>
    </row>
    <row r="18" spans="1:8" x14ac:dyDescent="0.25">
      <c r="A18" s="8">
        <v>2016</v>
      </c>
      <c r="B18" s="8" t="s">
        <v>19</v>
      </c>
      <c r="C18" s="8" t="s">
        <v>20</v>
      </c>
      <c r="D18" s="8" t="s">
        <v>15</v>
      </c>
      <c r="E18" s="8" t="s">
        <v>13</v>
      </c>
      <c r="F18" s="8">
        <v>3</v>
      </c>
      <c r="G18" s="8">
        <v>45000</v>
      </c>
      <c r="H18" s="8" t="s">
        <v>14</v>
      </c>
    </row>
    <row r="19" spans="1:8" x14ac:dyDescent="0.25">
      <c r="A19" s="8">
        <v>2016</v>
      </c>
      <c r="B19" s="8" t="s">
        <v>19</v>
      </c>
      <c r="C19" s="8" t="s">
        <v>12</v>
      </c>
      <c r="D19" s="8" t="s">
        <v>17</v>
      </c>
      <c r="E19" s="8" t="s">
        <v>13</v>
      </c>
      <c r="F19" s="8">
        <v>5</v>
      </c>
      <c r="G19" s="8">
        <v>50000</v>
      </c>
      <c r="H19" s="8" t="s">
        <v>18</v>
      </c>
    </row>
    <row r="20" spans="1:8" x14ac:dyDescent="0.25">
      <c r="A20" s="8">
        <v>2016</v>
      </c>
      <c r="B20" s="8" t="s">
        <v>24</v>
      </c>
      <c r="C20" s="8" t="s">
        <v>22</v>
      </c>
      <c r="D20" s="8" t="s">
        <v>10</v>
      </c>
      <c r="E20" s="8" t="s">
        <v>13</v>
      </c>
      <c r="F20" s="8">
        <v>3</v>
      </c>
      <c r="G20" s="8">
        <v>39000</v>
      </c>
      <c r="H20" s="8" t="s">
        <v>21</v>
      </c>
    </row>
    <row r="21" spans="1:8" ht="15.75" customHeight="1" x14ac:dyDescent="0.25">
      <c r="A21" s="8">
        <v>2016</v>
      </c>
      <c r="B21" s="8" t="s">
        <v>11</v>
      </c>
      <c r="C21" s="8" t="s">
        <v>16</v>
      </c>
      <c r="D21" s="8" t="s">
        <v>15</v>
      </c>
      <c r="E21" s="8" t="s">
        <v>13</v>
      </c>
      <c r="F21" s="8">
        <v>5</v>
      </c>
      <c r="G21" s="8">
        <v>9600</v>
      </c>
      <c r="H21" s="8" t="s">
        <v>14</v>
      </c>
    </row>
    <row r="22" spans="1:8" ht="15.75" customHeight="1" x14ac:dyDescent="0.25">
      <c r="A22" s="8">
        <v>2016</v>
      </c>
      <c r="B22" s="8" t="s">
        <v>19</v>
      </c>
      <c r="C22" s="8" t="s">
        <v>12</v>
      </c>
      <c r="D22" s="8" t="s">
        <v>17</v>
      </c>
      <c r="E22" s="8" t="s">
        <v>13</v>
      </c>
      <c r="F22" s="8">
        <v>5</v>
      </c>
      <c r="G22" s="8">
        <v>33000</v>
      </c>
      <c r="H22" s="8" t="s">
        <v>27</v>
      </c>
    </row>
    <row r="23" spans="1:8" ht="15.75" customHeight="1" x14ac:dyDescent="0.25">
      <c r="A23" s="8">
        <v>2016</v>
      </c>
      <c r="B23" s="8" t="s">
        <v>24</v>
      </c>
      <c r="C23" s="8" t="s">
        <v>22</v>
      </c>
      <c r="D23" s="8" t="s">
        <v>15</v>
      </c>
      <c r="E23" s="8" t="s">
        <v>13</v>
      </c>
      <c r="F23" s="8">
        <v>10</v>
      </c>
      <c r="G23" s="8">
        <v>12000</v>
      </c>
      <c r="H23" s="8" t="s">
        <v>25</v>
      </c>
    </row>
    <row r="24" spans="1:8" ht="15.75" customHeight="1" x14ac:dyDescent="0.25">
      <c r="A24" s="8">
        <v>2016</v>
      </c>
      <c r="B24" s="8" t="s">
        <v>11</v>
      </c>
      <c r="C24" s="8" t="s">
        <v>12</v>
      </c>
      <c r="D24" s="8" t="s">
        <v>15</v>
      </c>
      <c r="E24" s="8" t="s">
        <v>13</v>
      </c>
      <c r="F24" s="8">
        <v>11</v>
      </c>
      <c r="G24" s="8">
        <v>44000</v>
      </c>
      <c r="H24" s="8" t="s">
        <v>26</v>
      </c>
    </row>
    <row r="25" spans="1:8" ht="15.75" customHeight="1" x14ac:dyDescent="0.25">
      <c r="A25" s="8">
        <v>2016</v>
      </c>
      <c r="B25" s="8" t="s">
        <v>19</v>
      </c>
      <c r="C25" s="8" t="s">
        <v>16</v>
      </c>
      <c r="D25" s="8" t="s">
        <v>17</v>
      </c>
      <c r="E25" s="8" t="s">
        <v>13</v>
      </c>
      <c r="F25" s="8">
        <v>22</v>
      </c>
      <c r="G25" s="8">
        <v>29000</v>
      </c>
      <c r="H25" s="8" t="s">
        <v>14</v>
      </c>
    </row>
    <row r="26" spans="1:8" ht="15.75" customHeight="1" x14ac:dyDescent="0.25">
      <c r="A26" s="8">
        <v>2016</v>
      </c>
      <c r="B26" s="8" t="s">
        <v>19</v>
      </c>
      <c r="C26" s="8" t="s">
        <v>12</v>
      </c>
      <c r="D26" s="8" t="s">
        <v>15</v>
      </c>
      <c r="E26" s="8" t="s">
        <v>13</v>
      </c>
      <c r="F26" s="8">
        <v>33</v>
      </c>
      <c r="G26" s="8">
        <v>34000</v>
      </c>
      <c r="H26" s="8" t="s">
        <v>18</v>
      </c>
    </row>
    <row r="27" spans="1:8" ht="15.75" customHeight="1" x14ac:dyDescent="0.25">
      <c r="A27" s="8">
        <v>2016</v>
      </c>
      <c r="B27" s="8" t="s">
        <v>11</v>
      </c>
      <c r="C27" s="8" t="s">
        <v>16</v>
      </c>
      <c r="D27" s="8" t="s">
        <v>17</v>
      </c>
      <c r="E27" s="8" t="s">
        <v>13</v>
      </c>
      <c r="F27" s="8">
        <v>23</v>
      </c>
      <c r="G27" s="8">
        <v>22000</v>
      </c>
      <c r="H27" s="8" t="s">
        <v>21</v>
      </c>
    </row>
    <row r="28" spans="1:8" ht="15.75" customHeight="1" x14ac:dyDescent="0.25">
      <c r="A28" s="8">
        <v>2015</v>
      </c>
      <c r="B28" s="8" t="s">
        <v>24</v>
      </c>
      <c r="C28" s="8" t="s">
        <v>20</v>
      </c>
      <c r="D28" s="8" t="s">
        <v>15</v>
      </c>
      <c r="E28" s="8" t="s">
        <v>13</v>
      </c>
      <c r="F28" s="8">
        <v>22</v>
      </c>
      <c r="G28" s="8">
        <v>39000</v>
      </c>
      <c r="H28" s="8" t="s">
        <v>14</v>
      </c>
    </row>
    <row r="29" spans="1:8" ht="15.75" customHeight="1" x14ac:dyDescent="0.25">
      <c r="A29" s="8">
        <v>2015</v>
      </c>
      <c r="B29" s="8" t="s">
        <v>24</v>
      </c>
      <c r="C29" s="8" t="s">
        <v>16</v>
      </c>
      <c r="D29" s="8" t="s">
        <v>17</v>
      </c>
      <c r="E29" s="8" t="s">
        <v>13</v>
      </c>
      <c r="F29" s="8">
        <v>34</v>
      </c>
      <c r="G29" s="8">
        <v>90000</v>
      </c>
      <c r="H29" s="8" t="s">
        <v>27</v>
      </c>
    </row>
    <row r="30" spans="1:8" ht="15.75" customHeight="1" x14ac:dyDescent="0.25">
      <c r="A30" s="8">
        <v>2015</v>
      </c>
      <c r="B30" s="8" t="s">
        <v>11</v>
      </c>
      <c r="C30" s="8" t="s">
        <v>12</v>
      </c>
      <c r="D30" s="8" t="s">
        <v>10</v>
      </c>
      <c r="E30" s="8" t="s">
        <v>13</v>
      </c>
      <c r="F30" s="8">
        <v>45</v>
      </c>
      <c r="G30" s="8">
        <v>25000</v>
      </c>
      <c r="H30" s="8" t="s">
        <v>25</v>
      </c>
    </row>
    <row r="31" spans="1:8" ht="15.75" customHeight="1" x14ac:dyDescent="0.25">
      <c r="A31" s="8">
        <v>2015</v>
      </c>
      <c r="B31" s="8" t="s">
        <v>11</v>
      </c>
      <c r="C31" s="8" t="s">
        <v>20</v>
      </c>
      <c r="D31" s="8" t="s">
        <v>15</v>
      </c>
      <c r="E31" s="8" t="s">
        <v>13</v>
      </c>
      <c r="F31" s="8">
        <v>44</v>
      </c>
      <c r="G31" s="8">
        <v>46000</v>
      </c>
      <c r="H31" s="8" t="s">
        <v>26</v>
      </c>
    </row>
    <row r="32" spans="1:8" ht="15.75" customHeight="1" x14ac:dyDescent="0.25">
      <c r="A32" s="8">
        <v>2015</v>
      </c>
      <c r="B32" s="8" t="s">
        <v>19</v>
      </c>
      <c r="C32" s="8" t="s">
        <v>12</v>
      </c>
      <c r="D32" s="8" t="s">
        <v>10</v>
      </c>
      <c r="E32" s="8" t="s">
        <v>13</v>
      </c>
      <c r="F32" s="8">
        <v>23</v>
      </c>
      <c r="G32" s="8">
        <v>58000</v>
      </c>
      <c r="H32" s="8" t="s">
        <v>14</v>
      </c>
    </row>
    <row r="33" spans="1:8" ht="15.75" customHeight="1" x14ac:dyDescent="0.25">
      <c r="A33" s="8">
        <v>2016</v>
      </c>
      <c r="B33" s="8" t="s">
        <v>11</v>
      </c>
      <c r="C33" s="8" t="s">
        <v>22</v>
      </c>
      <c r="D33" s="8" t="s">
        <v>15</v>
      </c>
      <c r="E33" s="8" t="s">
        <v>13</v>
      </c>
      <c r="F33" s="8">
        <v>34</v>
      </c>
      <c r="G33" s="8">
        <v>97000</v>
      </c>
      <c r="H33" s="8" t="s">
        <v>18</v>
      </c>
    </row>
    <row r="34" spans="1:8" ht="15.75" customHeight="1" x14ac:dyDescent="0.25">
      <c r="A34" s="8">
        <v>2016</v>
      </c>
      <c r="B34" s="8" t="s">
        <v>19</v>
      </c>
      <c r="C34" s="8" t="s">
        <v>22</v>
      </c>
      <c r="D34" s="8" t="s">
        <v>17</v>
      </c>
      <c r="E34" s="8" t="s">
        <v>13</v>
      </c>
      <c r="F34" s="8">
        <v>23</v>
      </c>
      <c r="G34" s="8">
        <v>34000</v>
      </c>
      <c r="H34" s="8" t="s">
        <v>21</v>
      </c>
    </row>
    <row r="35" spans="1:8" ht="15.75" customHeight="1" x14ac:dyDescent="0.25">
      <c r="A35" s="8">
        <v>2016</v>
      </c>
      <c r="B35" s="8" t="s">
        <v>19</v>
      </c>
      <c r="C35" s="8" t="s">
        <v>12</v>
      </c>
      <c r="D35" s="8" t="s">
        <v>10</v>
      </c>
      <c r="E35" s="8" t="s">
        <v>13</v>
      </c>
      <c r="F35" s="8">
        <v>34</v>
      </c>
      <c r="G35" s="8">
        <v>67000</v>
      </c>
      <c r="H35" s="8" t="s">
        <v>14</v>
      </c>
    </row>
    <row r="36" spans="1:8" ht="15.75" customHeight="1" x14ac:dyDescent="0.25">
      <c r="A36" s="8">
        <v>2015</v>
      </c>
      <c r="B36" s="8" t="s">
        <v>24</v>
      </c>
      <c r="C36" s="8" t="s">
        <v>12</v>
      </c>
      <c r="D36" s="8" t="s">
        <v>15</v>
      </c>
      <c r="E36" s="8" t="s">
        <v>13</v>
      </c>
      <c r="F36" s="8">
        <v>5</v>
      </c>
      <c r="G36" s="8">
        <v>49000</v>
      </c>
      <c r="H36" s="8" t="s">
        <v>27</v>
      </c>
    </row>
    <row r="37" spans="1:8" ht="15.75" customHeight="1" x14ac:dyDescent="0.25">
      <c r="A37" s="8">
        <v>2015</v>
      </c>
      <c r="B37" s="8" t="s">
        <v>24</v>
      </c>
      <c r="C37" s="8" t="s">
        <v>20</v>
      </c>
      <c r="D37" s="8" t="s">
        <v>17</v>
      </c>
      <c r="E37" s="8" t="s">
        <v>13</v>
      </c>
      <c r="F37" s="8">
        <v>23</v>
      </c>
      <c r="G37" s="8">
        <v>28000</v>
      </c>
      <c r="H37" s="8" t="s">
        <v>25</v>
      </c>
    </row>
    <row r="38" spans="1:8" ht="15.75" customHeight="1" x14ac:dyDescent="0.25">
      <c r="A38" s="8">
        <v>2015</v>
      </c>
      <c r="B38" s="8" t="s">
        <v>24</v>
      </c>
      <c r="C38" s="8" t="s">
        <v>16</v>
      </c>
      <c r="D38" s="8" t="s">
        <v>10</v>
      </c>
      <c r="E38" s="8" t="s">
        <v>13</v>
      </c>
      <c r="F38" s="8">
        <v>45</v>
      </c>
      <c r="G38" s="8">
        <v>11000</v>
      </c>
      <c r="H38" s="8" t="s">
        <v>26</v>
      </c>
    </row>
    <row r="39" spans="1:8" ht="15.75" customHeight="1" x14ac:dyDescent="0.25">
      <c r="A39" s="8">
        <v>2015</v>
      </c>
      <c r="B39" s="8" t="s">
        <v>11</v>
      </c>
      <c r="C39" s="8" t="s">
        <v>20</v>
      </c>
      <c r="D39" s="8" t="s">
        <v>17</v>
      </c>
      <c r="E39" s="8" t="s">
        <v>13</v>
      </c>
      <c r="F39" s="8">
        <v>23</v>
      </c>
      <c r="G39" s="8">
        <v>90000</v>
      </c>
      <c r="H39" s="8" t="s">
        <v>14</v>
      </c>
    </row>
    <row r="40" spans="1:8" ht="15.75" customHeight="1" x14ac:dyDescent="0.25">
      <c r="A40" s="8">
        <v>2016</v>
      </c>
      <c r="B40" s="8" t="s">
        <v>11</v>
      </c>
      <c r="C40" s="8" t="s">
        <v>12</v>
      </c>
      <c r="D40" s="8" t="s">
        <v>17</v>
      </c>
      <c r="E40" s="8" t="s">
        <v>13</v>
      </c>
      <c r="F40" s="8">
        <v>56</v>
      </c>
      <c r="G40" s="8">
        <v>26000</v>
      </c>
      <c r="H40" s="8" t="s">
        <v>18</v>
      </c>
    </row>
    <row r="41" spans="1:8" ht="15.75" customHeight="1" x14ac:dyDescent="0.25">
      <c r="A41" s="8">
        <v>2016</v>
      </c>
      <c r="B41" s="8" t="s">
        <v>11</v>
      </c>
      <c r="C41" s="8" t="s">
        <v>22</v>
      </c>
      <c r="D41" s="8" t="s">
        <v>15</v>
      </c>
      <c r="E41" s="8" t="s">
        <v>13</v>
      </c>
      <c r="F41" s="8">
        <v>34</v>
      </c>
      <c r="G41" s="8">
        <v>38000</v>
      </c>
      <c r="H41" s="8" t="s">
        <v>21</v>
      </c>
    </row>
    <row r="42" spans="1:8" ht="15.75" customHeight="1" x14ac:dyDescent="0.25">
      <c r="A42" s="8">
        <v>2016</v>
      </c>
      <c r="B42" s="8" t="s">
        <v>19</v>
      </c>
      <c r="C42" s="8" t="s">
        <v>16</v>
      </c>
      <c r="D42" s="8" t="s">
        <v>10</v>
      </c>
      <c r="E42" s="8" t="s">
        <v>13</v>
      </c>
      <c r="F42" s="8">
        <v>23</v>
      </c>
      <c r="G42" s="8">
        <v>33000</v>
      </c>
      <c r="H42" s="8" t="s">
        <v>14</v>
      </c>
    </row>
    <row r="43" spans="1:8" ht="15.75" customHeight="1" x14ac:dyDescent="0.25">
      <c r="A43" s="8">
        <v>2016</v>
      </c>
      <c r="B43" s="8" t="s">
        <v>19</v>
      </c>
      <c r="C43" s="8" t="s">
        <v>16</v>
      </c>
      <c r="D43" s="8" t="s">
        <v>15</v>
      </c>
      <c r="E43" s="8" t="s">
        <v>13</v>
      </c>
      <c r="F43" s="8">
        <v>12</v>
      </c>
      <c r="G43" s="8">
        <v>28000</v>
      </c>
      <c r="H43" s="8" t="s">
        <v>27</v>
      </c>
    </row>
    <row r="44" spans="1:8" ht="15.75" customHeight="1" x14ac:dyDescent="0.25">
      <c r="A44" s="8">
        <v>2014</v>
      </c>
      <c r="B44" s="8" t="s">
        <v>19</v>
      </c>
      <c r="C44" s="8" t="s">
        <v>20</v>
      </c>
      <c r="D44" s="8" t="s">
        <v>17</v>
      </c>
      <c r="E44" s="8" t="s">
        <v>13</v>
      </c>
      <c r="F44" s="8">
        <v>45</v>
      </c>
      <c r="G44" s="8">
        <v>59000</v>
      </c>
      <c r="H44" s="8" t="s">
        <v>25</v>
      </c>
    </row>
    <row r="45" spans="1:8" ht="15.75" customHeight="1" x14ac:dyDescent="0.25">
      <c r="A45" s="8">
        <v>2014</v>
      </c>
      <c r="B45" s="8" t="s">
        <v>11</v>
      </c>
      <c r="C45" s="8" t="s">
        <v>16</v>
      </c>
      <c r="D45" s="8" t="s">
        <v>10</v>
      </c>
      <c r="E45" s="8" t="s">
        <v>13</v>
      </c>
      <c r="F45" s="8">
        <v>45</v>
      </c>
      <c r="G45" s="8">
        <v>32000</v>
      </c>
      <c r="H45" s="8" t="s">
        <v>26</v>
      </c>
    </row>
    <row r="46" spans="1:8" ht="15.75" customHeight="1" x14ac:dyDescent="0.25">
      <c r="A46" s="8">
        <v>2014</v>
      </c>
      <c r="B46" s="8" t="s">
        <v>19</v>
      </c>
      <c r="C46" s="8" t="s">
        <v>22</v>
      </c>
      <c r="D46" s="8" t="s">
        <v>17</v>
      </c>
      <c r="E46" s="8" t="s">
        <v>13</v>
      </c>
      <c r="F46" s="8">
        <v>2</v>
      </c>
      <c r="G46" s="8">
        <v>34000</v>
      </c>
      <c r="H46" s="8" t="s">
        <v>14</v>
      </c>
    </row>
    <row r="47" spans="1:8" ht="15.75" customHeight="1" x14ac:dyDescent="0.25">
      <c r="A47" s="8">
        <v>2014</v>
      </c>
      <c r="B47" s="8" t="s">
        <v>24</v>
      </c>
      <c r="C47" s="8" t="s">
        <v>12</v>
      </c>
      <c r="D47" s="8" t="s">
        <v>17</v>
      </c>
      <c r="E47" s="8" t="s">
        <v>13</v>
      </c>
      <c r="F47" s="8">
        <v>34</v>
      </c>
      <c r="G47" s="8">
        <v>67000</v>
      </c>
      <c r="H47" s="8" t="s">
        <v>18</v>
      </c>
    </row>
    <row r="48" spans="1:8" ht="15.75" customHeight="1" x14ac:dyDescent="0.25">
      <c r="A48" s="8">
        <v>2014</v>
      </c>
      <c r="B48" s="8" t="s">
        <v>11</v>
      </c>
      <c r="C48" s="8" t="s">
        <v>12</v>
      </c>
      <c r="D48" s="8" t="s">
        <v>10</v>
      </c>
      <c r="E48" s="8" t="s">
        <v>13</v>
      </c>
      <c r="F48" s="8">
        <v>12</v>
      </c>
      <c r="G48" s="8">
        <v>49000</v>
      </c>
      <c r="H48" s="8" t="s">
        <v>21</v>
      </c>
    </row>
    <row r="49" spans="1:8" ht="15.75" customHeight="1" x14ac:dyDescent="0.25">
      <c r="A49" s="8">
        <v>2014</v>
      </c>
      <c r="B49" s="8" t="s">
        <v>19</v>
      </c>
      <c r="C49" s="8" t="s">
        <v>20</v>
      </c>
      <c r="D49" s="8" t="s">
        <v>17</v>
      </c>
      <c r="E49" s="8" t="s">
        <v>13</v>
      </c>
      <c r="F49" s="8">
        <v>34</v>
      </c>
      <c r="G49" s="8">
        <v>28000</v>
      </c>
      <c r="H49" s="8" t="s">
        <v>14</v>
      </c>
    </row>
    <row r="50" spans="1:8" ht="15.75" customHeight="1" x14ac:dyDescent="0.25">
      <c r="A50" s="8">
        <v>2015</v>
      </c>
      <c r="B50" s="8" t="s">
        <v>19</v>
      </c>
      <c r="C50" s="8" t="s">
        <v>16</v>
      </c>
      <c r="D50" s="8" t="s">
        <v>17</v>
      </c>
      <c r="E50" s="8" t="s">
        <v>13</v>
      </c>
      <c r="F50" s="8">
        <v>12</v>
      </c>
      <c r="G50" s="8">
        <v>26000</v>
      </c>
      <c r="H50" s="8" t="s">
        <v>27</v>
      </c>
    </row>
    <row r="51" spans="1:8" ht="15.75" customHeight="1" x14ac:dyDescent="0.25">
      <c r="A51" s="8">
        <v>2015</v>
      </c>
      <c r="B51" s="8" t="s">
        <v>24</v>
      </c>
      <c r="C51" s="8" t="s">
        <v>16</v>
      </c>
      <c r="D51" s="8" t="s">
        <v>15</v>
      </c>
      <c r="E51" s="8" t="s">
        <v>13</v>
      </c>
      <c r="F51" s="8">
        <v>33</v>
      </c>
      <c r="G51" s="8">
        <v>48000</v>
      </c>
      <c r="H51" s="8" t="s">
        <v>25</v>
      </c>
    </row>
    <row r="52" spans="1:8" ht="15.75" customHeight="1" x14ac:dyDescent="0.25">
      <c r="A52" s="8">
        <v>2015</v>
      </c>
      <c r="B52" s="8" t="s">
        <v>11</v>
      </c>
      <c r="C52" s="8" t="s">
        <v>20</v>
      </c>
      <c r="D52" s="8" t="s">
        <v>17</v>
      </c>
      <c r="E52" s="8" t="s">
        <v>13</v>
      </c>
      <c r="F52" s="8">
        <v>11</v>
      </c>
      <c r="G52" s="8">
        <v>33000</v>
      </c>
      <c r="H52" s="8" t="s">
        <v>26</v>
      </c>
    </row>
    <row r="53" spans="1:8" ht="15.75" customHeight="1" x14ac:dyDescent="0.25">
      <c r="A53" s="8">
        <v>2016</v>
      </c>
      <c r="B53" s="8" t="s">
        <v>19</v>
      </c>
      <c r="C53" s="8" t="s">
        <v>12</v>
      </c>
      <c r="D53" s="8" t="s">
        <v>10</v>
      </c>
      <c r="E53" s="8" t="s">
        <v>13</v>
      </c>
      <c r="F53" s="8">
        <v>67</v>
      </c>
      <c r="G53" s="8">
        <v>97000</v>
      </c>
      <c r="H53" s="8" t="s">
        <v>14</v>
      </c>
    </row>
    <row r="54" spans="1:8" ht="15.75" customHeight="1" x14ac:dyDescent="0.25">
      <c r="A54" s="8">
        <v>2016</v>
      </c>
      <c r="B54" s="8" t="s">
        <v>24</v>
      </c>
      <c r="C54" s="8" t="s">
        <v>16</v>
      </c>
      <c r="D54" s="8" t="s">
        <v>10</v>
      </c>
      <c r="E54" s="8" t="s">
        <v>13</v>
      </c>
      <c r="F54" s="8">
        <v>34</v>
      </c>
      <c r="G54" s="8">
        <v>34000</v>
      </c>
      <c r="H54" s="8" t="s">
        <v>18</v>
      </c>
    </row>
    <row r="55" spans="1:8" ht="15.75" customHeight="1" x14ac:dyDescent="0.25">
      <c r="A55" s="8">
        <v>2016</v>
      </c>
      <c r="B55" s="8" t="s">
        <v>11</v>
      </c>
      <c r="C55" s="8" t="s">
        <v>22</v>
      </c>
      <c r="D55" s="8" t="s">
        <v>15</v>
      </c>
      <c r="E55" s="8" t="s">
        <v>13</v>
      </c>
      <c r="F55" s="8">
        <v>55</v>
      </c>
      <c r="G55" s="8">
        <v>67000</v>
      </c>
      <c r="H55" s="8" t="s">
        <v>21</v>
      </c>
    </row>
    <row r="56" spans="1:8" ht="15.75" customHeight="1" x14ac:dyDescent="0.25">
      <c r="A56" s="8">
        <v>2016</v>
      </c>
      <c r="B56" s="8" t="s">
        <v>19</v>
      </c>
      <c r="C56" s="8" t="s">
        <v>12</v>
      </c>
      <c r="D56" s="8" t="s">
        <v>17</v>
      </c>
      <c r="E56" s="8" t="s">
        <v>13</v>
      </c>
      <c r="F56" s="8">
        <v>22</v>
      </c>
      <c r="G56" s="8">
        <v>49000</v>
      </c>
      <c r="H56" s="8" t="s">
        <v>14</v>
      </c>
    </row>
    <row r="57" spans="1:8" ht="15.75" customHeight="1" x14ac:dyDescent="0.25">
      <c r="A57" s="8">
        <v>2016</v>
      </c>
      <c r="B57" s="8" t="s">
        <v>19</v>
      </c>
      <c r="C57" s="8" t="s">
        <v>20</v>
      </c>
      <c r="D57" s="8" t="s">
        <v>15</v>
      </c>
      <c r="E57" s="8" t="s">
        <v>13</v>
      </c>
      <c r="F57" s="8">
        <v>23</v>
      </c>
      <c r="G57" s="8">
        <v>59000</v>
      </c>
      <c r="H57" s="8" t="s">
        <v>27</v>
      </c>
    </row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1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000"/>
  <sheetViews>
    <sheetView workbookViewId="0"/>
  </sheetViews>
  <sheetFormatPr baseColWidth="10" defaultColWidth="12.625" defaultRowHeight="15" customHeight="1" x14ac:dyDescent="0.2"/>
  <cols>
    <col min="1" max="1" width="13.875" customWidth="1"/>
    <col min="2" max="2" width="6" customWidth="1"/>
    <col min="3" max="26" width="9.375" customWidth="1"/>
  </cols>
  <sheetData>
    <row r="1" spans="1:3" x14ac:dyDescent="0.25">
      <c r="A1" s="22" t="s">
        <v>87</v>
      </c>
      <c r="B1" s="22" t="s">
        <v>159</v>
      </c>
      <c r="C1" s="22" t="s">
        <v>179</v>
      </c>
    </row>
    <row r="2" spans="1:3" x14ac:dyDescent="0.25">
      <c r="A2" s="22" t="s">
        <v>180</v>
      </c>
      <c r="B2" s="22">
        <v>5000</v>
      </c>
      <c r="C2" s="22">
        <v>3000</v>
      </c>
    </row>
    <row r="3" spans="1:3" x14ac:dyDescent="0.25">
      <c r="A3" s="22" t="s">
        <v>181</v>
      </c>
      <c r="B3" s="22">
        <v>12000</v>
      </c>
      <c r="C3" s="22">
        <v>1000</v>
      </c>
    </row>
    <row r="4" spans="1:3" x14ac:dyDescent="0.25">
      <c r="A4" s="22" t="s">
        <v>182</v>
      </c>
      <c r="B4" s="22">
        <v>4500</v>
      </c>
      <c r="C4" s="22">
        <v>2340</v>
      </c>
    </row>
    <row r="5" spans="1:3" x14ac:dyDescent="0.25">
      <c r="A5" s="22" t="s">
        <v>183</v>
      </c>
      <c r="B5" s="22">
        <v>9090</v>
      </c>
      <c r="C5" s="22">
        <v>3450</v>
      </c>
    </row>
    <row r="6" spans="1:3" x14ac:dyDescent="0.25">
      <c r="A6" s="22" t="s">
        <v>184</v>
      </c>
      <c r="B6" s="22">
        <v>7000</v>
      </c>
      <c r="C6" s="22">
        <v>6000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2.625" defaultRowHeight="15" customHeight="1" x14ac:dyDescent="0.2"/>
  <cols>
    <col min="1" max="1" width="10.875" customWidth="1"/>
    <col min="2" max="2" width="13.625" customWidth="1"/>
    <col min="3" max="3" width="9.375" customWidth="1"/>
    <col min="4" max="4" width="11.375" customWidth="1"/>
    <col min="5" max="26" width="9.375" customWidth="1"/>
  </cols>
  <sheetData>
    <row r="1" spans="1:4" x14ac:dyDescent="0.25">
      <c r="A1" s="8" t="s">
        <v>185</v>
      </c>
      <c r="B1" s="8" t="s">
        <v>186</v>
      </c>
      <c r="C1" s="8" t="s">
        <v>64</v>
      </c>
      <c r="D1" s="8" t="s">
        <v>187</v>
      </c>
    </row>
    <row r="2" spans="1:4" x14ac:dyDescent="0.25">
      <c r="A2" s="8" t="s">
        <v>188</v>
      </c>
      <c r="B2" s="8">
        <v>167000</v>
      </c>
      <c r="C2" s="8">
        <v>78000</v>
      </c>
      <c r="D2" s="36">
        <v>0.47</v>
      </c>
    </row>
    <row r="3" spans="1:4" x14ac:dyDescent="0.25">
      <c r="A3" s="8" t="s">
        <v>189</v>
      </c>
      <c r="B3" s="8">
        <v>35000</v>
      </c>
      <c r="C3" s="8">
        <v>5600</v>
      </c>
      <c r="D3" s="36">
        <v>0.16</v>
      </c>
    </row>
    <row r="4" spans="1:4" x14ac:dyDescent="0.25">
      <c r="A4" s="8" t="s">
        <v>190</v>
      </c>
      <c r="B4" s="8">
        <v>570000</v>
      </c>
      <c r="C4" s="8">
        <v>89000</v>
      </c>
      <c r="D4" s="36">
        <v>0.16</v>
      </c>
    </row>
    <row r="5" spans="1:4" x14ac:dyDescent="0.25">
      <c r="A5" s="8" t="s">
        <v>191</v>
      </c>
      <c r="B5" s="8">
        <v>560000</v>
      </c>
      <c r="C5" s="8">
        <v>67000</v>
      </c>
      <c r="D5" s="36">
        <v>0.12</v>
      </c>
    </row>
    <row r="6" spans="1:4" x14ac:dyDescent="0.25">
      <c r="A6" s="8" t="s">
        <v>192</v>
      </c>
      <c r="B6" s="8">
        <v>120000</v>
      </c>
      <c r="C6" s="8">
        <v>34000</v>
      </c>
      <c r="D6" s="36">
        <v>0.28000000000000003</v>
      </c>
    </row>
    <row r="7" spans="1:4" x14ac:dyDescent="0.25">
      <c r="A7" s="8" t="s">
        <v>193</v>
      </c>
      <c r="B7" s="8">
        <v>159000</v>
      </c>
      <c r="C7" s="8">
        <v>120000</v>
      </c>
      <c r="D7" s="36">
        <v>0.75</v>
      </c>
    </row>
    <row r="8" spans="1:4" x14ac:dyDescent="0.25">
      <c r="A8" s="8" t="s">
        <v>194</v>
      </c>
      <c r="B8" s="8">
        <v>300000</v>
      </c>
      <c r="C8" s="8">
        <v>20000</v>
      </c>
      <c r="D8" s="36">
        <v>7.0000000000000007E-2</v>
      </c>
    </row>
    <row r="9" spans="1:4" x14ac:dyDescent="0.25">
      <c r="A9" s="8" t="s">
        <v>195</v>
      </c>
      <c r="B9" s="8">
        <v>289000</v>
      </c>
      <c r="C9" s="8">
        <v>45000</v>
      </c>
      <c r="D9" s="36">
        <v>0.16</v>
      </c>
    </row>
    <row r="10" spans="1:4" x14ac:dyDescent="0.25">
      <c r="A10" s="8" t="s">
        <v>196</v>
      </c>
      <c r="B10" s="8">
        <v>345000</v>
      </c>
      <c r="C10" s="8">
        <v>300000</v>
      </c>
      <c r="D10" s="36">
        <v>0.87</v>
      </c>
    </row>
    <row r="11" spans="1:4" x14ac:dyDescent="0.25">
      <c r="A11" s="8" t="s">
        <v>197</v>
      </c>
      <c r="B11" s="8">
        <v>123000</v>
      </c>
      <c r="C11" s="8">
        <v>80000</v>
      </c>
      <c r="D11" s="36">
        <v>0.65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6" workbookViewId="0">
      <selection activeCell="J21" sqref="J21"/>
    </sheetView>
  </sheetViews>
  <sheetFormatPr baseColWidth="10" defaultColWidth="12.625" defaultRowHeight="15" customHeight="1" x14ac:dyDescent="0.2"/>
  <cols>
    <col min="1" max="1" width="11.375" customWidth="1"/>
    <col min="2" max="5" width="9.375" customWidth="1"/>
    <col min="6" max="6" width="9.375" hidden="1" customWidth="1"/>
    <col min="7" max="11" width="9.375" customWidth="1"/>
    <col min="12" max="12" width="15.375" customWidth="1"/>
    <col min="13" max="13" width="19.625" customWidth="1"/>
    <col min="14" max="15" width="6.625" customWidth="1"/>
    <col min="16" max="23" width="7.5" customWidth="1"/>
    <col min="24" max="24" width="8.375" customWidth="1"/>
    <col min="25" max="25" width="11" customWidth="1"/>
    <col min="26" max="26" width="9.375" customWidth="1"/>
  </cols>
  <sheetData>
    <row r="1" spans="1:25" x14ac:dyDescent="0.25">
      <c r="A1" s="51" t="s">
        <v>198</v>
      </c>
      <c r="B1" s="52"/>
      <c r="C1" s="52"/>
      <c r="D1" s="52"/>
      <c r="E1" s="52"/>
      <c r="F1" s="52"/>
      <c r="G1" s="52"/>
    </row>
    <row r="4" spans="1:25" x14ac:dyDescent="0.25">
      <c r="A4" s="22" t="s">
        <v>4</v>
      </c>
      <c r="B4" s="22" t="s">
        <v>199</v>
      </c>
      <c r="C4" s="22" t="s">
        <v>200</v>
      </c>
      <c r="D4" s="22" t="s">
        <v>201</v>
      </c>
      <c r="E4" s="22" t="s">
        <v>202</v>
      </c>
      <c r="G4" s="22" t="s">
        <v>203</v>
      </c>
    </row>
    <row r="5" spans="1:25" x14ac:dyDescent="0.25">
      <c r="A5" s="22" t="s">
        <v>132</v>
      </c>
      <c r="B5" s="37">
        <v>25000</v>
      </c>
      <c r="C5" s="37">
        <v>50000</v>
      </c>
      <c r="D5" s="37">
        <v>30000</v>
      </c>
      <c r="E5" s="37">
        <v>25000</v>
      </c>
      <c r="F5" s="37"/>
      <c r="G5" s="37">
        <v>15000</v>
      </c>
      <c r="H5" s="22"/>
    </row>
    <row r="6" spans="1:25" x14ac:dyDescent="0.25">
      <c r="A6" s="22" t="s">
        <v>133</v>
      </c>
      <c r="B6" s="37">
        <v>45000</v>
      </c>
      <c r="C6" s="37">
        <v>76000</v>
      </c>
      <c r="D6" s="37">
        <v>29000</v>
      </c>
      <c r="E6" s="37">
        <v>12000</v>
      </c>
      <c r="F6" s="37"/>
      <c r="G6" s="37">
        <v>2200</v>
      </c>
      <c r="H6" s="22"/>
    </row>
    <row r="7" spans="1:25" x14ac:dyDescent="0.25">
      <c r="A7" s="22" t="s">
        <v>134</v>
      </c>
      <c r="B7" s="37">
        <v>36000</v>
      </c>
      <c r="C7" s="37">
        <v>19000</v>
      </c>
      <c r="D7" s="37">
        <v>34000</v>
      </c>
      <c r="E7" s="37">
        <v>28000</v>
      </c>
      <c r="F7" s="37"/>
      <c r="G7" s="37">
        <v>16000</v>
      </c>
      <c r="H7" s="22"/>
    </row>
    <row r="8" spans="1:25" x14ac:dyDescent="0.25">
      <c r="A8" s="22" t="s">
        <v>135</v>
      </c>
      <c r="B8" s="37">
        <v>23000</v>
      </c>
      <c r="C8" s="37">
        <v>14000</v>
      </c>
      <c r="D8" s="37">
        <v>19000</v>
      </c>
      <c r="E8" s="37">
        <v>45000</v>
      </c>
      <c r="F8" s="37"/>
      <c r="G8" s="37">
        <v>97000</v>
      </c>
      <c r="H8" s="22"/>
    </row>
    <row r="9" spans="1:25" x14ac:dyDescent="0.25">
      <c r="A9" s="22" t="s">
        <v>204</v>
      </c>
      <c r="B9" s="37">
        <v>45000</v>
      </c>
      <c r="C9" s="37">
        <v>34000</v>
      </c>
      <c r="D9" s="37">
        <v>50000</v>
      </c>
      <c r="E9" s="37">
        <v>40000</v>
      </c>
      <c r="F9" s="37"/>
      <c r="G9" s="37">
        <v>20000</v>
      </c>
      <c r="H9" s="22"/>
    </row>
    <row r="10" spans="1:25" x14ac:dyDescent="0.25">
      <c r="A10" s="22" t="s">
        <v>205</v>
      </c>
      <c r="B10" s="37">
        <v>23450</v>
      </c>
      <c r="C10" s="37">
        <v>45000</v>
      </c>
      <c r="D10" s="37">
        <v>14000</v>
      </c>
      <c r="E10" s="37">
        <v>23000</v>
      </c>
      <c r="F10" s="37"/>
      <c r="G10" s="37">
        <v>41000</v>
      </c>
      <c r="H10" s="22"/>
    </row>
    <row r="11" spans="1:25" x14ac:dyDescent="0.25">
      <c r="A11" s="22" t="s">
        <v>206</v>
      </c>
      <c r="B11" s="37">
        <v>34000</v>
      </c>
      <c r="C11" s="37">
        <v>56000</v>
      </c>
      <c r="D11" s="37">
        <v>12000</v>
      </c>
      <c r="E11" s="37">
        <v>34000</v>
      </c>
      <c r="F11" s="37"/>
      <c r="G11" s="37">
        <v>78000</v>
      </c>
      <c r="H11" s="22"/>
    </row>
    <row r="12" spans="1:25" x14ac:dyDescent="0.25">
      <c r="A12" s="22" t="s">
        <v>207</v>
      </c>
      <c r="B12" s="37">
        <v>34000</v>
      </c>
      <c r="C12" s="37">
        <v>17000</v>
      </c>
      <c r="D12" s="37">
        <v>50000</v>
      </c>
      <c r="E12" s="37">
        <v>78000</v>
      </c>
      <c r="F12" s="37"/>
      <c r="G12" s="37">
        <v>134000</v>
      </c>
      <c r="H12" s="22"/>
    </row>
    <row r="13" spans="1:25" x14ac:dyDescent="0.25">
      <c r="A13" s="22" t="s">
        <v>208</v>
      </c>
      <c r="B13" s="37">
        <v>34000</v>
      </c>
      <c r="C13" s="37">
        <v>20000</v>
      </c>
      <c r="D13" s="37">
        <v>50000</v>
      </c>
      <c r="E13" s="37">
        <v>60000</v>
      </c>
      <c r="F13" s="37"/>
      <c r="G13" s="37">
        <v>80000</v>
      </c>
      <c r="H13" s="22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x14ac:dyDescent="0.25">
      <c r="A14" s="22" t="s">
        <v>209</v>
      </c>
      <c r="B14" s="37">
        <v>34000</v>
      </c>
      <c r="C14" s="37">
        <v>35000</v>
      </c>
      <c r="D14" s="37">
        <v>45000</v>
      </c>
      <c r="E14" s="37">
        <v>23000</v>
      </c>
      <c r="F14" s="37"/>
      <c r="G14" s="37">
        <v>1300</v>
      </c>
      <c r="H14" s="22"/>
      <c r="L14" s="38"/>
    </row>
    <row r="15" spans="1:25" x14ac:dyDescent="0.25">
      <c r="A15" s="22" t="s">
        <v>210</v>
      </c>
      <c r="B15" s="37">
        <v>34000</v>
      </c>
      <c r="C15" s="37">
        <v>20000</v>
      </c>
      <c r="D15" s="37">
        <v>19000</v>
      </c>
      <c r="E15" s="37">
        <v>15000</v>
      </c>
      <c r="F15" s="37"/>
      <c r="G15" s="37">
        <v>7000</v>
      </c>
      <c r="H15" s="22"/>
      <c r="L15" s="38"/>
    </row>
    <row r="16" spans="1:25" x14ac:dyDescent="0.25">
      <c r="A16" s="22" t="s">
        <v>211</v>
      </c>
      <c r="B16" s="37">
        <v>50000</v>
      </c>
      <c r="C16" s="37">
        <v>60000</v>
      </c>
      <c r="D16" s="37">
        <v>57000</v>
      </c>
      <c r="E16" s="37">
        <v>70000</v>
      </c>
      <c r="F16" s="37"/>
      <c r="G16" s="37">
        <v>96000</v>
      </c>
      <c r="H16" s="22"/>
      <c r="L16" s="38"/>
    </row>
    <row r="17" spans="1:12" x14ac:dyDescent="0.25">
      <c r="L17" s="38"/>
    </row>
    <row r="18" spans="1:12" x14ac:dyDescent="0.25">
      <c r="L18" s="38"/>
    </row>
    <row r="19" spans="1:12" ht="75" x14ac:dyDescent="0.25">
      <c r="A19" s="3" t="s">
        <v>212</v>
      </c>
      <c r="B19" s="39">
        <f t="shared" ref="B19:G19" si="0">AVERAGEIF(B5:B16,"&gt;=20000")</f>
        <v>34787.5</v>
      </c>
      <c r="C19" s="39">
        <f t="shared" si="0"/>
        <v>44000</v>
      </c>
      <c r="D19" s="39">
        <f t="shared" si="0"/>
        <v>43125</v>
      </c>
      <c r="E19" s="39">
        <f t="shared" si="0"/>
        <v>42600</v>
      </c>
      <c r="F19" s="39" t="e">
        <f t="shared" si="0"/>
        <v>#DIV/0!</v>
      </c>
      <c r="G19" s="39">
        <f t="shared" si="0"/>
        <v>78000</v>
      </c>
      <c r="L19" s="38"/>
    </row>
    <row r="20" spans="1:12" x14ac:dyDescent="0.25">
      <c r="L20" s="38"/>
    </row>
    <row r="21" spans="1:12" ht="15.75" customHeight="1" x14ac:dyDescent="0.25">
      <c r="L21" s="38"/>
    </row>
    <row r="22" spans="1:12" ht="15.75" customHeight="1" x14ac:dyDescent="0.25">
      <c r="L22" s="38"/>
    </row>
    <row r="23" spans="1:12" ht="15.75" customHeight="1" x14ac:dyDescent="0.25">
      <c r="L23" s="38"/>
    </row>
    <row r="24" spans="1:12" ht="15.75" customHeight="1" x14ac:dyDescent="0.25">
      <c r="L24" s="38"/>
    </row>
    <row r="25" spans="1:12" ht="15.75" customHeight="1" x14ac:dyDescent="0.25">
      <c r="L25" s="38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pageMargins left="0.7" right="0.7" top="0.75" bottom="0.75" header="0" footer="0"/>
  <pageSetup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sparklines>
            <x14:sparkline>
              <xm:f>Deportes!B5:G5</xm:f>
              <xm:sqref>H5</xm:sqref>
            </x14:sparkline>
            <x14:sparkline>
              <xm:f>Deportes!B6:G6</xm:f>
              <xm:sqref>H6</xm:sqref>
            </x14:sparkline>
            <x14:sparkline>
              <xm:f>Deportes!B7:G7</xm:f>
              <xm:sqref>H7</xm:sqref>
            </x14:sparkline>
            <x14:sparkline>
              <xm:f>Deportes!B8:G8</xm:f>
              <xm:sqref>H8</xm:sqref>
            </x14:sparkline>
            <x14:sparkline>
              <xm:f>Deportes!B9:G9</xm:f>
              <xm:sqref>H9</xm:sqref>
            </x14:sparkline>
            <x14:sparkline>
              <xm:f>Deportes!B10:G10</xm:f>
              <xm:sqref>H10</xm:sqref>
            </x14:sparkline>
            <x14:sparkline>
              <xm:f>Deportes!B11:G11</xm:f>
              <xm:sqref>H11</xm:sqref>
            </x14:sparkline>
            <x14:sparkline>
              <xm:f>Deportes!B12:G12</xm:f>
              <xm:sqref>H12</xm:sqref>
            </x14:sparkline>
            <x14:sparkline>
              <xm:f>Deportes!B13:G13</xm:f>
              <xm:sqref>H13</xm:sqref>
            </x14:sparkline>
            <x14:sparkline>
              <xm:f>Deportes!B14:G14</xm:f>
              <xm:sqref>H14</xm:sqref>
            </x14:sparkline>
            <x14:sparkline>
              <xm:f>Deportes!B15:G15</xm:f>
              <xm:sqref>H15</xm:sqref>
            </x14:sparkline>
            <x14:sparkline>
              <xm:f>Deportes!B16:G16</xm:f>
              <xm:sqref>H16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>
      <selection activeCell="J13" sqref="J13"/>
    </sheetView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M9" sqref="M9"/>
    </sheetView>
  </sheetViews>
  <sheetFormatPr baseColWidth="10" defaultColWidth="12.625" defaultRowHeight="15" customHeight="1" x14ac:dyDescent="0.2"/>
  <cols>
    <col min="1" max="26" width="9.375" customWidth="1"/>
  </cols>
  <sheetData>
    <row r="1" spans="1:5" x14ac:dyDescent="0.25">
      <c r="B1" s="22" t="s">
        <v>213</v>
      </c>
    </row>
    <row r="3" spans="1:5" x14ac:dyDescent="0.25">
      <c r="B3" s="22" t="s">
        <v>214</v>
      </c>
    </row>
    <row r="4" spans="1:5" x14ac:dyDescent="0.25">
      <c r="A4" s="51" t="s">
        <v>215</v>
      </c>
      <c r="B4" s="52"/>
      <c r="C4" s="52"/>
      <c r="D4" s="52"/>
      <c r="E4" s="52"/>
    </row>
    <row r="5" spans="1:5" ht="45" x14ac:dyDescent="0.25">
      <c r="A5" s="22" t="s">
        <v>4</v>
      </c>
      <c r="B5" s="3" t="s">
        <v>216</v>
      </c>
      <c r="C5" s="3" t="s">
        <v>217</v>
      </c>
      <c r="D5" s="3" t="s">
        <v>218</v>
      </c>
      <c r="E5" s="3" t="s">
        <v>219</v>
      </c>
    </row>
    <row r="6" spans="1:5" x14ac:dyDescent="0.25">
      <c r="A6" s="22" t="s">
        <v>132</v>
      </c>
      <c r="B6" s="40">
        <v>0.03</v>
      </c>
      <c r="C6" s="40">
        <v>0.03</v>
      </c>
      <c r="D6" s="40">
        <v>0.03</v>
      </c>
      <c r="E6" s="40">
        <v>0.03</v>
      </c>
    </row>
    <row r="7" spans="1:5" x14ac:dyDescent="0.25">
      <c r="A7" s="22" t="s">
        <v>133</v>
      </c>
      <c r="B7" s="40">
        <v>0.06</v>
      </c>
      <c r="C7" s="40">
        <v>0.05</v>
      </c>
      <c r="D7" s="40">
        <v>0.5</v>
      </c>
      <c r="E7" s="40">
        <v>0.05</v>
      </c>
    </row>
    <row r="8" spans="1:5" x14ac:dyDescent="0.25">
      <c r="A8" s="22" t="s">
        <v>134</v>
      </c>
      <c r="B8" s="40">
        <v>0.03</v>
      </c>
      <c r="C8" s="40">
        <v>0.02</v>
      </c>
      <c r="D8" s="40">
        <v>0.2</v>
      </c>
      <c r="E8" s="40">
        <v>0.02</v>
      </c>
    </row>
    <row r="9" spans="1:5" x14ac:dyDescent="0.25">
      <c r="A9" s="22" t="s">
        <v>135</v>
      </c>
      <c r="B9" s="40">
        <v>0.04</v>
      </c>
      <c r="C9" s="40">
        <v>0.02</v>
      </c>
      <c r="D9" s="40">
        <v>0.23</v>
      </c>
      <c r="E9" s="40">
        <v>0.02</v>
      </c>
    </row>
    <row r="10" spans="1:5" x14ac:dyDescent="0.25">
      <c r="A10" s="22" t="s">
        <v>204</v>
      </c>
      <c r="B10" s="40">
        <v>0.03</v>
      </c>
      <c r="C10" s="40">
        <v>0.18</v>
      </c>
      <c r="D10" s="40">
        <v>0.18</v>
      </c>
      <c r="E10" s="40">
        <v>0.01</v>
      </c>
    </row>
    <row r="11" spans="1:5" x14ac:dyDescent="0.25">
      <c r="A11" s="22" t="s">
        <v>205</v>
      </c>
      <c r="B11" s="40">
        <v>0.03</v>
      </c>
      <c r="C11" s="40">
        <v>0.13</v>
      </c>
      <c r="D11" s="40">
        <v>0.13</v>
      </c>
      <c r="E11" s="40">
        <v>0.01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4:E4"/>
  </mergeCells>
  <pageMargins left="0.7" right="0.7" top="0.75" bottom="0.75" header="0" footer="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M10" sqref="M10"/>
    </sheetView>
  </sheetViews>
  <sheetFormatPr baseColWidth="10" defaultColWidth="12.625" defaultRowHeight="15" customHeight="1" x14ac:dyDescent="0.2"/>
  <cols>
    <col min="1" max="5" width="9.375" customWidth="1"/>
    <col min="6" max="6" width="12.5" customWidth="1"/>
    <col min="7" max="26" width="9.375" customWidth="1"/>
  </cols>
  <sheetData>
    <row r="1" spans="1:7" x14ac:dyDescent="0.25">
      <c r="A1" s="51" t="s">
        <v>220</v>
      </c>
      <c r="B1" s="52"/>
      <c r="C1" s="52"/>
      <c r="D1" s="52"/>
      <c r="E1" s="52"/>
      <c r="F1" s="52"/>
      <c r="G1" s="52"/>
    </row>
    <row r="2" spans="1:7" x14ac:dyDescent="0.25">
      <c r="A2" s="51" t="s">
        <v>221</v>
      </c>
      <c r="B2" s="52"/>
      <c r="C2" s="52"/>
      <c r="D2" s="52"/>
      <c r="E2" s="52"/>
      <c r="F2" s="52"/>
      <c r="G2" s="52"/>
    </row>
    <row r="4" spans="1:7" ht="14.25" x14ac:dyDescent="0.2">
      <c r="F4" s="41" t="s">
        <v>222</v>
      </c>
    </row>
    <row r="6" spans="1:7" x14ac:dyDescent="0.25">
      <c r="A6" s="22" t="s">
        <v>223</v>
      </c>
      <c r="B6" s="22" t="s">
        <v>224</v>
      </c>
      <c r="C6" s="22" t="s">
        <v>225</v>
      </c>
      <c r="D6" s="22" t="s">
        <v>226</v>
      </c>
      <c r="E6" s="22" t="s">
        <v>227</v>
      </c>
    </row>
    <row r="7" spans="1:7" x14ac:dyDescent="0.25">
      <c r="A7" s="22" t="s">
        <v>228</v>
      </c>
      <c r="B7" s="22">
        <v>5</v>
      </c>
      <c r="C7" s="22">
        <v>6</v>
      </c>
      <c r="D7" s="22">
        <v>11</v>
      </c>
      <c r="E7" s="22">
        <v>3</v>
      </c>
    </row>
    <row r="8" spans="1:7" x14ac:dyDescent="0.25">
      <c r="A8" s="22" t="s">
        <v>229</v>
      </c>
      <c r="B8" s="22">
        <v>2</v>
      </c>
      <c r="C8" s="22">
        <v>3</v>
      </c>
      <c r="D8" s="22">
        <v>14</v>
      </c>
      <c r="E8" s="22">
        <v>4</v>
      </c>
    </row>
    <row r="9" spans="1:7" x14ac:dyDescent="0.25">
      <c r="A9" s="22" t="s">
        <v>230</v>
      </c>
      <c r="B9" s="22">
        <v>8</v>
      </c>
      <c r="C9" s="22">
        <v>5</v>
      </c>
      <c r="D9" s="22">
        <v>10</v>
      </c>
      <c r="E9" s="22">
        <v>6</v>
      </c>
    </row>
    <row r="10" spans="1:7" x14ac:dyDescent="0.25">
      <c r="A10" s="22" t="s">
        <v>231</v>
      </c>
      <c r="B10" s="22">
        <v>4</v>
      </c>
      <c r="C10" s="22">
        <v>6</v>
      </c>
      <c r="D10" s="22">
        <v>7</v>
      </c>
      <c r="E10" s="22">
        <v>2</v>
      </c>
    </row>
    <row r="11" spans="1:7" x14ac:dyDescent="0.25">
      <c r="A11" s="22" t="s">
        <v>232</v>
      </c>
      <c r="B11" s="22">
        <v>0</v>
      </c>
      <c r="C11" s="22">
        <v>7</v>
      </c>
      <c r="D11" s="22">
        <v>12</v>
      </c>
      <c r="E11" s="22">
        <v>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G1"/>
    <mergeCell ref="A2:G2"/>
  </mergeCells>
  <hyperlinks>
    <hyperlink ref="F4" location="Descuentos!B4" display="Ir a descuentos"/>
  </hyperlink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1"/>
    </sheetView>
  </sheetViews>
  <sheetFormatPr baseColWidth="10" defaultColWidth="12.625" defaultRowHeight="15" customHeight="1" x14ac:dyDescent="0.2"/>
  <cols>
    <col min="1" max="1" width="12.625" customWidth="1"/>
    <col min="2" max="26" width="9.375" customWidth="1"/>
  </cols>
  <sheetData>
    <row r="1" spans="1:7" x14ac:dyDescent="0.25">
      <c r="A1" s="51" t="s">
        <v>220</v>
      </c>
      <c r="B1" s="52"/>
      <c r="C1" s="52"/>
      <c r="D1" s="52"/>
      <c r="E1" s="52"/>
      <c r="F1" s="52"/>
      <c r="G1" s="52"/>
    </row>
    <row r="5" spans="1:7" x14ac:dyDescent="0.25">
      <c r="A5" s="22" t="s">
        <v>233</v>
      </c>
      <c r="B5" s="22" t="s">
        <v>234</v>
      </c>
    </row>
    <row r="6" spans="1:7" x14ac:dyDescent="0.25">
      <c r="A6" s="22" t="s">
        <v>235</v>
      </c>
      <c r="B6" s="40">
        <v>0.1</v>
      </c>
    </row>
    <row r="7" spans="1:7" x14ac:dyDescent="0.25">
      <c r="A7" s="22" t="s">
        <v>236</v>
      </c>
      <c r="B7" s="40">
        <v>0.25</v>
      </c>
    </row>
    <row r="8" spans="1:7" x14ac:dyDescent="0.25">
      <c r="A8" s="22" t="s">
        <v>237</v>
      </c>
      <c r="B8" s="40">
        <v>0.15</v>
      </c>
    </row>
    <row r="9" spans="1:7" x14ac:dyDescent="0.25">
      <c r="A9" s="22" t="s">
        <v>238</v>
      </c>
      <c r="B9" s="40">
        <v>0.05</v>
      </c>
    </row>
    <row r="10" spans="1:7" x14ac:dyDescent="0.25">
      <c r="A10" s="22" t="s">
        <v>239</v>
      </c>
      <c r="B10" s="40">
        <v>0.15</v>
      </c>
    </row>
    <row r="11" spans="1:7" x14ac:dyDescent="0.25">
      <c r="A11" s="22" t="s">
        <v>240</v>
      </c>
      <c r="B11" s="40">
        <v>0.05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5" topLeftCell="A13" activePane="bottomLeft" state="frozen"/>
      <selection pane="bottomLeft" activeCell="B7" sqref="B7"/>
    </sheetView>
  </sheetViews>
  <sheetFormatPr baseColWidth="10" defaultColWidth="12.625" defaultRowHeight="15" customHeight="1" x14ac:dyDescent="0.2"/>
  <cols>
    <col min="1" max="1" width="20" customWidth="1"/>
    <col min="2" max="3" width="22.5" customWidth="1"/>
    <col min="4" max="4" width="13" customWidth="1"/>
    <col min="5" max="5" width="11.625" customWidth="1"/>
    <col min="6" max="6" width="14.25" customWidth="1"/>
    <col min="7" max="7" width="13.75" customWidth="1"/>
    <col min="8" max="9" width="9.375" customWidth="1"/>
    <col min="10" max="10" width="29.5" customWidth="1"/>
    <col min="11" max="14" width="9.375" customWidth="1"/>
    <col min="15" max="15" width="10.375" customWidth="1"/>
    <col min="16" max="26" width="9.375" customWidth="1"/>
  </cols>
  <sheetData>
    <row r="1" spans="1:15" x14ac:dyDescent="0.25">
      <c r="A1" s="57" t="s">
        <v>241</v>
      </c>
      <c r="B1" s="58"/>
      <c r="C1" s="58"/>
      <c r="D1" s="58"/>
      <c r="E1" s="58"/>
      <c r="F1" s="58"/>
      <c r="G1" s="58"/>
      <c r="H1" s="58"/>
      <c r="I1" s="42"/>
      <c r="J1" s="59" t="s">
        <v>242</v>
      </c>
    </row>
    <row r="2" spans="1:15" ht="15" customHeight="1" x14ac:dyDescent="0.45">
      <c r="A2" s="60" t="s">
        <v>243</v>
      </c>
      <c r="B2" s="61"/>
      <c r="C2" s="61"/>
      <c r="D2" s="61"/>
      <c r="E2" s="61"/>
      <c r="F2" s="61"/>
      <c r="G2" s="61"/>
      <c r="H2" s="62"/>
      <c r="I2" s="43"/>
      <c r="J2" s="52"/>
    </row>
    <row r="3" spans="1:15" ht="15" customHeight="1" x14ac:dyDescent="0.45">
      <c r="A3" s="63"/>
      <c r="B3" s="64"/>
      <c r="C3" s="64"/>
      <c r="D3" s="64"/>
      <c r="E3" s="64"/>
      <c r="F3" s="64"/>
      <c r="G3" s="64"/>
      <c r="H3" s="65"/>
      <c r="I3" s="43"/>
      <c r="J3" s="52"/>
    </row>
    <row r="4" spans="1:15" ht="15" customHeight="1" x14ac:dyDescent="0.2">
      <c r="J4" s="52"/>
    </row>
    <row r="5" spans="1:15" x14ac:dyDescent="0.25">
      <c r="A5" s="8" t="s">
        <v>244</v>
      </c>
      <c r="B5" s="8" t="s">
        <v>245</v>
      </c>
      <c r="C5" s="8" t="s">
        <v>246</v>
      </c>
      <c r="D5" s="8" t="s">
        <v>247</v>
      </c>
      <c r="E5" s="8" t="s">
        <v>248</v>
      </c>
      <c r="F5" s="8" t="s">
        <v>249</v>
      </c>
      <c r="G5" s="8" t="s">
        <v>250</v>
      </c>
      <c r="H5" s="8" t="s">
        <v>251</v>
      </c>
      <c r="I5" s="8" t="s">
        <v>252</v>
      </c>
      <c r="J5" s="8" t="s">
        <v>253</v>
      </c>
    </row>
    <row r="6" spans="1:15" x14ac:dyDescent="0.25">
      <c r="A6" s="8">
        <v>1</v>
      </c>
      <c r="B6" s="8" t="s">
        <v>254</v>
      </c>
      <c r="C6" s="8" t="s">
        <v>27</v>
      </c>
      <c r="D6" s="8">
        <v>1000</v>
      </c>
      <c r="E6" s="8" t="str">
        <f t="shared" ref="E6:E26" si="0">IF(D6&gt;1000,"A","B")</f>
        <v>B</v>
      </c>
      <c r="F6" s="8">
        <f t="shared" ref="F6:F26" si="1">IF(E6="A",500,200)</f>
        <v>200</v>
      </c>
      <c r="G6" s="8">
        <v>100</v>
      </c>
      <c r="H6" s="8">
        <f>Plantilla!$D6+Plantilla!$F6-Plantilla!$G6</f>
        <v>1100</v>
      </c>
      <c r="I6" s="8">
        <f>Plantilla!$H6*10%</f>
        <v>110</v>
      </c>
      <c r="J6" s="8" t="str">
        <f t="shared" ref="J6:J26" si="2">CONCATENATE(B6," ",C6," ",E6)</f>
        <v>CANTU JIMENES LUIS B</v>
      </c>
    </row>
    <row r="7" spans="1:15" x14ac:dyDescent="0.25">
      <c r="A7" s="8">
        <v>2</v>
      </c>
      <c r="B7" s="8" t="s">
        <v>255</v>
      </c>
      <c r="C7" s="8" t="s">
        <v>256</v>
      </c>
      <c r="D7" s="8">
        <v>1500</v>
      </c>
      <c r="E7" s="8" t="str">
        <f t="shared" si="0"/>
        <v>A</v>
      </c>
      <c r="F7" s="8">
        <f t="shared" si="1"/>
        <v>500</v>
      </c>
      <c r="G7" s="8">
        <v>100</v>
      </c>
      <c r="H7" s="8">
        <f>Plantilla!$D7+Plantilla!$F7-Plantilla!$G7</f>
        <v>1900</v>
      </c>
      <c r="I7" s="8">
        <f>Plantilla!$H7*10%</f>
        <v>190</v>
      </c>
      <c r="J7" s="8" t="str">
        <f t="shared" si="2"/>
        <v>CASLLO JIMENES JAVIER A</v>
      </c>
      <c r="L7" s="66" t="s">
        <v>257</v>
      </c>
      <c r="M7" s="67"/>
      <c r="N7" s="68"/>
      <c r="O7" s="7">
        <f>SUMIF(Plantilla!$E$6:$E$26,Plantilla!$E7,Plantilla!$H$6:$H$26)</f>
        <v>18600</v>
      </c>
    </row>
    <row r="8" spans="1:15" x14ac:dyDescent="0.25">
      <c r="A8" s="8">
        <v>3</v>
      </c>
      <c r="B8" s="8" t="s">
        <v>258</v>
      </c>
      <c r="C8" s="8" t="s">
        <v>259</v>
      </c>
      <c r="D8" s="8">
        <v>800</v>
      </c>
      <c r="E8" s="8" t="str">
        <f t="shared" si="0"/>
        <v>B</v>
      </c>
      <c r="F8" s="8">
        <f t="shared" si="1"/>
        <v>200</v>
      </c>
      <c r="G8" s="8">
        <v>100</v>
      </c>
      <c r="H8" s="8">
        <f>Plantilla!$D8+Plantilla!$F8-Plantilla!$G8</f>
        <v>900</v>
      </c>
      <c r="I8" s="8">
        <f>Plantilla!$H8*10%</f>
        <v>90</v>
      </c>
      <c r="J8" s="8" t="str">
        <f t="shared" si="2"/>
        <v>DIAZ FLOREZ MARIA JULIA B</v>
      </c>
      <c r="L8" s="69" t="s">
        <v>260</v>
      </c>
      <c r="M8" s="67"/>
      <c r="N8" s="68"/>
      <c r="O8" s="7">
        <f>SUMIF(Plantilla!$E$6:$E$26,Plantilla!$E8,Plantilla!$H$6:$H$26)</f>
        <v>12000</v>
      </c>
    </row>
    <row r="9" spans="1:15" x14ac:dyDescent="0.25">
      <c r="A9" s="8">
        <v>4</v>
      </c>
      <c r="B9" s="8" t="s">
        <v>261</v>
      </c>
      <c r="C9" s="8" t="s">
        <v>262</v>
      </c>
      <c r="D9" s="8">
        <v>800</v>
      </c>
      <c r="E9" s="8" t="str">
        <f t="shared" si="0"/>
        <v>B</v>
      </c>
      <c r="F9" s="8">
        <f t="shared" si="1"/>
        <v>200</v>
      </c>
      <c r="G9" s="8">
        <v>100</v>
      </c>
      <c r="H9" s="8">
        <f>Plantilla!$D9+Plantilla!$F9-Plantilla!$G9</f>
        <v>900</v>
      </c>
      <c r="I9" s="8">
        <f>Plantilla!$H9*10%</f>
        <v>90</v>
      </c>
      <c r="J9" s="8" t="str">
        <f t="shared" si="2"/>
        <v>ESCALANTE RODRIGUEZ JOSE B</v>
      </c>
    </row>
    <row r="10" spans="1:15" x14ac:dyDescent="0.25">
      <c r="A10" s="8">
        <v>5</v>
      </c>
      <c r="B10" s="8" t="s">
        <v>263</v>
      </c>
      <c r="C10" s="8" t="s">
        <v>264</v>
      </c>
      <c r="D10" s="8">
        <v>1000</v>
      </c>
      <c r="E10" s="8" t="str">
        <f t="shared" si="0"/>
        <v>B</v>
      </c>
      <c r="F10" s="8">
        <f t="shared" si="1"/>
        <v>200</v>
      </c>
      <c r="G10" s="8">
        <v>100</v>
      </c>
      <c r="H10" s="8">
        <f>Plantilla!$D10+Plantilla!$F10-Plantilla!$G10</f>
        <v>1100</v>
      </c>
      <c r="I10" s="8">
        <f>Plantilla!$H10*10%</f>
        <v>110</v>
      </c>
      <c r="J10" s="8" t="str">
        <f t="shared" si="2"/>
        <v>ESTRADA LEAL CLAUDIA B</v>
      </c>
    </row>
    <row r="11" spans="1:15" x14ac:dyDescent="0.25">
      <c r="A11" s="8">
        <v>6</v>
      </c>
      <c r="B11" s="8" t="s">
        <v>265</v>
      </c>
      <c r="C11" s="8" t="s">
        <v>266</v>
      </c>
      <c r="D11" s="8">
        <v>1000</v>
      </c>
      <c r="E11" s="8" t="str">
        <f t="shared" si="0"/>
        <v>B</v>
      </c>
      <c r="F11" s="8">
        <f t="shared" si="1"/>
        <v>200</v>
      </c>
      <c r="G11" s="8">
        <v>100</v>
      </c>
      <c r="H11" s="8">
        <f>Plantilla!$D11+Plantilla!$F11-Plantilla!$G11</f>
        <v>1100</v>
      </c>
      <c r="I11" s="8">
        <f>Plantilla!$H11*10%</f>
        <v>110</v>
      </c>
      <c r="J11" s="8" t="str">
        <f t="shared" si="2"/>
        <v>FERNANDEZ MARTINEZ ENRIQUE B</v>
      </c>
    </row>
    <row r="12" spans="1:15" x14ac:dyDescent="0.25">
      <c r="A12" s="8">
        <v>7</v>
      </c>
      <c r="B12" s="8" t="s">
        <v>267</v>
      </c>
      <c r="C12" s="8" t="s">
        <v>27</v>
      </c>
      <c r="D12" s="8">
        <v>1000</v>
      </c>
      <c r="E12" s="8" t="str">
        <f t="shared" si="0"/>
        <v>B</v>
      </c>
      <c r="F12" s="8">
        <f t="shared" si="1"/>
        <v>200</v>
      </c>
      <c r="G12" s="8">
        <v>100</v>
      </c>
      <c r="H12" s="8">
        <f>Plantilla!$D12+Plantilla!$F12-Plantilla!$G12</f>
        <v>1100</v>
      </c>
      <c r="I12" s="8">
        <f>Plantilla!$H12*10%</f>
        <v>110</v>
      </c>
      <c r="J12" s="8" t="str">
        <f t="shared" si="2"/>
        <v>GARCIA RODRIGUEZ LUIS B</v>
      </c>
    </row>
    <row r="13" spans="1:15" x14ac:dyDescent="0.25">
      <c r="A13" s="8">
        <v>8</v>
      </c>
      <c r="B13" s="8" t="s">
        <v>268</v>
      </c>
      <c r="C13" s="8" t="s">
        <v>269</v>
      </c>
      <c r="D13" s="8">
        <v>2000</v>
      </c>
      <c r="E13" s="8" t="str">
        <f t="shared" si="0"/>
        <v>A</v>
      </c>
      <c r="F13" s="8">
        <f t="shared" si="1"/>
        <v>500</v>
      </c>
      <c r="G13" s="8">
        <v>100</v>
      </c>
      <c r="H13" s="8">
        <f>Plantilla!$D13+Plantilla!$F13-Plantilla!$G13</f>
        <v>2400</v>
      </c>
      <c r="I13" s="8">
        <f>Plantilla!$H13*10%</f>
        <v>240</v>
      </c>
      <c r="J13" s="8" t="str">
        <f t="shared" si="2"/>
        <v>GONZALEZ HERNANDEZ ALEJANDRA A</v>
      </c>
    </row>
    <row r="14" spans="1:15" x14ac:dyDescent="0.25">
      <c r="A14" s="8">
        <v>9</v>
      </c>
      <c r="B14" s="8" t="s">
        <v>270</v>
      </c>
      <c r="C14" s="8" t="s">
        <v>14</v>
      </c>
      <c r="D14" s="8">
        <v>1000</v>
      </c>
      <c r="E14" s="8" t="str">
        <f t="shared" si="0"/>
        <v>B</v>
      </c>
      <c r="F14" s="8">
        <f t="shared" si="1"/>
        <v>200</v>
      </c>
      <c r="G14" s="8">
        <v>100</v>
      </c>
      <c r="H14" s="8">
        <f>Plantilla!$D14+Plantilla!$F14-Plantilla!$G14</f>
        <v>1100</v>
      </c>
      <c r="I14" s="8">
        <f>Plantilla!$H14*10%</f>
        <v>110</v>
      </c>
      <c r="J14" s="8" t="str">
        <f t="shared" si="2"/>
        <v>JUAREZ HERNANDEZ JUAN B</v>
      </c>
    </row>
    <row r="15" spans="1:15" x14ac:dyDescent="0.25">
      <c r="A15" s="8">
        <v>10</v>
      </c>
      <c r="B15" s="8" t="s">
        <v>271</v>
      </c>
      <c r="C15" s="8" t="s">
        <v>14</v>
      </c>
      <c r="D15" s="8">
        <v>1500</v>
      </c>
      <c r="E15" s="8" t="str">
        <f t="shared" si="0"/>
        <v>A</v>
      </c>
      <c r="F15" s="8">
        <f t="shared" si="1"/>
        <v>500</v>
      </c>
      <c r="G15" s="8">
        <v>100</v>
      </c>
      <c r="H15" s="8">
        <f>Plantilla!$D15+Plantilla!$F15-Plantilla!$G15</f>
        <v>1900</v>
      </c>
      <c r="I15" s="8">
        <f>Plantilla!$H15*10%</f>
        <v>190</v>
      </c>
      <c r="J15" s="8" t="str">
        <f t="shared" si="2"/>
        <v>LOPEZ MARTINEZ JUAN A</v>
      </c>
    </row>
    <row r="16" spans="1:15" x14ac:dyDescent="0.25">
      <c r="A16" s="8">
        <v>11</v>
      </c>
      <c r="B16" s="8" t="s">
        <v>272</v>
      </c>
      <c r="C16" s="8" t="s">
        <v>273</v>
      </c>
      <c r="D16" s="8">
        <v>1500</v>
      </c>
      <c r="E16" s="8" t="str">
        <f t="shared" si="0"/>
        <v>A</v>
      </c>
      <c r="F16" s="8">
        <f t="shared" si="1"/>
        <v>500</v>
      </c>
      <c r="G16" s="8">
        <v>100</v>
      </c>
      <c r="H16" s="8">
        <f>Plantilla!$D16+Plantilla!$F16-Plantilla!$G16</f>
        <v>1900</v>
      </c>
      <c r="I16" s="8">
        <f>Plantilla!$H16*10%</f>
        <v>190</v>
      </c>
      <c r="J16" s="8" t="str">
        <f t="shared" si="2"/>
        <v>LUNA SOLIS MARIA DEL CARMEN A</v>
      </c>
    </row>
    <row r="17" spans="1:10" x14ac:dyDescent="0.25">
      <c r="A17" s="8">
        <v>12</v>
      </c>
      <c r="B17" s="8" t="s">
        <v>274</v>
      </c>
      <c r="C17" s="8" t="s">
        <v>275</v>
      </c>
      <c r="D17" s="8">
        <v>800</v>
      </c>
      <c r="E17" s="8" t="str">
        <f t="shared" si="0"/>
        <v>B</v>
      </c>
      <c r="F17" s="8">
        <f t="shared" si="1"/>
        <v>200</v>
      </c>
      <c r="G17" s="8">
        <v>100</v>
      </c>
      <c r="H17" s="8">
        <f>Plantilla!$D17+Plantilla!$F17-Plantilla!$G17</f>
        <v>900</v>
      </c>
      <c r="I17" s="8">
        <f>Plantilla!$H17*10%</f>
        <v>90</v>
      </c>
      <c r="J17" s="8" t="str">
        <f t="shared" si="2"/>
        <v>MARTINEZ LOPEZ MARIA INES B</v>
      </c>
    </row>
    <row r="18" spans="1:10" x14ac:dyDescent="0.25">
      <c r="A18" s="8">
        <v>13</v>
      </c>
      <c r="B18" s="8" t="s">
        <v>276</v>
      </c>
      <c r="C18" s="8" t="s">
        <v>277</v>
      </c>
      <c r="D18" s="8">
        <v>800</v>
      </c>
      <c r="E18" s="8" t="str">
        <f t="shared" si="0"/>
        <v>B</v>
      </c>
      <c r="F18" s="8">
        <f t="shared" si="1"/>
        <v>200</v>
      </c>
      <c r="G18" s="8">
        <v>100</v>
      </c>
      <c r="H18" s="8">
        <f>Plantilla!$D18+Plantilla!$F18-Plantilla!$G18</f>
        <v>900</v>
      </c>
      <c r="I18" s="8">
        <f>Plantilla!$H18*10%</f>
        <v>90</v>
      </c>
      <c r="J18" s="8" t="str">
        <f t="shared" si="2"/>
        <v>MARTINEZ MARTINEZ LORENA B</v>
      </c>
    </row>
    <row r="19" spans="1:10" x14ac:dyDescent="0.25">
      <c r="A19" s="8">
        <v>14</v>
      </c>
      <c r="B19" s="8" t="s">
        <v>278</v>
      </c>
      <c r="C19" s="8" t="s">
        <v>279</v>
      </c>
      <c r="D19" s="8">
        <v>800</v>
      </c>
      <c r="E19" s="8" t="str">
        <f t="shared" si="0"/>
        <v>B</v>
      </c>
      <c r="F19" s="8">
        <f t="shared" si="1"/>
        <v>200</v>
      </c>
      <c r="G19" s="8">
        <v>100</v>
      </c>
      <c r="H19" s="8">
        <f>Plantilla!$D19+Plantilla!$F19-Plantilla!$G19</f>
        <v>900</v>
      </c>
      <c r="I19" s="8">
        <f>Plantilla!$H19*10%</f>
        <v>90</v>
      </c>
      <c r="J19" s="8" t="str">
        <f t="shared" si="2"/>
        <v>PEREZ ALVIZO LOURDES B</v>
      </c>
    </row>
    <row r="20" spans="1:10" x14ac:dyDescent="0.25">
      <c r="A20" s="8">
        <v>15</v>
      </c>
      <c r="B20" s="8" t="s">
        <v>280</v>
      </c>
      <c r="C20" s="8" t="s">
        <v>281</v>
      </c>
      <c r="D20" s="8">
        <v>1500</v>
      </c>
      <c r="E20" s="8" t="str">
        <f t="shared" si="0"/>
        <v>A</v>
      </c>
      <c r="F20" s="8">
        <f t="shared" si="1"/>
        <v>500</v>
      </c>
      <c r="G20" s="8">
        <v>100</v>
      </c>
      <c r="H20" s="8">
        <f>Plantilla!$D20+Plantilla!$F20-Plantilla!$G20</f>
        <v>1900</v>
      </c>
      <c r="I20" s="8">
        <f>Plantilla!$H20*10%</f>
        <v>190</v>
      </c>
      <c r="J20" s="8" t="str">
        <f t="shared" si="2"/>
        <v>RODRIGUEZ HERNANDEZ JULIA A</v>
      </c>
    </row>
    <row r="21" spans="1:10" ht="15.75" customHeight="1" x14ac:dyDescent="0.25">
      <c r="A21" s="8">
        <v>16</v>
      </c>
      <c r="B21" s="8" t="s">
        <v>282</v>
      </c>
      <c r="C21" s="8" t="s">
        <v>283</v>
      </c>
      <c r="D21" s="8">
        <v>800</v>
      </c>
      <c r="E21" s="8" t="str">
        <f t="shared" si="0"/>
        <v>B</v>
      </c>
      <c r="F21" s="8">
        <f t="shared" si="1"/>
        <v>200</v>
      </c>
      <c r="G21" s="8">
        <v>100</v>
      </c>
      <c r="H21" s="8">
        <f>Plantilla!$D21+Plantilla!$F21-Plantilla!$G21</f>
        <v>900</v>
      </c>
      <c r="I21" s="8">
        <f>Plantilla!$H21*10%</f>
        <v>90</v>
      </c>
      <c r="J21" s="8" t="str">
        <f t="shared" si="2"/>
        <v>RUIZ TREVIÑO ROSA B</v>
      </c>
    </row>
    <row r="22" spans="1:10" ht="15.75" customHeight="1" x14ac:dyDescent="0.25">
      <c r="A22" s="8">
        <v>17</v>
      </c>
      <c r="B22" s="8" t="s">
        <v>284</v>
      </c>
      <c r="C22" s="8" t="s">
        <v>27</v>
      </c>
      <c r="D22" s="8">
        <v>1000</v>
      </c>
      <c r="E22" s="8" t="str">
        <f t="shared" si="0"/>
        <v>B</v>
      </c>
      <c r="F22" s="8">
        <f t="shared" si="1"/>
        <v>200</v>
      </c>
      <c r="G22" s="8">
        <v>100</v>
      </c>
      <c r="H22" s="8">
        <f>Plantilla!$D22+Plantilla!$F22-Plantilla!$G22</f>
        <v>1100</v>
      </c>
      <c r="I22" s="8">
        <f>Plantilla!$H22*10%</f>
        <v>110</v>
      </c>
      <c r="J22" s="8" t="str">
        <f t="shared" si="2"/>
        <v>SANCHEZ GONZALEZ LUIS B</v>
      </c>
    </row>
    <row r="23" spans="1:10" ht="15.75" customHeight="1" x14ac:dyDescent="0.25">
      <c r="A23" s="8">
        <v>18</v>
      </c>
      <c r="B23" s="8" t="s">
        <v>285</v>
      </c>
      <c r="C23" s="8" t="s">
        <v>286</v>
      </c>
      <c r="D23" s="8">
        <v>2000</v>
      </c>
      <c r="E23" s="8" t="str">
        <f t="shared" si="0"/>
        <v>A</v>
      </c>
      <c r="F23" s="8">
        <f t="shared" si="1"/>
        <v>500</v>
      </c>
      <c r="G23" s="8">
        <v>100</v>
      </c>
      <c r="H23" s="8">
        <f>Plantilla!$D23+Plantilla!$F23-Plantilla!$G23</f>
        <v>2400</v>
      </c>
      <c r="I23" s="8">
        <f>Plantilla!$H23*10%</f>
        <v>240</v>
      </c>
      <c r="J23" s="8" t="str">
        <f t="shared" si="2"/>
        <v>TORRES JUAREZ SOFIA A</v>
      </c>
    </row>
    <row r="24" spans="1:10" ht="15.75" customHeight="1" x14ac:dyDescent="0.25">
      <c r="A24" s="8">
        <v>19</v>
      </c>
      <c r="B24" s="8" t="s">
        <v>287</v>
      </c>
      <c r="C24" s="8" t="s">
        <v>281</v>
      </c>
      <c r="D24" s="8">
        <v>1500</v>
      </c>
      <c r="E24" s="8" t="str">
        <f t="shared" si="0"/>
        <v>A</v>
      </c>
      <c r="F24" s="8">
        <f t="shared" si="1"/>
        <v>500</v>
      </c>
      <c r="G24" s="8">
        <v>100</v>
      </c>
      <c r="H24" s="8">
        <f>Plantilla!$D24+Plantilla!$F24-Plantilla!$G24</f>
        <v>1900</v>
      </c>
      <c r="I24" s="8">
        <f>Plantilla!$H24*10%</f>
        <v>190</v>
      </c>
      <c r="J24" s="8" t="str">
        <f t="shared" si="2"/>
        <v>TRUJILLO TREVIÑO JULIA A</v>
      </c>
    </row>
    <row r="25" spans="1:10" ht="15.75" customHeight="1" x14ac:dyDescent="0.25">
      <c r="A25" s="8">
        <v>20</v>
      </c>
      <c r="B25" s="8" t="s">
        <v>288</v>
      </c>
      <c r="C25" s="8" t="s">
        <v>256</v>
      </c>
      <c r="D25" s="8">
        <v>1500</v>
      </c>
      <c r="E25" s="8" t="str">
        <f t="shared" si="0"/>
        <v>A</v>
      </c>
      <c r="F25" s="8">
        <f t="shared" si="1"/>
        <v>500</v>
      </c>
      <c r="G25" s="8">
        <v>100</v>
      </c>
      <c r="H25" s="8">
        <f>Plantilla!$D25+Plantilla!$F25-Plantilla!$G25</f>
        <v>1900</v>
      </c>
      <c r="I25" s="8">
        <f>Plantilla!$H25*10%</f>
        <v>190</v>
      </c>
      <c r="J25" s="8" t="str">
        <f t="shared" si="2"/>
        <v>ZAPATA TRUJILLO JAVIER A</v>
      </c>
    </row>
    <row r="26" spans="1:10" ht="15.75" customHeight="1" x14ac:dyDescent="0.25">
      <c r="A26" s="8">
        <v>21</v>
      </c>
      <c r="B26" s="8" t="s">
        <v>289</v>
      </c>
      <c r="C26" s="8" t="s">
        <v>290</v>
      </c>
      <c r="D26" s="8">
        <v>2000</v>
      </c>
      <c r="E26" s="8" t="str">
        <f t="shared" si="0"/>
        <v>A</v>
      </c>
      <c r="F26" s="8">
        <f t="shared" si="1"/>
        <v>500</v>
      </c>
      <c r="G26" s="8">
        <v>100</v>
      </c>
      <c r="H26" s="8">
        <f>Plantilla!$D26+Plantilla!$F26-Plantilla!$G26</f>
        <v>2400</v>
      </c>
      <c r="I26" s="8">
        <f>Plantilla!$H26*10%</f>
        <v>240</v>
      </c>
      <c r="J26" s="8" t="str">
        <f t="shared" si="2"/>
        <v>ZUÑIGA ROJAS ARTURO A</v>
      </c>
    </row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H1"/>
    <mergeCell ref="J1:J4"/>
    <mergeCell ref="A2:H3"/>
    <mergeCell ref="L7:N7"/>
    <mergeCell ref="L8:N8"/>
  </mergeCells>
  <pageMargins left="0.7" right="0.7" top="0.75" bottom="0.75" header="0" footer="0"/>
  <pageSetup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000"/>
  <sheetViews>
    <sheetView workbookViewId="0"/>
  </sheetViews>
  <sheetFormatPr baseColWidth="10" defaultColWidth="12.625" defaultRowHeight="15" customHeight="1" x14ac:dyDescent="0.2"/>
  <cols>
    <col min="1" max="3" width="9.375" customWidth="1"/>
    <col min="4" max="4" width="10.375" customWidth="1"/>
    <col min="5" max="8" width="9.375" customWidth="1"/>
    <col min="9" max="9" width="12.5" customWidth="1"/>
    <col min="10" max="26" width="9.375" customWidth="1"/>
  </cols>
  <sheetData>
    <row r="5" spans="1:9" x14ac:dyDescent="0.25">
      <c r="A5" s="8" t="s">
        <v>291</v>
      </c>
      <c r="B5" s="8" t="s">
        <v>292</v>
      </c>
      <c r="C5" s="8" t="s">
        <v>293</v>
      </c>
      <c r="D5" s="8" t="s">
        <v>294</v>
      </c>
      <c r="E5" s="8" t="s">
        <v>295</v>
      </c>
      <c r="F5" s="8" t="s">
        <v>296</v>
      </c>
      <c r="G5" s="8" t="s">
        <v>297</v>
      </c>
      <c r="H5" s="8" t="s">
        <v>298</v>
      </c>
      <c r="I5" s="8" t="s">
        <v>299</v>
      </c>
    </row>
    <row r="6" spans="1:9" x14ac:dyDescent="0.25">
      <c r="A6" s="8" t="s">
        <v>300</v>
      </c>
      <c r="B6" s="8">
        <v>20</v>
      </c>
      <c r="C6" s="8">
        <v>20</v>
      </c>
      <c r="D6" s="8">
        <v>20</v>
      </c>
      <c r="E6" s="8">
        <v>20</v>
      </c>
      <c r="F6" s="8">
        <v>30</v>
      </c>
      <c r="G6" s="8">
        <v>50</v>
      </c>
      <c r="H6" s="8">
        <v>50</v>
      </c>
      <c r="I6" s="8">
        <v>50</v>
      </c>
    </row>
    <row r="7" spans="1:9" x14ac:dyDescent="0.25">
      <c r="A7" s="8" t="s">
        <v>301</v>
      </c>
      <c r="B7" s="8">
        <v>40</v>
      </c>
      <c r="C7" s="8">
        <v>40</v>
      </c>
      <c r="D7" s="8">
        <v>40</v>
      </c>
      <c r="E7" s="8">
        <v>40</v>
      </c>
      <c r="F7" s="8">
        <v>60</v>
      </c>
      <c r="G7" s="8">
        <v>70</v>
      </c>
      <c r="H7" s="8">
        <v>70</v>
      </c>
      <c r="I7" s="8">
        <v>70</v>
      </c>
    </row>
    <row r="8" spans="1:9" x14ac:dyDescent="0.25">
      <c r="A8" s="8" t="s">
        <v>302</v>
      </c>
      <c r="B8" s="8">
        <v>20</v>
      </c>
      <c r="C8" s="8">
        <v>20</v>
      </c>
      <c r="D8" s="8">
        <v>20</v>
      </c>
      <c r="E8" s="8">
        <v>20</v>
      </c>
      <c r="F8" s="8">
        <v>20</v>
      </c>
      <c r="G8" s="8">
        <v>20</v>
      </c>
      <c r="H8" s="8">
        <v>20</v>
      </c>
      <c r="I8" s="8">
        <v>20</v>
      </c>
    </row>
    <row r="9" spans="1:9" x14ac:dyDescent="0.25">
      <c r="A9" s="8" t="s">
        <v>303</v>
      </c>
      <c r="B9" s="8">
        <v>20</v>
      </c>
      <c r="C9" s="8">
        <v>20</v>
      </c>
      <c r="D9" s="8">
        <v>20</v>
      </c>
      <c r="E9" s="8">
        <v>20</v>
      </c>
      <c r="F9" s="8">
        <v>20</v>
      </c>
      <c r="G9" s="8">
        <v>20</v>
      </c>
      <c r="H9" s="8">
        <v>20</v>
      </c>
      <c r="I9" s="8">
        <v>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0866141732283472" right="0.70866141732283472" top="0.74803149606299213" bottom="0.74803149606299213" header="0" footer="0"/>
  <pageSetup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4" sqref="F4"/>
    </sheetView>
  </sheetViews>
  <sheetFormatPr baseColWidth="10" defaultColWidth="12.625" defaultRowHeight="15" customHeight="1" x14ac:dyDescent="0.2"/>
  <cols>
    <col min="1" max="4" width="9.375" customWidth="1"/>
    <col min="5" max="5" width="16.25" customWidth="1"/>
    <col min="6" max="6" width="9.75" customWidth="1"/>
    <col min="7" max="26" width="9.375" customWidth="1"/>
  </cols>
  <sheetData>
    <row r="1" spans="1:8" x14ac:dyDescent="0.25">
      <c r="A1" s="70" t="s">
        <v>313</v>
      </c>
      <c r="B1" s="22" t="str">
        <f t="shared" ref="B1:B4" si="0">PROPER(A1)</f>
        <v>Luis</v>
      </c>
      <c r="E1" s="22" t="s">
        <v>304</v>
      </c>
      <c r="F1" s="22" t="s">
        <v>305</v>
      </c>
      <c r="G1" s="22" t="s">
        <v>139</v>
      </c>
      <c r="H1" s="22" t="s">
        <v>306</v>
      </c>
    </row>
    <row r="2" spans="1:8" x14ac:dyDescent="0.25">
      <c r="A2" s="70" t="s">
        <v>314</v>
      </c>
      <c r="B2" s="22" t="str">
        <f t="shared" si="0"/>
        <v>Eduardo</v>
      </c>
      <c r="E2" s="7"/>
      <c r="F2" s="7">
        <v>8</v>
      </c>
      <c r="G2" s="7"/>
      <c r="H2" s="44" t="s">
        <v>307</v>
      </c>
    </row>
    <row r="3" spans="1:8" x14ac:dyDescent="0.25">
      <c r="A3" s="70" t="s">
        <v>315</v>
      </c>
      <c r="B3" s="22" t="str">
        <f t="shared" si="0"/>
        <v>Bahena</v>
      </c>
      <c r="E3" s="7"/>
      <c r="F3" s="7"/>
      <c r="G3" s="7"/>
      <c r="H3" s="45" t="s">
        <v>308</v>
      </c>
    </row>
    <row r="4" spans="1:8" x14ac:dyDescent="0.25">
      <c r="A4" s="70" t="s">
        <v>316</v>
      </c>
      <c r="B4" s="22" t="str">
        <f t="shared" si="0"/>
        <v>Castillo</v>
      </c>
      <c r="E4" s="7"/>
      <c r="F4" s="7"/>
      <c r="G4" s="7"/>
      <c r="H4" s="45"/>
    </row>
    <row r="5" spans="1:8" x14ac:dyDescent="0.25">
      <c r="E5" s="7"/>
      <c r="F5" s="7"/>
      <c r="G5" s="7">
        <v>7</v>
      </c>
      <c r="H5" s="45"/>
    </row>
    <row r="6" spans="1:8" x14ac:dyDescent="0.25">
      <c r="A6" s="22" t="s">
        <v>309</v>
      </c>
      <c r="E6" s="7"/>
      <c r="F6" s="7"/>
      <c r="G6" s="7"/>
      <c r="H6" s="45"/>
    </row>
    <row r="7" spans="1:8" x14ac:dyDescent="0.25">
      <c r="A7" s="22">
        <v>2</v>
      </c>
      <c r="B7" s="22">
        <v>2020</v>
      </c>
      <c r="C7" s="46">
        <v>44456</v>
      </c>
      <c r="E7" s="7"/>
      <c r="F7" s="7"/>
      <c r="G7" s="7"/>
      <c r="H7" s="45"/>
    </row>
    <row r="8" spans="1:8" x14ac:dyDescent="0.25">
      <c r="A8" s="22">
        <v>4</v>
      </c>
      <c r="B8" s="22">
        <v>2020</v>
      </c>
      <c r="C8" s="46">
        <v>44457</v>
      </c>
      <c r="E8" s="7"/>
      <c r="F8" s="7"/>
      <c r="G8" s="7"/>
      <c r="H8" s="45"/>
    </row>
    <row r="9" spans="1:8" x14ac:dyDescent="0.25">
      <c r="A9" s="22">
        <v>6</v>
      </c>
      <c r="B9" s="22">
        <v>2020</v>
      </c>
      <c r="C9" s="46">
        <v>44458</v>
      </c>
      <c r="E9" s="7"/>
      <c r="F9" s="7"/>
      <c r="G9" s="7"/>
      <c r="H9" s="45"/>
    </row>
    <row r="10" spans="1:8" x14ac:dyDescent="0.25">
      <c r="A10" s="22">
        <v>8</v>
      </c>
      <c r="B10" s="22">
        <v>2020</v>
      </c>
      <c r="C10" s="46">
        <v>44459</v>
      </c>
      <c r="E10" s="7"/>
      <c r="F10" s="7"/>
      <c r="G10" s="7"/>
      <c r="H10" s="45"/>
    </row>
    <row r="11" spans="1:8" x14ac:dyDescent="0.25">
      <c r="A11" s="22">
        <v>10</v>
      </c>
      <c r="B11" s="22">
        <v>2020</v>
      </c>
      <c r="C11" s="46">
        <v>44460</v>
      </c>
      <c r="E11" s="7"/>
      <c r="F11" s="7"/>
      <c r="G11" s="7"/>
      <c r="H11" s="45"/>
    </row>
    <row r="12" spans="1:8" x14ac:dyDescent="0.25">
      <c r="A12" s="22">
        <v>12</v>
      </c>
      <c r="B12" s="22">
        <v>2020</v>
      </c>
      <c r="C12" s="46">
        <v>44461</v>
      </c>
      <c r="E12" s="7"/>
      <c r="F12" s="7"/>
      <c r="G12" s="7"/>
      <c r="H12" s="45"/>
    </row>
    <row r="13" spans="1:8" x14ac:dyDescent="0.25">
      <c r="A13" s="22">
        <v>14</v>
      </c>
      <c r="B13" s="22">
        <v>2020</v>
      </c>
      <c r="C13" s="46">
        <v>44462</v>
      </c>
    </row>
    <row r="14" spans="1:8" x14ac:dyDescent="0.25">
      <c r="A14" s="22">
        <v>16</v>
      </c>
      <c r="B14" s="22">
        <v>2020</v>
      </c>
      <c r="C14" s="46">
        <v>44463</v>
      </c>
    </row>
    <row r="15" spans="1:8" x14ac:dyDescent="0.25">
      <c r="A15" s="22">
        <v>18</v>
      </c>
      <c r="B15" s="22">
        <v>2020</v>
      </c>
      <c r="C15" s="46">
        <v>44464</v>
      </c>
    </row>
    <row r="16" spans="1:8" x14ac:dyDescent="0.25">
      <c r="A16" s="22">
        <v>20</v>
      </c>
      <c r="B16" s="22">
        <v>2020</v>
      </c>
      <c r="C16" s="46">
        <v>44465</v>
      </c>
    </row>
    <row r="17" spans="1:3" x14ac:dyDescent="0.25">
      <c r="A17" s="22">
        <v>22</v>
      </c>
      <c r="B17" s="22">
        <v>2020</v>
      </c>
      <c r="C17" s="46">
        <v>44466</v>
      </c>
    </row>
    <row r="18" spans="1:3" x14ac:dyDescent="0.25">
      <c r="A18" s="22">
        <v>24</v>
      </c>
      <c r="B18" s="22">
        <v>2020</v>
      </c>
      <c r="C18" s="46">
        <v>44467</v>
      </c>
    </row>
    <row r="19" spans="1:3" x14ac:dyDescent="0.25">
      <c r="A19" s="22">
        <v>26</v>
      </c>
      <c r="B19" s="22">
        <v>2020</v>
      </c>
      <c r="C19" s="46">
        <v>44468</v>
      </c>
    </row>
    <row r="20" spans="1:3" x14ac:dyDescent="0.25">
      <c r="A20" s="22">
        <v>28</v>
      </c>
      <c r="B20" s="22">
        <v>2020</v>
      </c>
      <c r="C20" s="46">
        <v>44469</v>
      </c>
    </row>
    <row r="21" spans="1:3" ht="15.75" customHeight="1" x14ac:dyDescent="0.25">
      <c r="A21" s="22">
        <v>30</v>
      </c>
      <c r="B21" s="22">
        <v>2020</v>
      </c>
    </row>
    <row r="22" spans="1:3" ht="15.75" customHeight="1" x14ac:dyDescent="0.25">
      <c r="A22" s="22">
        <v>32</v>
      </c>
      <c r="B22" s="22">
        <v>2020</v>
      </c>
    </row>
    <row r="23" spans="1:3" ht="15.75" customHeight="1" x14ac:dyDescent="0.25">
      <c r="A23" s="22">
        <v>34</v>
      </c>
      <c r="B23" s="22">
        <v>2020</v>
      </c>
    </row>
    <row r="24" spans="1:3" ht="15.75" customHeight="1" x14ac:dyDescent="0.25">
      <c r="A24" s="22">
        <v>36</v>
      </c>
      <c r="B24" s="22">
        <v>2020</v>
      </c>
    </row>
    <row r="25" spans="1:3" ht="15.75" customHeight="1" x14ac:dyDescent="0.25">
      <c r="A25" s="22">
        <v>38</v>
      </c>
      <c r="B25" s="22">
        <v>2020</v>
      </c>
    </row>
    <row r="26" spans="1:3" ht="15.75" customHeight="1" x14ac:dyDescent="0.25">
      <c r="A26" s="22">
        <v>40</v>
      </c>
      <c r="B26" s="22">
        <v>2020</v>
      </c>
    </row>
    <row r="27" spans="1:3" ht="15.75" customHeight="1" x14ac:dyDescent="0.25">
      <c r="A27" s="22">
        <v>42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decimal" allowBlank="1" showErrorMessage="1" sqref="E2:G12">
      <formula1>5</formula1>
      <formula2>10</formula2>
    </dataValidation>
    <dataValidation type="list" allowBlank="1" showErrorMessage="1" sqref="H2:H12">
      <formula1>"Si,no"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00"/>
  <sheetViews>
    <sheetView workbookViewId="0">
      <selection activeCell="D7" sqref="D7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10.875" customWidth="1"/>
    <col min="4" max="4" width="16.5" customWidth="1"/>
    <col min="5" max="26" width="9.375" customWidth="1"/>
  </cols>
  <sheetData>
    <row r="4" spans="1:5" x14ac:dyDescent="0.25">
      <c r="A4" s="9" t="s">
        <v>28</v>
      </c>
      <c r="B4" s="10" t="s">
        <v>29</v>
      </c>
      <c r="C4" s="10" t="s">
        <v>30</v>
      </c>
      <c r="D4" s="10" t="s">
        <v>31</v>
      </c>
      <c r="E4" s="11" t="s">
        <v>32</v>
      </c>
    </row>
    <row r="5" spans="1:5" x14ac:dyDescent="0.25">
      <c r="A5" s="12">
        <v>100</v>
      </c>
      <c r="B5" s="13" t="s">
        <v>33</v>
      </c>
      <c r="C5" s="13">
        <v>34</v>
      </c>
      <c r="D5" s="13">
        <v>23</v>
      </c>
      <c r="E5" s="14" t="s">
        <v>34</v>
      </c>
    </row>
    <row r="6" spans="1:5" x14ac:dyDescent="0.25">
      <c r="A6" s="15">
        <v>101</v>
      </c>
      <c r="B6" s="16" t="s">
        <v>35</v>
      </c>
      <c r="C6" s="16">
        <v>24</v>
      </c>
      <c r="D6" s="16">
        <v>12</v>
      </c>
      <c r="E6" s="17" t="s">
        <v>36</v>
      </c>
    </row>
    <row r="7" spans="1:5" x14ac:dyDescent="0.25">
      <c r="A7" s="12">
        <v>102</v>
      </c>
      <c r="B7" s="13" t="s">
        <v>37</v>
      </c>
      <c r="C7" s="13">
        <v>6</v>
      </c>
      <c r="D7" s="13">
        <v>14</v>
      </c>
      <c r="E7" s="14" t="s">
        <v>34</v>
      </c>
    </row>
    <row r="8" spans="1:5" x14ac:dyDescent="0.25">
      <c r="A8" s="15">
        <v>103</v>
      </c>
      <c r="B8" s="16" t="s">
        <v>38</v>
      </c>
      <c r="C8" s="16">
        <v>67</v>
      </c>
      <c r="D8" s="16">
        <v>34</v>
      </c>
      <c r="E8" s="17" t="s">
        <v>39</v>
      </c>
    </row>
    <row r="9" spans="1:5" x14ac:dyDescent="0.25">
      <c r="A9" s="12">
        <v>104</v>
      </c>
      <c r="B9" s="13" t="s">
        <v>40</v>
      </c>
      <c r="C9" s="13">
        <v>34</v>
      </c>
      <c r="D9" s="13">
        <v>56</v>
      </c>
      <c r="E9" s="14" t="s">
        <v>34</v>
      </c>
    </row>
    <row r="10" spans="1:5" x14ac:dyDescent="0.25">
      <c r="A10" s="15">
        <v>105</v>
      </c>
      <c r="B10" s="16" t="s">
        <v>41</v>
      </c>
      <c r="C10" s="16">
        <v>24</v>
      </c>
      <c r="D10" s="16">
        <v>12</v>
      </c>
      <c r="E10" s="17" t="s">
        <v>36</v>
      </c>
    </row>
    <row r="11" spans="1:5" x14ac:dyDescent="0.25">
      <c r="A11" s="12">
        <v>106</v>
      </c>
      <c r="B11" s="13" t="s">
        <v>42</v>
      </c>
      <c r="C11" s="13">
        <v>23</v>
      </c>
      <c r="D11" s="13">
        <v>23</v>
      </c>
      <c r="E11" s="14" t="s">
        <v>34</v>
      </c>
    </row>
    <row r="12" spans="1:5" x14ac:dyDescent="0.25">
      <c r="A12" s="18">
        <v>107</v>
      </c>
      <c r="B12" s="19" t="s">
        <v>43</v>
      </c>
      <c r="C12" s="19">
        <v>10</v>
      </c>
      <c r="D12" s="19">
        <v>400</v>
      </c>
      <c r="E12" s="20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abSelected="1" workbookViewId="0">
      <selection activeCell="G23" sqref="G23"/>
    </sheetView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22" sqref="C22"/>
    </sheetView>
  </sheetViews>
  <sheetFormatPr baseColWidth="10" defaultColWidth="12.625" defaultRowHeight="15" customHeight="1" x14ac:dyDescent="0.2"/>
  <cols>
    <col min="1" max="1" width="9.375" customWidth="1"/>
    <col min="2" max="2" width="31" customWidth="1"/>
    <col min="3" max="3" width="13.75" customWidth="1"/>
    <col min="4" max="4" width="12.375" customWidth="1"/>
    <col min="5" max="5" width="9.375" customWidth="1"/>
    <col min="6" max="6" width="10.125" customWidth="1"/>
    <col min="7" max="26" width="9.375" customWidth="1"/>
  </cols>
  <sheetData>
    <row r="1" spans="1:6" x14ac:dyDescent="0.25">
      <c r="A1" s="51" t="s">
        <v>44</v>
      </c>
      <c r="B1" s="52"/>
      <c r="C1" s="52"/>
      <c r="D1" s="52"/>
      <c r="E1" s="52"/>
      <c r="F1" s="52"/>
    </row>
    <row r="5" spans="1:6" x14ac:dyDescent="0.25">
      <c r="A5" s="8" t="s">
        <v>45</v>
      </c>
      <c r="B5" s="8" t="s">
        <v>29</v>
      </c>
      <c r="C5" s="8" t="s">
        <v>46</v>
      </c>
      <c r="D5" s="8" t="s">
        <v>47</v>
      </c>
      <c r="E5" s="8" t="s">
        <v>48</v>
      </c>
      <c r="F5" s="8" t="s">
        <v>49</v>
      </c>
    </row>
    <row r="6" spans="1:6" x14ac:dyDescent="0.25">
      <c r="A6" s="8">
        <v>42806</v>
      </c>
      <c r="B6" s="21" t="s">
        <v>50</v>
      </c>
      <c r="C6" s="8">
        <v>13</v>
      </c>
      <c r="D6" s="8">
        <v>30</v>
      </c>
      <c r="E6" s="8">
        <f>Catalago!$D6-Catalago!$C6</f>
        <v>17</v>
      </c>
      <c r="F6" s="8" t="str">
        <f>IF(Catalago!$E6&gt;=30,"Alta","Baja")</f>
        <v>Baja</v>
      </c>
    </row>
    <row r="7" spans="1:6" x14ac:dyDescent="0.25">
      <c r="A7" s="8">
        <v>42802</v>
      </c>
      <c r="B7" s="21" t="s">
        <v>51</v>
      </c>
      <c r="C7" s="8">
        <v>15</v>
      </c>
      <c r="D7" s="8">
        <v>20</v>
      </c>
      <c r="E7" s="22">
        <f>Catalago!$D7-Catalago!$C7</f>
        <v>5</v>
      </c>
      <c r="F7" s="8" t="str">
        <f>IF(Catalago!$E7&gt;=30,"Alta","Baja")</f>
        <v>Baja</v>
      </c>
    </row>
    <row r="8" spans="1:6" x14ac:dyDescent="0.25">
      <c r="A8" s="8">
        <v>42807</v>
      </c>
      <c r="B8" s="21" t="s">
        <v>52</v>
      </c>
      <c r="C8" s="8">
        <v>29</v>
      </c>
      <c r="D8" s="8">
        <v>50</v>
      </c>
      <c r="E8" s="22">
        <f>Catalago!$D8-Catalago!$C8</f>
        <v>21</v>
      </c>
      <c r="F8" s="8" t="str">
        <f>IF(Catalago!$E8&gt;=30,"Alta","Baja")</f>
        <v>Baja</v>
      </c>
    </row>
    <row r="9" spans="1:6" x14ac:dyDescent="0.25">
      <c r="A9" s="8">
        <v>42796</v>
      </c>
      <c r="B9" s="21" t="s">
        <v>53</v>
      </c>
      <c r="C9" s="8">
        <v>340</v>
      </c>
      <c r="D9" s="8">
        <v>350</v>
      </c>
      <c r="E9" s="22">
        <f>Catalago!$D9-Catalago!$C9</f>
        <v>10</v>
      </c>
      <c r="F9" s="8" t="str">
        <f>IF(Catalago!$E9&gt;=30,"Alta","Baja")</f>
        <v>Baja</v>
      </c>
    </row>
    <row r="10" spans="1:6" x14ac:dyDescent="0.25">
      <c r="A10" s="8">
        <v>42800</v>
      </c>
      <c r="B10" s="21" t="s">
        <v>54</v>
      </c>
      <c r="C10" s="8">
        <v>200</v>
      </c>
      <c r="D10" s="8">
        <v>210</v>
      </c>
      <c r="E10" s="22">
        <f>Catalago!$D10-Catalago!$C10</f>
        <v>10</v>
      </c>
      <c r="F10" s="8" t="str">
        <f>IF(Catalago!$E10&gt;=30,"Alta","Baja")</f>
        <v>Baja</v>
      </c>
    </row>
    <row r="11" spans="1:6" x14ac:dyDescent="0.25">
      <c r="A11" s="8">
        <v>42804</v>
      </c>
      <c r="B11" s="21" t="s">
        <v>55</v>
      </c>
      <c r="C11" s="8">
        <v>18</v>
      </c>
      <c r="D11" s="8">
        <v>20</v>
      </c>
      <c r="E11" s="22">
        <f>Catalago!$D11-Catalago!$C11</f>
        <v>2</v>
      </c>
      <c r="F11" s="8" t="str">
        <f>IF(Catalago!$E11&gt;=30,"Alta","Baja")</f>
        <v>Baja</v>
      </c>
    </row>
    <row r="12" spans="1:6" x14ac:dyDescent="0.25">
      <c r="A12" s="8">
        <v>42801</v>
      </c>
      <c r="B12" s="21" t="s">
        <v>56</v>
      </c>
      <c r="C12" s="8">
        <v>2</v>
      </c>
      <c r="D12" s="8">
        <v>3</v>
      </c>
      <c r="E12" s="22">
        <f>Catalago!$D12-Catalago!$C12</f>
        <v>1</v>
      </c>
      <c r="F12" s="8" t="str">
        <f>IF(Catalago!$E12&gt;=30,"Alta","Baja")</f>
        <v>Baja</v>
      </c>
    </row>
    <row r="13" spans="1:6" x14ac:dyDescent="0.25">
      <c r="A13" s="8">
        <v>42795</v>
      </c>
      <c r="B13" s="21" t="s">
        <v>57</v>
      </c>
      <c r="C13" s="8">
        <v>180</v>
      </c>
      <c r="D13" s="8">
        <v>200</v>
      </c>
      <c r="E13" s="22">
        <f>Catalago!$D13-Catalago!$C13</f>
        <v>20</v>
      </c>
      <c r="F13" s="8" t="str">
        <f>IF(Catalago!$E13&gt;=30,"Alta","Baja")</f>
        <v>Baja</v>
      </c>
    </row>
    <row r="14" spans="1:6" x14ac:dyDescent="0.25">
      <c r="A14" s="8">
        <v>42803</v>
      </c>
      <c r="B14" s="21" t="s">
        <v>58</v>
      </c>
      <c r="C14" s="8">
        <v>0.5</v>
      </c>
      <c r="D14" s="8">
        <v>1</v>
      </c>
      <c r="E14" s="22">
        <f>Catalago!$D14-Catalago!$C14</f>
        <v>0.5</v>
      </c>
      <c r="F14" s="8" t="str">
        <f>IF(Catalago!$E14&gt;=30,"Alta","Baja")</f>
        <v>Baja</v>
      </c>
    </row>
    <row r="15" spans="1:6" x14ac:dyDescent="0.25">
      <c r="A15" s="8">
        <v>42797</v>
      </c>
      <c r="B15" s="21" t="s">
        <v>59</v>
      </c>
      <c r="C15" s="8">
        <v>100</v>
      </c>
      <c r="D15" s="8">
        <v>140</v>
      </c>
      <c r="E15" s="22">
        <f>Catalago!$D15-Catalago!$C15</f>
        <v>40</v>
      </c>
      <c r="F15" s="8" t="str">
        <f>IF(Catalago!$E15&gt;=30,"Alta","Baja")</f>
        <v>Alta</v>
      </c>
    </row>
    <row r="16" spans="1:6" x14ac:dyDescent="0.25">
      <c r="A16" s="8">
        <v>42799</v>
      </c>
      <c r="B16" s="21" t="s">
        <v>60</v>
      </c>
      <c r="C16" s="8">
        <v>150</v>
      </c>
      <c r="D16" s="8">
        <v>300</v>
      </c>
      <c r="E16" s="22">
        <f>Catalago!$D16-Catalago!$C16</f>
        <v>150</v>
      </c>
      <c r="F16" s="8" t="str">
        <f>IF(Catalago!$E16&gt;=30,"Alta","Baja")</f>
        <v>Alta</v>
      </c>
    </row>
    <row r="17" spans="1:6" x14ac:dyDescent="0.25">
      <c r="A17" s="8">
        <v>42808</v>
      </c>
      <c r="B17" s="21" t="s">
        <v>61</v>
      </c>
      <c r="C17" s="8">
        <v>250</v>
      </c>
      <c r="D17" s="8">
        <v>300</v>
      </c>
      <c r="E17" s="22">
        <f>Catalago!$D17-Catalago!$C17</f>
        <v>50</v>
      </c>
      <c r="F17" s="8" t="str">
        <f>IF(Catalago!$E17&gt;=30,"Alta","Baja")</f>
        <v>Alta</v>
      </c>
    </row>
    <row r="18" spans="1:6" x14ac:dyDescent="0.25">
      <c r="A18" s="8">
        <v>42798</v>
      </c>
      <c r="B18" s="21" t="s">
        <v>62</v>
      </c>
      <c r="C18" s="8">
        <v>100</v>
      </c>
      <c r="D18" s="8">
        <v>150</v>
      </c>
      <c r="E18" s="22">
        <f>Catalago!$D18-Catalago!$C18</f>
        <v>50</v>
      </c>
      <c r="F18" s="8" t="str">
        <f>IF(Catalago!$E18&gt;=30,"Alta","Baja")</f>
        <v>Alta</v>
      </c>
    </row>
    <row r="19" spans="1:6" x14ac:dyDescent="0.25">
      <c r="A19" s="8">
        <v>42805</v>
      </c>
      <c r="B19" s="21" t="s">
        <v>63</v>
      </c>
      <c r="C19" s="8">
        <v>50</v>
      </c>
      <c r="D19" s="8">
        <v>100</v>
      </c>
      <c r="E19" s="22">
        <f>Catalago!$D19-Catalago!$C19</f>
        <v>50</v>
      </c>
      <c r="F19" s="8" t="str">
        <f>IF(Catalago!$E19&gt;=30,"Alta","Baja")</f>
        <v>Alta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1"/>
  </mergeCells>
  <conditionalFormatting sqref="E1:E1048576">
    <cfRule type="aboveAverage" dxfId="0" priority="1" aboveAverage="0"/>
  </conditionalFormatting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E999"/>
  <sheetViews>
    <sheetView workbookViewId="0">
      <selection activeCell="A20" sqref="A20:XFD20"/>
    </sheetView>
  </sheetViews>
  <sheetFormatPr baseColWidth="10" defaultColWidth="12.625" defaultRowHeight="15" customHeight="1" x14ac:dyDescent="0.2"/>
  <cols>
    <col min="1" max="1" width="15.5" customWidth="1"/>
    <col min="2" max="2" width="9.375" customWidth="1"/>
    <col min="3" max="3" width="10.5" customWidth="1"/>
    <col min="4" max="26" width="9.375" customWidth="1"/>
  </cols>
  <sheetData>
    <row r="6" spans="1:5" ht="45" x14ac:dyDescent="0.25">
      <c r="A6" s="22" t="s">
        <v>64</v>
      </c>
      <c r="B6" s="3" t="s">
        <v>65</v>
      </c>
      <c r="C6" s="3" t="s">
        <v>66</v>
      </c>
      <c r="D6" s="3" t="s">
        <v>67</v>
      </c>
      <c r="E6" s="3"/>
    </row>
    <row r="7" spans="1:5" x14ac:dyDescent="0.25">
      <c r="A7" s="22" t="s">
        <v>68</v>
      </c>
    </row>
    <row r="8" spans="1:5" x14ac:dyDescent="0.25">
      <c r="A8" s="23" t="s">
        <v>69</v>
      </c>
      <c r="B8" s="22">
        <v>2000</v>
      </c>
      <c r="C8" s="22">
        <v>1500</v>
      </c>
      <c r="D8" s="22">
        <v>2400</v>
      </c>
    </row>
    <row r="9" spans="1:5" x14ac:dyDescent="0.25">
      <c r="A9" s="23" t="s">
        <v>70</v>
      </c>
      <c r="B9" s="22">
        <v>3000</v>
      </c>
      <c r="C9" s="22">
        <v>2300</v>
      </c>
      <c r="D9" s="22">
        <v>1500</v>
      </c>
    </row>
    <row r="10" spans="1:5" x14ac:dyDescent="0.25">
      <c r="A10" s="23" t="s">
        <v>71</v>
      </c>
      <c r="B10" s="22">
        <v>2500</v>
      </c>
      <c r="C10" s="22">
        <v>2000</v>
      </c>
      <c r="D10" s="22">
        <v>2300</v>
      </c>
    </row>
    <row r="11" spans="1:5" x14ac:dyDescent="0.25">
      <c r="A11" s="23"/>
    </row>
    <row r="13" spans="1:5" x14ac:dyDescent="0.25">
      <c r="A13" s="23" t="s">
        <v>72</v>
      </c>
    </row>
    <row r="14" spans="1:5" x14ac:dyDescent="0.25">
      <c r="A14" s="23" t="s">
        <v>73</v>
      </c>
      <c r="B14" s="22">
        <v>300</v>
      </c>
      <c r="C14" s="22">
        <v>400</v>
      </c>
      <c r="D14" s="22">
        <v>500</v>
      </c>
    </row>
    <row r="15" spans="1:5" x14ac:dyDescent="0.25">
      <c r="A15" s="23" t="s">
        <v>74</v>
      </c>
      <c r="B15" s="22">
        <v>700</v>
      </c>
      <c r="C15" s="22">
        <v>500</v>
      </c>
      <c r="D15" s="22">
        <v>300</v>
      </c>
    </row>
    <row r="16" spans="1:5" x14ac:dyDescent="0.25">
      <c r="A16" s="23" t="s">
        <v>75</v>
      </c>
      <c r="B16" s="22">
        <v>340</v>
      </c>
      <c r="C16" s="22">
        <v>400</v>
      </c>
      <c r="D16" s="22">
        <v>500</v>
      </c>
    </row>
    <row r="17" spans="1:4" x14ac:dyDescent="0.25">
      <c r="A17" s="23" t="s">
        <v>71</v>
      </c>
      <c r="B17" s="22">
        <v>600</v>
      </c>
      <c r="C17" s="22">
        <v>500</v>
      </c>
      <c r="D17" s="22">
        <v>450</v>
      </c>
    </row>
    <row r="18" spans="1:4" x14ac:dyDescent="0.25">
      <c r="A18" s="23"/>
    </row>
    <row r="19" spans="1:4" x14ac:dyDescent="0.25">
      <c r="A19" s="23"/>
    </row>
    <row r="20" spans="1:4" ht="15.75" customHeight="1" x14ac:dyDescent="0.25">
      <c r="A20" s="23" t="s">
        <v>76</v>
      </c>
    </row>
    <row r="21" spans="1:4" ht="15.75" customHeight="1" x14ac:dyDescent="0.25">
      <c r="A21" s="23" t="s">
        <v>77</v>
      </c>
      <c r="B21" s="22">
        <v>500</v>
      </c>
      <c r="C21" s="22">
        <v>400</v>
      </c>
      <c r="D21" s="22">
        <v>700</v>
      </c>
    </row>
    <row r="22" spans="1:4" ht="15.75" customHeight="1" x14ac:dyDescent="0.25">
      <c r="A22" s="23" t="s">
        <v>78</v>
      </c>
      <c r="B22" s="22">
        <v>350</v>
      </c>
      <c r="C22" s="22">
        <v>200</v>
      </c>
      <c r="D22" s="22">
        <v>350</v>
      </c>
    </row>
    <row r="23" spans="1:4" ht="15.75" customHeight="1" x14ac:dyDescent="0.25">
      <c r="A23" s="23" t="s">
        <v>79</v>
      </c>
      <c r="B23" s="22">
        <v>345</v>
      </c>
      <c r="C23" s="22">
        <v>500</v>
      </c>
      <c r="D23" s="22">
        <v>230</v>
      </c>
    </row>
    <row r="24" spans="1:4" ht="15.75" customHeight="1" x14ac:dyDescent="0.25">
      <c r="A24" s="23" t="s">
        <v>71</v>
      </c>
      <c r="B24" s="22">
        <v>345</v>
      </c>
      <c r="C24" s="22">
        <v>600</v>
      </c>
      <c r="D24" s="22">
        <v>234</v>
      </c>
    </row>
    <row r="25" spans="1:4" ht="15.75" customHeight="1" x14ac:dyDescent="0.2"/>
    <row r="26" spans="1:4" ht="15.75" customHeight="1" x14ac:dyDescent="0.2"/>
    <row r="27" spans="1:4" ht="15.75" customHeight="1" x14ac:dyDescent="0.25">
      <c r="A27" s="23" t="s">
        <v>80</v>
      </c>
    </row>
    <row r="28" spans="1:4" ht="15.75" customHeight="1" x14ac:dyDescent="0.25">
      <c r="A28" s="23" t="s">
        <v>81</v>
      </c>
      <c r="B28" s="22">
        <v>3000</v>
      </c>
      <c r="C28" s="22">
        <v>5000</v>
      </c>
      <c r="D28" s="22">
        <v>1000</v>
      </c>
    </row>
    <row r="29" spans="1:4" ht="15.75" customHeight="1" x14ac:dyDescent="0.25">
      <c r="A29" s="23" t="s">
        <v>82</v>
      </c>
      <c r="B29" s="22">
        <v>3450</v>
      </c>
      <c r="C29" s="22">
        <v>4500</v>
      </c>
      <c r="D29" s="22">
        <v>3456</v>
      </c>
    </row>
    <row r="30" spans="1:4" ht="15.75" customHeight="1" x14ac:dyDescent="0.25">
      <c r="A30" s="23" t="s">
        <v>83</v>
      </c>
      <c r="B30" s="22">
        <v>5000</v>
      </c>
      <c r="C30" s="22">
        <v>4000</v>
      </c>
      <c r="D30" s="22">
        <v>7000</v>
      </c>
    </row>
    <row r="31" spans="1:4" ht="15.75" customHeight="1" x14ac:dyDescent="0.2"/>
    <row r="32" spans="1:4" ht="15.75" customHeight="1" x14ac:dyDescent="0.2"/>
    <row r="33" spans="1:4" ht="15.75" customHeight="1" x14ac:dyDescent="0.2"/>
    <row r="34" spans="1:4" ht="15.75" customHeight="1" x14ac:dyDescent="0.25">
      <c r="A34" s="22" t="s">
        <v>64</v>
      </c>
      <c r="B34" s="3" t="s">
        <v>84</v>
      </c>
      <c r="C34" s="3" t="s">
        <v>85</v>
      </c>
      <c r="D34" s="3" t="s">
        <v>86</v>
      </c>
    </row>
    <row r="35" spans="1:4" ht="15.75" customHeight="1" x14ac:dyDescent="0.25">
      <c r="A35" s="22" t="s">
        <v>68</v>
      </c>
    </row>
    <row r="36" spans="1:4" ht="15.75" customHeight="1" x14ac:dyDescent="0.25">
      <c r="A36" s="23" t="s">
        <v>69</v>
      </c>
      <c r="B36" s="22">
        <v>2000</v>
      </c>
      <c r="C36" s="22">
        <v>1500</v>
      </c>
      <c r="D36" s="22">
        <v>2400</v>
      </c>
    </row>
    <row r="37" spans="1:4" ht="15.75" customHeight="1" x14ac:dyDescent="0.25">
      <c r="A37" s="23" t="s">
        <v>70</v>
      </c>
      <c r="B37" s="22">
        <v>3000</v>
      </c>
      <c r="C37" s="22">
        <v>2300</v>
      </c>
      <c r="D37" s="22">
        <v>1500</v>
      </c>
    </row>
    <row r="38" spans="1:4" ht="15.75" customHeight="1" x14ac:dyDescent="0.25">
      <c r="A38" s="23" t="s">
        <v>71</v>
      </c>
      <c r="B38" s="22">
        <v>2500</v>
      </c>
      <c r="C38" s="22">
        <v>2000</v>
      </c>
      <c r="D38" s="22">
        <v>2300</v>
      </c>
    </row>
    <row r="39" spans="1:4" ht="15.75" customHeight="1" x14ac:dyDescent="0.25">
      <c r="A39" s="23"/>
    </row>
    <row r="40" spans="1:4" ht="15.75" customHeight="1" x14ac:dyDescent="0.25">
      <c r="A40" s="23"/>
    </row>
    <row r="41" spans="1:4" ht="15.75" customHeight="1" x14ac:dyDescent="0.2"/>
    <row r="42" spans="1:4" ht="15.75" customHeight="1" x14ac:dyDescent="0.25">
      <c r="A42" s="23" t="s">
        <v>72</v>
      </c>
    </row>
    <row r="43" spans="1:4" ht="15.75" customHeight="1" x14ac:dyDescent="0.25">
      <c r="A43" s="23" t="s">
        <v>73</v>
      </c>
      <c r="B43" s="22">
        <v>300</v>
      </c>
      <c r="C43" s="22">
        <v>400</v>
      </c>
      <c r="D43" s="22">
        <v>500</v>
      </c>
    </row>
    <row r="44" spans="1:4" ht="15.75" customHeight="1" x14ac:dyDescent="0.25">
      <c r="A44" s="23" t="s">
        <v>74</v>
      </c>
      <c r="B44" s="22">
        <v>700</v>
      </c>
      <c r="C44" s="22">
        <v>500</v>
      </c>
      <c r="D44" s="22">
        <v>300</v>
      </c>
    </row>
    <row r="45" spans="1:4" ht="15.75" customHeight="1" x14ac:dyDescent="0.25">
      <c r="A45" s="23" t="s">
        <v>75</v>
      </c>
      <c r="B45" s="22">
        <v>340</v>
      </c>
      <c r="C45" s="22">
        <v>400</v>
      </c>
      <c r="D45" s="22">
        <v>500</v>
      </c>
    </row>
    <row r="46" spans="1:4" ht="15.75" customHeight="1" x14ac:dyDescent="0.25">
      <c r="A46" s="23" t="s">
        <v>71</v>
      </c>
      <c r="B46" s="22">
        <v>600</v>
      </c>
      <c r="C46" s="22">
        <v>500</v>
      </c>
      <c r="D46" s="22">
        <v>450</v>
      </c>
    </row>
    <row r="47" spans="1:4" ht="15.75" customHeight="1" x14ac:dyDescent="0.25">
      <c r="A47" s="23"/>
    </row>
    <row r="48" spans="1:4" ht="15.75" customHeight="1" x14ac:dyDescent="0.25">
      <c r="A48" s="23"/>
    </row>
    <row r="49" spans="1:4" ht="15.75" customHeight="1" x14ac:dyDescent="0.2"/>
    <row r="50" spans="1:4" ht="15.75" customHeight="1" x14ac:dyDescent="0.25">
      <c r="A50" s="23" t="s">
        <v>76</v>
      </c>
    </row>
    <row r="51" spans="1:4" ht="15.75" customHeight="1" x14ac:dyDescent="0.25">
      <c r="A51" s="23" t="s">
        <v>77</v>
      </c>
      <c r="B51" s="22">
        <v>500</v>
      </c>
      <c r="C51" s="22">
        <v>400</v>
      </c>
      <c r="D51" s="22">
        <v>700</v>
      </c>
    </row>
    <row r="52" spans="1:4" ht="15.75" customHeight="1" x14ac:dyDescent="0.25">
      <c r="A52" s="23" t="s">
        <v>78</v>
      </c>
      <c r="B52" s="22">
        <v>350</v>
      </c>
      <c r="C52" s="22">
        <v>200</v>
      </c>
      <c r="D52" s="22">
        <v>350</v>
      </c>
    </row>
    <row r="53" spans="1:4" ht="15.75" customHeight="1" x14ac:dyDescent="0.25">
      <c r="A53" s="23" t="s">
        <v>79</v>
      </c>
      <c r="B53" s="22">
        <v>345</v>
      </c>
      <c r="C53" s="22">
        <v>500</v>
      </c>
      <c r="D53" s="22">
        <v>230</v>
      </c>
    </row>
    <row r="54" spans="1:4" ht="15.75" customHeight="1" x14ac:dyDescent="0.25">
      <c r="A54" s="23" t="s">
        <v>71</v>
      </c>
      <c r="B54" s="22">
        <v>345</v>
      </c>
      <c r="C54" s="22">
        <v>600</v>
      </c>
      <c r="D54" s="22">
        <v>234</v>
      </c>
    </row>
    <row r="55" spans="1:4" ht="15.75" customHeight="1" x14ac:dyDescent="0.2"/>
    <row r="56" spans="1:4" ht="15.75" customHeight="1" x14ac:dyDescent="0.2"/>
    <row r="57" spans="1:4" ht="15.75" customHeight="1" x14ac:dyDescent="0.25">
      <c r="A57" s="23" t="s">
        <v>80</v>
      </c>
    </row>
    <row r="58" spans="1:4" ht="15.75" customHeight="1" x14ac:dyDescent="0.25">
      <c r="A58" s="23" t="s">
        <v>81</v>
      </c>
      <c r="B58" s="22">
        <v>3000</v>
      </c>
      <c r="C58" s="22">
        <v>5000</v>
      </c>
      <c r="D58" s="22">
        <v>1000</v>
      </c>
    </row>
    <row r="59" spans="1:4" ht="15.75" customHeight="1" x14ac:dyDescent="0.25">
      <c r="A59" s="23" t="s">
        <v>82</v>
      </c>
      <c r="B59" s="22">
        <v>3450</v>
      </c>
      <c r="C59" s="22">
        <v>4500</v>
      </c>
      <c r="D59" s="22">
        <v>3456</v>
      </c>
    </row>
    <row r="60" spans="1:4" ht="15.75" customHeight="1" x14ac:dyDescent="0.25">
      <c r="A60" s="23" t="s">
        <v>83</v>
      </c>
      <c r="B60" s="22">
        <v>5000</v>
      </c>
      <c r="C60" s="22">
        <v>4000</v>
      </c>
      <c r="D60" s="22">
        <v>7000</v>
      </c>
    </row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0866141732283472" right="0.70866141732283472" top="0.74803149606299213" bottom="0.74803149606299213" header="0" footer="0"/>
  <pageSetup scale="74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00"/>
  <sheetViews>
    <sheetView workbookViewId="0">
      <selection activeCell="E13" sqref="E13"/>
    </sheetView>
  </sheetViews>
  <sheetFormatPr baseColWidth="10" defaultColWidth="12.625" defaultRowHeight="15" customHeight="1" x14ac:dyDescent="0.2"/>
  <cols>
    <col min="1" max="1" width="14" customWidth="1"/>
    <col min="2" max="2" width="9.375" customWidth="1"/>
    <col min="3" max="3" width="11.75" customWidth="1"/>
    <col min="4" max="26" width="9.375" customWidth="1"/>
  </cols>
  <sheetData>
    <row r="4" spans="1:4" ht="30" x14ac:dyDescent="0.25">
      <c r="A4" s="22" t="s">
        <v>64</v>
      </c>
      <c r="B4" s="27" t="s">
        <v>65</v>
      </c>
      <c r="C4" s="27" t="s">
        <v>66</v>
      </c>
      <c r="D4" s="27" t="s">
        <v>67</v>
      </c>
    </row>
    <row r="5" spans="1:4" x14ac:dyDescent="0.25">
      <c r="A5" s="22" t="s">
        <v>68</v>
      </c>
      <c r="B5" s="47"/>
      <c r="C5" s="47"/>
      <c r="D5" s="47"/>
    </row>
    <row r="6" spans="1:4" x14ac:dyDescent="0.25">
      <c r="A6" s="23" t="s">
        <v>69</v>
      </c>
      <c r="B6" s="22">
        <v>2000</v>
      </c>
      <c r="C6" s="22">
        <v>1500</v>
      </c>
      <c r="D6" s="22">
        <v>2400</v>
      </c>
    </row>
    <row r="7" spans="1:4" x14ac:dyDescent="0.25">
      <c r="A7" s="23" t="s">
        <v>70</v>
      </c>
      <c r="B7" s="22">
        <v>3000</v>
      </c>
      <c r="C7" s="22">
        <v>2300</v>
      </c>
      <c r="D7" s="22">
        <v>1500</v>
      </c>
    </row>
    <row r="8" spans="1:4" x14ac:dyDescent="0.25">
      <c r="A8" s="23" t="s">
        <v>71</v>
      </c>
      <c r="B8" s="22">
        <v>2500</v>
      </c>
      <c r="C8" s="22">
        <v>2000</v>
      </c>
      <c r="D8" s="22">
        <v>2300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00"/>
  <sheetViews>
    <sheetView workbookViewId="0">
      <selection activeCell="E10" sqref="E10"/>
    </sheetView>
  </sheetViews>
  <sheetFormatPr baseColWidth="10" defaultColWidth="12.625" defaultRowHeight="15" customHeight="1" x14ac:dyDescent="0.2"/>
  <cols>
    <col min="1" max="1" width="16.125" customWidth="1"/>
    <col min="2" max="2" width="12" customWidth="1"/>
    <col min="3" max="3" width="9.375" customWidth="1"/>
    <col min="4" max="4" width="16.5" customWidth="1"/>
    <col min="5" max="5" width="10.375" customWidth="1"/>
    <col min="6" max="26" width="9.375" customWidth="1"/>
  </cols>
  <sheetData>
    <row r="4" spans="1:5" ht="30" x14ac:dyDescent="0.25">
      <c r="A4" s="22" t="s">
        <v>87</v>
      </c>
      <c r="B4" s="3" t="s">
        <v>88</v>
      </c>
      <c r="D4" s="51" t="s">
        <v>89</v>
      </c>
      <c r="E4" s="52"/>
    </row>
    <row r="5" spans="1:5" x14ac:dyDescent="0.25">
      <c r="A5" s="22" t="s">
        <v>90</v>
      </c>
      <c r="B5" s="24">
        <v>7000</v>
      </c>
      <c r="D5" s="22" t="s">
        <v>91</v>
      </c>
      <c r="E5" s="25">
        <f>MAX(Sueldos)</f>
        <v>20000</v>
      </c>
    </row>
    <row r="6" spans="1:5" x14ac:dyDescent="0.25">
      <c r="A6" s="22" t="s">
        <v>92</v>
      </c>
      <c r="B6" s="24">
        <v>8000</v>
      </c>
      <c r="D6" s="22" t="s">
        <v>93</v>
      </c>
      <c r="E6" s="26">
        <f>MIN(Sueldos)</f>
        <v>4500</v>
      </c>
    </row>
    <row r="7" spans="1:5" x14ac:dyDescent="0.25">
      <c r="A7" s="22" t="s">
        <v>94</v>
      </c>
      <c r="B7" s="24">
        <v>9000</v>
      </c>
    </row>
    <row r="8" spans="1:5" x14ac:dyDescent="0.25">
      <c r="A8" s="22" t="s">
        <v>95</v>
      </c>
      <c r="B8" s="24">
        <v>6500</v>
      </c>
    </row>
    <row r="9" spans="1:5" x14ac:dyDescent="0.25">
      <c r="A9" s="22" t="s">
        <v>96</v>
      </c>
      <c r="B9" s="24">
        <v>8000</v>
      </c>
    </row>
    <row r="10" spans="1:5" x14ac:dyDescent="0.25">
      <c r="A10" s="22" t="s">
        <v>97</v>
      </c>
      <c r="B10" s="24">
        <v>4500</v>
      </c>
    </row>
    <row r="11" spans="1:5" x14ac:dyDescent="0.25">
      <c r="A11" s="22" t="s">
        <v>98</v>
      </c>
      <c r="B11" s="24">
        <v>19000</v>
      </c>
    </row>
    <row r="12" spans="1:5" x14ac:dyDescent="0.25">
      <c r="A12" s="22" t="s">
        <v>99</v>
      </c>
      <c r="B12" s="24">
        <v>12000</v>
      </c>
    </row>
    <row r="13" spans="1:5" x14ac:dyDescent="0.25">
      <c r="A13" s="22" t="s">
        <v>100</v>
      </c>
      <c r="B13" s="24">
        <v>15000</v>
      </c>
    </row>
    <row r="14" spans="1:5" x14ac:dyDescent="0.25">
      <c r="A14" s="22" t="s">
        <v>101</v>
      </c>
      <c r="B14" s="24">
        <v>7000</v>
      </c>
    </row>
    <row r="15" spans="1:5" x14ac:dyDescent="0.25">
      <c r="A15" s="22" t="s">
        <v>102</v>
      </c>
      <c r="B15" s="24">
        <v>14000</v>
      </c>
    </row>
    <row r="16" spans="1:5" x14ac:dyDescent="0.25">
      <c r="A16" s="22" t="s">
        <v>103</v>
      </c>
      <c r="B16" s="24">
        <v>20000</v>
      </c>
    </row>
    <row r="17" spans="1:2" x14ac:dyDescent="0.25">
      <c r="A17" s="22" t="s">
        <v>104</v>
      </c>
      <c r="B17" s="24">
        <v>15000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D4:E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F1"/>
    </sheetView>
  </sheetViews>
  <sheetFormatPr baseColWidth="10" defaultColWidth="12.625" defaultRowHeight="15" customHeight="1" x14ac:dyDescent="0.2"/>
  <cols>
    <col min="1" max="1" width="9.125" customWidth="1"/>
    <col min="2" max="3" width="16.375" customWidth="1"/>
    <col min="4" max="4" width="17.25" customWidth="1"/>
    <col min="5" max="5" width="21.625" customWidth="1"/>
    <col min="6" max="6" width="16.875" customWidth="1"/>
    <col min="7" max="26" width="9.375" customWidth="1"/>
  </cols>
  <sheetData>
    <row r="1" spans="1:6" ht="19.5" x14ac:dyDescent="0.3">
      <c r="A1" s="53" t="s">
        <v>105</v>
      </c>
      <c r="B1" s="52"/>
      <c r="C1" s="52"/>
      <c r="D1" s="52"/>
      <c r="E1" s="52"/>
      <c r="F1" s="52"/>
    </row>
    <row r="4" spans="1:6" ht="30" x14ac:dyDescent="0.25">
      <c r="A4" s="27" t="s">
        <v>106</v>
      </c>
      <c r="B4" s="27" t="s">
        <v>107</v>
      </c>
      <c r="C4" s="27" t="s">
        <v>108</v>
      </c>
      <c r="D4" s="27" t="s">
        <v>109</v>
      </c>
      <c r="E4" s="27" t="s">
        <v>110</v>
      </c>
      <c r="F4" s="27" t="s">
        <v>111</v>
      </c>
    </row>
    <row r="5" spans="1:6" x14ac:dyDescent="0.25">
      <c r="A5" s="8" t="s">
        <v>112</v>
      </c>
      <c r="B5" s="8" t="s">
        <v>113</v>
      </c>
      <c r="C5" s="8" t="s">
        <v>114</v>
      </c>
      <c r="D5" s="8">
        <v>500</v>
      </c>
      <c r="E5" s="8">
        <v>16</v>
      </c>
      <c r="F5" s="28">
        <v>12</v>
      </c>
    </row>
    <row r="6" spans="1:6" x14ac:dyDescent="0.25">
      <c r="A6" s="8" t="s">
        <v>115</v>
      </c>
      <c r="B6" s="8" t="s">
        <v>116</v>
      </c>
      <c r="C6" s="8" t="s">
        <v>114</v>
      </c>
      <c r="D6" s="8">
        <v>500</v>
      </c>
      <c r="E6" s="8">
        <v>16</v>
      </c>
      <c r="F6" s="28">
        <v>12</v>
      </c>
    </row>
    <row r="7" spans="1:6" x14ac:dyDescent="0.25">
      <c r="A7" s="8" t="s">
        <v>117</v>
      </c>
      <c r="B7" s="8" t="s">
        <v>116</v>
      </c>
      <c r="C7" s="8" t="s">
        <v>114</v>
      </c>
      <c r="D7" s="8">
        <v>500</v>
      </c>
      <c r="E7" s="8">
        <v>16</v>
      </c>
      <c r="F7" s="28">
        <v>10</v>
      </c>
    </row>
    <row r="8" spans="1:6" x14ac:dyDescent="0.25">
      <c r="A8" s="8" t="s">
        <v>118</v>
      </c>
      <c r="B8" s="8" t="s">
        <v>116</v>
      </c>
      <c r="C8" s="8" t="s">
        <v>114</v>
      </c>
      <c r="D8" s="8">
        <v>250</v>
      </c>
      <c r="E8" s="8">
        <v>16</v>
      </c>
      <c r="F8" s="28">
        <v>6</v>
      </c>
    </row>
    <row r="9" spans="1:6" x14ac:dyDescent="0.25">
      <c r="A9" s="8" t="s">
        <v>119</v>
      </c>
      <c r="B9" s="8" t="s">
        <v>116</v>
      </c>
      <c r="C9" s="8" t="s">
        <v>114</v>
      </c>
      <c r="D9" s="8">
        <v>250</v>
      </c>
      <c r="E9" s="8">
        <v>16</v>
      </c>
      <c r="F9" s="28">
        <v>8</v>
      </c>
    </row>
    <row r="10" spans="1:6" x14ac:dyDescent="0.25">
      <c r="A10" s="8" t="s">
        <v>120</v>
      </c>
      <c r="B10" s="8" t="s">
        <v>116</v>
      </c>
      <c r="C10" s="8" t="s">
        <v>114</v>
      </c>
      <c r="D10" s="8">
        <v>250</v>
      </c>
      <c r="E10" s="8">
        <v>16</v>
      </c>
      <c r="F10" s="28">
        <v>5</v>
      </c>
    </row>
    <row r="11" spans="1:6" x14ac:dyDescent="0.25">
      <c r="A11" s="8" t="s">
        <v>118</v>
      </c>
      <c r="B11" s="8" t="s">
        <v>116</v>
      </c>
      <c r="C11" s="8" t="s">
        <v>121</v>
      </c>
      <c r="D11" s="8">
        <v>500</v>
      </c>
      <c r="E11" s="8">
        <v>16</v>
      </c>
      <c r="F11" s="28">
        <v>4</v>
      </c>
    </row>
    <row r="12" spans="1:6" x14ac:dyDescent="0.25">
      <c r="A12" s="8" t="s">
        <v>119</v>
      </c>
      <c r="B12" s="8" t="s">
        <v>116</v>
      </c>
      <c r="C12" s="8" t="s">
        <v>121</v>
      </c>
      <c r="D12" s="8">
        <v>250</v>
      </c>
      <c r="E12" s="8">
        <v>16</v>
      </c>
      <c r="F12" s="28">
        <v>11</v>
      </c>
    </row>
    <row r="13" spans="1:6" x14ac:dyDescent="0.25">
      <c r="A13" s="8" t="s">
        <v>122</v>
      </c>
      <c r="B13" s="8" t="s">
        <v>116</v>
      </c>
      <c r="C13" s="8" t="s">
        <v>121</v>
      </c>
      <c r="D13" s="8">
        <v>500</v>
      </c>
      <c r="E13" s="8">
        <v>16</v>
      </c>
      <c r="F13" s="28">
        <v>12</v>
      </c>
    </row>
    <row r="14" spans="1:6" x14ac:dyDescent="0.25">
      <c r="A14" s="8" t="s">
        <v>123</v>
      </c>
      <c r="B14" s="8" t="s">
        <v>116</v>
      </c>
      <c r="C14" s="8" t="s">
        <v>121</v>
      </c>
      <c r="D14" s="8">
        <v>500</v>
      </c>
      <c r="E14" s="8">
        <v>16</v>
      </c>
      <c r="F14" s="28">
        <v>7.5</v>
      </c>
    </row>
    <row r="15" spans="1:6" x14ac:dyDescent="0.25">
      <c r="A15" s="8" t="s">
        <v>124</v>
      </c>
      <c r="B15" s="8" t="s">
        <v>116</v>
      </c>
      <c r="C15" s="8" t="s">
        <v>121</v>
      </c>
      <c r="D15" s="8">
        <v>500</v>
      </c>
      <c r="E15" s="8">
        <v>16</v>
      </c>
      <c r="F15" s="28">
        <v>6.5</v>
      </c>
    </row>
    <row r="16" spans="1:6" x14ac:dyDescent="0.25">
      <c r="A16" s="8" t="s">
        <v>125</v>
      </c>
      <c r="B16" s="8" t="s">
        <v>126</v>
      </c>
      <c r="C16" s="8" t="s">
        <v>121</v>
      </c>
      <c r="D16" s="8">
        <v>250</v>
      </c>
      <c r="E16" s="8">
        <v>16</v>
      </c>
      <c r="F16" s="28">
        <v>8</v>
      </c>
    </row>
    <row r="17" spans="1:6" x14ac:dyDescent="0.25">
      <c r="A17" s="8" t="s">
        <v>122</v>
      </c>
      <c r="B17" s="8" t="s">
        <v>126</v>
      </c>
      <c r="C17" s="8" t="s">
        <v>121</v>
      </c>
      <c r="D17" s="8">
        <v>250</v>
      </c>
      <c r="E17" s="8">
        <v>16</v>
      </c>
      <c r="F17" s="28">
        <v>12</v>
      </c>
    </row>
    <row r="18" spans="1:6" x14ac:dyDescent="0.25">
      <c r="A18" s="8" t="s">
        <v>127</v>
      </c>
      <c r="B18" s="8" t="s">
        <v>126</v>
      </c>
      <c r="C18" s="8" t="s">
        <v>121</v>
      </c>
      <c r="D18" s="8">
        <v>250</v>
      </c>
      <c r="E18" s="8">
        <v>16</v>
      </c>
      <c r="F18" s="28">
        <v>10</v>
      </c>
    </row>
    <row r="19" spans="1:6" x14ac:dyDescent="0.25">
      <c r="A19" s="8" t="s">
        <v>128</v>
      </c>
      <c r="B19" s="8" t="s">
        <v>126</v>
      </c>
      <c r="C19" s="8" t="s">
        <v>121</v>
      </c>
      <c r="D19" s="8">
        <v>500</v>
      </c>
      <c r="E19" s="8">
        <v>16</v>
      </c>
      <c r="F19" s="28">
        <v>8</v>
      </c>
    </row>
    <row r="20" spans="1:6" x14ac:dyDescent="0.25">
      <c r="A20" s="8" t="s">
        <v>118</v>
      </c>
      <c r="B20" s="8" t="s">
        <v>126</v>
      </c>
      <c r="C20" s="8" t="s">
        <v>121</v>
      </c>
      <c r="D20" s="8">
        <v>250</v>
      </c>
      <c r="E20" s="8">
        <v>16</v>
      </c>
      <c r="F20" s="28">
        <v>12</v>
      </c>
    </row>
    <row r="21" spans="1:6" ht="15.75" customHeight="1" x14ac:dyDescent="0.25">
      <c r="A21" s="8" t="s">
        <v>119</v>
      </c>
      <c r="B21" s="8" t="s">
        <v>126</v>
      </c>
      <c r="C21" s="8" t="s">
        <v>121</v>
      </c>
      <c r="D21" s="8">
        <v>500</v>
      </c>
      <c r="E21" s="8">
        <v>16</v>
      </c>
      <c r="F21" s="28">
        <v>6</v>
      </c>
    </row>
    <row r="22" spans="1:6" ht="15.75" customHeight="1" x14ac:dyDescent="0.25">
      <c r="A22" s="8" t="s">
        <v>120</v>
      </c>
      <c r="B22" s="8" t="s">
        <v>126</v>
      </c>
      <c r="C22" s="8" t="s">
        <v>114</v>
      </c>
      <c r="D22" s="8">
        <v>500</v>
      </c>
      <c r="E22" s="8">
        <v>16</v>
      </c>
      <c r="F22" s="28">
        <v>7</v>
      </c>
    </row>
    <row r="23" spans="1:6" ht="15.75" customHeight="1" x14ac:dyDescent="0.25">
      <c r="A23" s="8" t="s">
        <v>129</v>
      </c>
      <c r="B23" s="8" t="s">
        <v>126</v>
      </c>
      <c r="C23" s="8" t="s">
        <v>114</v>
      </c>
      <c r="D23" s="8">
        <v>500</v>
      </c>
      <c r="E23" s="8">
        <v>16</v>
      </c>
      <c r="F23" s="28">
        <v>9</v>
      </c>
    </row>
    <row r="24" spans="1:6" ht="15.75" customHeight="1" x14ac:dyDescent="0.25">
      <c r="A24" s="8" t="s">
        <v>122</v>
      </c>
      <c r="B24" s="8" t="s">
        <v>126</v>
      </c>
      <c r="C24" s="8" t="s">
        <v>114</v>
      </c>
      <c r="D24" s="8">
        <v>250</v>
      </c>
      <c r="E24" s="8">
        <v>16</v>
      </c>
      <c r="F24" s="28">
        <v>12</v>
      </c>
    </row>
    <row r="25" spans="1:6" ht="15.75" customHeight="1" x14ac:dyDescent="0.25">
      <c r="A25" s="8" t="s">
        <v>127</v>
      </c>
      <c r="B25" s="8" t="s">
        <v>126</v>
      </c>
      <c r="C25" s="8" t="s">
        <v>114</v>
      </c>
      <c r="D25" s="8">
        <v>250</v>
      </c>
      <c r="E25" s="8">
        <v>16</v>
      </c>
      <c r="F25" s="28">
        <v>10</v>
      </c>
    </row>
    <row r="26" spans="1:6" ht="15.75" customHeight="1" x14ac:dyDescent="0.25">
      <c r="A26" s="8" t="s">
        <v>128</v>
      </c>
      <c r="B26" s="8" t="s">
        <v>126</v>
      </c>
      <c r="C26" s="8" t="s">
        <v>114</v>
      </c>
      <c r="D26" s="8">
        <v>500</v>
      </c>
      <c r="E26" s="8">
        <v>16</v>
      </c>
      <c r="F26" s="28">
        <v>8</v>
      </c>
    </row>
    <row r="27" spans="1:6" ht="15.75" customHeight="1" x14ac:dyDescent="0.25">
      <c r="A27" s="8" t="s">
        <v>118</v>
      </c>
      <c r="B27" s="8" t="s">
        <v>126</v>
      </c>
      <c r="C27" s="8" t="s">
        <v>114</v>
      </c>
      <c r="D27" s="8">
        <v>250</v>
      </c>
      <c r="E27" s="8">
        <v>16</v>
      </c>
      <c r="F27" s="28">
        <v>12</v>
      </c>
    </row>
    <row r="28" spans="1:6" ht="15.75" customHeight="1" x14ac:dyDescent="0.25">
      <c r="A28" s="8" t="s">
        <v>119</v>
      </c>
      <c r="B28" s="8" t="s">
        <v>126</v>
      </c>
      <c r="C28" s="8" t="s">
        <v>114</v>
      </c>
      <c r="D28" s="8">
        <v>500</v>
      </c>
      <c r="E28" s="8">
        <v>16</v>
      </c>
      <c r="F28" s="28">
        <v>6</v>
      </c>
    </row>
    <row r="29" spans="1:6" ht="15.75" customHeight="1" x14ac:dyDescent="0.25">
      <c r="A29" s="8" t="s">
        <v>120</v>
      </c>
      <c r="B29" s="8" t="s">
        <v>126</v>
      </c>
      <c r="C29" s="8" t="s">
        <v>114</v>
      </c>
      <c r="D29" s="8">
        <v>500</v>
      </c>
      <c r="E29" s="8">
        <v>16</v>
      </c>
      <c r="F29" s="28">
        <v>7</v>
      </c>
    </row>
    <row r="30" spans="1:6" ht="15.75" customHeight="1" x14ac:dyDescent="0.25">
      <c r="A30" s="8" t="s">
        <v>129</v>
      </c>
      <c r="B30" s="8" t="s">
        <v>116</v>
      </c>
      <c r="C30" s="8" t="s">
        <v>114</v>
      </c>
      <c r="D30" s="8">
        <v>500</v>
      </c>
      <c r="E30" s="8">
        <v>16</v>
      </c>
      <c r="F30" s="28">
        <v>9</v>
      </c>
    </row>
    <row r="31" spans="1:6" ht="15.75" customHeight="1" x14ac:dyDescent="0.25">
      <c r="A31" s="8" t="s">
        <v>122</v>
      </c>
      <c r="B31" s="8" t="s">
        <v>116</v>
      </c>
      <c r="C31" s="8" t="s">
        <v>114</v>
      </c>
      <c r="D31" s="8">
        <v>250</v>
      </c>
      <c r="E31" s="8">
        <v>16</v>
      </c>
      <c r="F31" s="28">
        <v>12</v>
      </c>
    </row>
    <row r="32" spans="1:6" ht="15.75" customHeight="1" x14ac:dyDescent="0.25">
      <c r="A32" s="8" t="s">
        <v>127</v>
      </c>
      <c r="B32" s="8" t="s">
        <v>116</v>
      </c>
      <c r="C32" s="8" t="s">
        <v>114</v>
      </c>
      <c r="D32" s="8">
        <v>250</v>
      </c>
      <c r="E32" s="8">
        <v>16</v>
      </c>
      <c r="F32" s="28">
        <v>10</v>
      </c>
    </row>
    <row r="33" spans="1:6" ht="15.75" customHeight="1" x14ac:dyDescent="0.25">
      <c r="A33" s="8" t="s">
        <v>128</v>
      </c>
      <c r="B33" s="8" t="s">
        <v>116</v>
      </c>
      <c r="C33" s="8" t="s">
        <v>114</v>
      </c>
      <c r="D33" s="8">
        <v>500</v>
      </c>
      <c r="E33" s="8">
        <v>16</v>
      </c>
      <c r="F33" s="28">
        <v>8</v>
      </c>
    </row>
    <row r="34" spans="1:6" ht="15.75" customHeight="1" x14ac:dyDescent="0.25">
      <c r="A34" s="8" t="s">
        <v>118</v>
      </c>
      <c r="B34" s="8" t="s">
        <v>116</v>
      </c>
      <c r="C34" s="8" t="s">
        <v>114</v>
      </c>
      <c r="D34" s="8">
        <v>250</v>
      </c>
      <c r="E34" s="8">
        <v>16</v>
      </c>
      <c r="F34" s="28">
        <v>12</v>
      </c>
    </row>
    <row r="35" spans="1:6" ht="15.75" customHeight="1" x14ac:dyDescent="0.25">
      <c r="A35" s="8" t="s">
        <v>119</v>
      </c>
      <c r="B35" s="8" t="s">
        <v>116</v>
      </c>
      <c r="C35" s="8" t="s">
        <v>114</v>
      </c>
      <c r="D35" s="8">
        <v>500</v>
      </c>
      <c r="E35" s="8">
        <v>16</v>
      </c>
      <c r="F35" s="28">
        <v>6</v>
      </c>
    </row>
    <row r="36" spans="1:6" ht="15.75" customHeight="1" x14ac:dyDescent="0.25">
      <c r="A36" s="8" t="s">
        <v>120</v>
      </c>
      <c r="B36" s="8" t="s">
        <v>116</v>
      </c>
      <c r="C36" s="8" t="s">
        <v>114</v>
      </c>
      <c r="D36" s="8">
        <v>500</v>
      </c>
      <c r="E36" s="8">
        <v>16</v>
      </c>
      <c r="F36" s="28">
        <v>7</v>
      </c>
    </row>
    <row r="37" spans="1:6" ht="15.75" customHeight="1" x14ac:dyDescent="0.25">
      <c r="A37" s="8" t="s">
        <v>129</v>
      </c>
      <c r="B37" s="8" t="s">
        <v>116</v>
      </c>
      <c r="C37" s="8" t="s">
        <v>114</v>
      </c>
      <c r="D37" s="8">
        <v>500</v>
      </c>
      <c r="E37" s="8">
        <v>16</v>
      </c>
      <c r="F37" s="28">
        <v>9</v>
      </c>
    </row>
    <row r="38" spans="1:6" ht="15.75" customHeight="1" x14ac:dyDescent="0.25">
      <c r="A38" s="8" t="s">
        <v>122</v>
      </c>
      <c r="B38" s="8" t="s">
        <v>116</v>
      </c>
      <c r="C38" s="8" t="s">
        <v>114</v>
      </c>
      <c r="D38" s="8">
        <v>250</v>
      </c>
      <c r="E38" s="8">
        <v>16</v>
      </c>
      <c r="F38" s="28">
        <v>12</v>
      </c>
    </row>
    <row r="39" spans="1:6" ht="15.75" customHeight="1" x14ac:dyDescent="0.25">
      <c r="A39" s="8" t="s">
        <v>127</v>
      </c>
      <c r="B39" s="8" t="s">
        <v>116</v>
      </c>
      <c r="C39" s="8" t="s">
        <v>121</v>
      </c>
      <c r="D39" s="8">
        <v>250</v>
      </c>
      <c r="E39" s="8">
        <v>16</v>
      </c>
      <c r="F39" s="28">
        <v>10</v>
      </c>
    </row>
    <row r="40" spans="1:6" ht="15.75" customHeight="1" x14ac:dyDescent="0.25">
      <c r="A40" s="8" t="s">
        <v>128</v>
      </c>
      <c r="B40" s="8" t="s">
        <v>116</v>
      </c>
      <c r="C40" s="8" t="s">
        <v>121</v>
      </c>
      <c r="D40" s="8">
        <v>500</v>
      </c>
      <c r="E40" s="8">
        <v>16</v>
      </c>
      <c r="F40" s="28">
        <v>8</v>
      </c>
    </row>
    <row r="41" spans="1:6" ht="15.75" customHeight="1" x14ac:dyDescent="0.25">
      <c r="A41" s="8" t="s">
        <v>118</v>
      </c>
      <c r="B41" s="8" t="s">
        <v>116</v>
      </c>
      <c r="C41" s="8" t="s">
        <v>121</v>
      </c>
      <c r="D41" s="8">
        <v>250</v>
      </c>
      <c r="E41" s="8">
        <v>16</v>
      </c>
      <c r="F41" s="28">
        <v>12</v>
      </c>
    </row>
    <row r="42" spans="1:6" ht="15.75" customHeight="1" x14ac:dyDescent="0.25">
      <c r="A42" s="8" t="s">
        <v>119</v>
      </c>
      <c r="B42" s="8" t="s">
        <v>116</v>
      </c>
      <c r="C42" s="8" t="s">
        <v>121</v>
      </c>
      <c r="D42" s="8">
        <v>500</v>
      </c>
      <c r="E42" s="8">
        <v>16</v>
      </c>
      <c r="F42" s="28">
        <v>6</v>
      </c>
    </row>
    <row r="43" spans="1:6" ht="15.75" customHeight="1" x14ac:dyDescent="0.25">
      <c r="A43" s="8" t="s">
        <v>120</v>
      </c>
      <c r="B43" s="8" t="s">
        <v>116</v>
      </c>
      <c r="C43" s="8" t="s">
        <v>121</v>
      </c>
      <c r="D43" s="8">
        <v>500</v>
      </c>
      <c r="E43" s="8">
        <v>16</v>
      </c>
      <c r="F43" s="28">
        <v>7</v>
      </c>
    </row>
    <row r="44" spans="1:6" ht="15.75" customHeight="1" x14ac:dyDescent="0.25">
      <c r="A44" s="8" t="s">
        <v>129</v>
      </c>
      <c r="B44" s="8" t="s">
        <v>116</v>
      </c>
      <c r="C44" s="8" t="s">
        <v>121</v>
      </c>
      <c r="D44" s="8">
        <v>500</v>
      </c>
      <c r="E44" s="8">
        <v>16</v>
      </c>
      <c r="F44" s="28">
        <v>9</v>
      </c>
    </row>
    <row r="45" spans="1:6" ht="15.75" customHeight="1" x14ac:dyDescent="0.25">
      <c r="A45" s="8" t="s">
        <v>122</v>
      </c>
      <c r="B45" s="8" t="s">
        <v>116</v>
      </c>
      <c r="C45" s="8" t="s">
        <v>121</v>
      </c>
      <c r="D45" s="8">
        <v>250</v>
      </c>
      <c r="E45" s="8">
        <v>16</v>
      </c>
      <c r="F45" s="28">
        <v>12</v>
      </c>
    </row>
    <row r="46" spans="1:6" ht="15.75" customHeight="1" x14ac:dyDescent="0.25">
      <c r="A46" s="8" t="s">
        <v>127</v>
      </c>
      <c r="B46" s="8" t="s">
        <v>116</v>
      </c>
      <c r="C46" s="8" t="s">
        <v>121</v>
      </c>
      <c r="D46" s="8">
        <v>250</v>
      </c>
      <c r="E46" s="8">
        <v>16</v>
      </c>
      <c r="F46" s="28">
        <v>10</v>
      </c>
    </row>
    <row r="47" spans="1:6" ht="15.75" customHeight="1" x14ac:dyDescent="0.25">
      <c r="A47" s="8" t="s">
        <v>128</v>
      </c>
      <c r="B47" s="8" t="s">
        <v>116</v>
      </c>
      <c r="C47" s="8" t="s">
        <v>121</v>
      </c>
      <c r="D47" s="8">
        <v>500</v>
      </c>
      <c r="E47" s="8">
        <v>16</v>
      </c>
      <c r="F47" s="28">
        <v>8</v>
      </c>
    </row>
    <row r="48" spans="1:6" ht="15.75" customHeight="1" x14ac:dyDescent="0.25">
      <c r="A48" s="8" t="s">
        <v>118</v>
      </c>
      <c r="B48" s="8" t="s">
        <v>116</v>
      </c>
      <c r="C48" s="8" t="s">
        <v>121</v>
      </c>
      <c r="D48" s="8">
        <v>250</v>
      </c>
      <c r="E48" s="8">
        <v>16</v>
      </c>
      <c r="F48" s="28">
        <v>12</v>
      </c>
    </row>
    <row r="49" spans="1:6" ht="15.75" customHeight="1" x14ac:dyDescent="0.25">
      <c r="A49" s="8" t="s">
        <v>119</v>
      </c>
      <c r="B49" s="8" t="s">
        <v>116</v>
      </c>
      <c r="C49" s="8" t="s">
        <v>121</v>
      </c>
      <c r="D49" s="8">
        <v>500</v>
      </c>
      <c r="E49" s="8">
        <v>16</v>
      </c>
      <c r="F49" s="28">
        <v>6</v>
      </c>
    </row>
    <row r="50" spans="1:6" ht="15.75" customHeight="1" x14ac:dyDescent="0.25">
      <c r="A50" s="8" t="s">
        <v>120</v>
      </c>
      <c r="B50" s="8" t="s">
        <v>116</v>
      </c>
      <c r="C50" s="8" t="s">
        <v>121</v>
      </c>
      <c r="D50" s="8">
        <v>500</v>
      </c>
      <c r="E50" s="8">
        <v>16</v>
      </c>
      <c r="F50" s="28">
        <v>7</v>
      </c>
    </row>
    <row r="51" spans="1:6" ht="15.75" customHeight="1" x14ac:dyDescent="0.25">
      <c r="A51" s="8" t="s">
        <v>129</v>
      </c>
      <c r="B51" s="8" t="s">
        <v>116</v>
      </c>
      <c r="C51" s="8" t="s">
        <v>121</v>
      </c>
      <c r="D51" s="8">
        <v>500</v>
      </c>
      <c r="E51" s="8">
        <v>16</v>
      </c>
      <c r="F51" s="28">
        <v>9</v>
      </c>
    </row>
    <row r="52" spans="1:6" ht="15.75" customHeight="1" x14ac:dyDescent="0.25">
      <c r="A52" s="8" t="s">
        <v>122</v>
      </c>
      <c r="B52" s="8" t="s">
        <v>116</v>
      </c>
      <c r="C52" s="8" t="s">
        <v>121</v>
      </c>
      <c r="D52" s="8">
        <v>250</v>
      </c>
      <c r="E52" s="8">
        <v>16</v>
      </c>
      <c r="F52" s="28">
        <v>12</v>
      </c>
    </row>
    <row r="53" spans="1:6" ht="15.75" customHeight="1" x14ac:dyDescent="0.25">
      <c r="A53" s="8" t="s">
        <v>127</v>
      </c>
      <c r="B53" s="8" t="s">
        <v>116</v>
      </c>
      <c r="C53" s="8" t="s">
        <v>121</v>
      </c>
      <c r="D53" s="8">
        <v>250</v>
      </c>
      <c r="E53" s="8">
        <v>16</v>
      </c>
      <c r="F53" s="28">
        <v>10</v>
      </c>
    </row>
    <row r="54" spans="1:6" ht="15.75" customHeight="1" x14ac:dyDescent="0.25">
      <c r="A54" s="8" t="s">
        <v>128</v>
      </c>
      <c r="B54" s="8" t="s">
        <v>116</v>
      </c>
      <c r="C54" s="8" t="s">
        <v>121</v>
      </c>
      <c r="D54" s="8">
        <v>500</v>
      </c>
      <c r="E54" s="8">
        <v>16</v>
      </c>
      <c r="F54" s="28">
        <v>8</v>
      </c>
    </row>
    <row r="55" spans="1:6" ht="15.75" customHeight="1" x14ac:dyDescent="0.25">
      <c r="A55" s="8" t="s">
        <v>118</v>
      </c>
      <c r="B55" s="8" t="s">
        <v>116</v>
      </c>
      <c r="C55" s="8" t="s">
        <v>121</v>
      </c>
      <c r="D55" s="8">
        <v>250</v>
      </c>
      <c r="E55" s="8">
        <v>16</v>
      </c>
      <c r="F55" s="28">
        <v>12</v>
      </c>
    </row>
    <row r="56" spans="1:6" ht="15.75" customHeight="1" x14ac:dyDescent="0.25">
      <c r="A56" s="8" t="s">
        <v>119</v>
      </c>
      <c r="B56" s="8" t="s">
        <v>116</v>
      </c>
      <c r="C56" s="8" t="s">
        <v>121</v>
      </c>
      <c r="D56" s="8">
        <v>500</v>
      </c>
      <c r="E56" s="8">
        <v>16</v>
      </c>
      <c r="F56" s="28">
        <v>6</v>
      </c>
    </row>
    <row r="57" spans="1:6" ht="15.75" customHeight="1" x14ac:dyDescent="0.25">
      <c r="A57" s="8" t="s">
        <v>120</v>
      </c>
      <c r="B57" s="8" t="s">
        <v>116</v>
      </c>
      <c r="C57" s="8" t="s">
        <v>121</v>
      </c>
      <c r="D57" s="8">
        <v>500</v>
      </c>
      <c r="E57" s="8">
        <v>16</v>
      </c>
      <c r="F57" s="28">
        <v>7</v>
      </c>
    </row>
    <row r="58" spans="1:6" ht="15.75" customHeight="1" x14ac:dyDescent="0.25">
      <c r="A58" s="8" t="s">
        <v>129</v>
      </c>
      <c r="B58" s="8" t="s">
        <v>116</v>
      </c>
      <c r="C58" s="8" t="s">
        <v>121</v>
      </c>
      <c r="D58" s="8">
        <v>500</v>
      </c>
      <c r="E58" s="8">
        <v>16</v>
      </c>
      <c r="F58" s="28">
        <v>9</v>
      </c>
    </row>
    <row r="59" spans="1:6" ht="15.75" customHeight="1" x14ac:dyDescent="0.25">
      <c r="A59" s="8" t="s">
        <v>122</v>
      </c>
      <c r="B59" s="8" t="s">
        <v>116</v>
      </c>
      <c r="C59" s="8" t="s">
        <v>121</v>
      </c>
      <c r="D59" s="8">
        <v>250</v>
      </c>
      <c r="E59" s="8">
        <v>16</v>
      </c>
      <c r="F59" s="28">
        <v>12</v>
      </c>
    </row>
    <row r="60" spans="1:6" ht="15.75" customHeight="1" x14ac:dyDescent="0.25">
      <c r="A60" s="8" t="s">
        <v>127</v>
      </c>
      <c r="B60" s="8" t="s">
        <v>116</v>
      </c>
      <c r="C60" s="8" t="s">
        <v>121</v>
      </c>
      <c r="D60" s="8">
        <v>250</v>
      </c>
      <c r="E60" s="8">
        <v>16</v>
      </c>
      <c r="F60" s="28">
        <v>10</v>
      </c>
    </row>
    <row r="61" spans="1:6" ht="15.75" customHeight="1" x14ac:dyDescent="0.25">
      <c r="A61" s="8" t="s">
        <v>128</v>
      </c>
      <c r="B61" s="8" t="s">
        <v>116</v>
      </c>
      <c r="C61" s="8" t="s">
        <v>121</v>
      </c>
      <c r="D61" s="8">
        <v>500</v>
      </c>
      <c r="E61" s="8">
        <v>16</v>
      </c>
      <c r="F61" s="28">
        <v>8</v>
      </c>
    </row>
    <row r="62" spans="1:6" ht="15.75" customHeight="1" x14ac:dyDescent="0.25">
      <c r="A62" s="8" t="s">
        <v>118</v>
      </c>
      <c r="B62" s="8" t="s">
        <v>116</v>
      </c>
      <c r="C62" s="8" t="s">
        <v>121</v>
      </c>
      <c r="D62" s="8">
        <v>250</v>
      </c>
      <c r="E62" s="8">
        <v>16</v>
      </c>
      <c r="F62" s="28">
        <v>12</v>
      </c>
    </row>
    <row r="63" spans="1:6" ht="15.75" customHeight="1" x14ac:dyDescent="0.25">
      <c r="A63" s="8" t="s">
        <v>119</v>
      </c>
      <c r="B63" s="8" t="s">
        <v>116</v>
      </c>
      <c r="C63" s="8" t="s">
        <v>121</v>
      </c>
      <c r="D63" s="8">
        <v>500</v>
      </c>
      <c r="E63" s="8">
        <v>16</v>
      </c>
      <c r="F63" s="28">
        <v>6</v>
      </c>
    </row>
    <row r="64" spans="1:6" ht="15.75" customHeight="1" x14ac:dyDescent="0.25">
      <c r="A64" s="8" t="s">
        <v>120</v>
      </c>
      <c r="B64" s="8" t="s">
        <v>116</v>
      </c>
      <c r="C64" s="8" t="s">
        <v>121</v>
      </c>
      <c r="D64" s="8">
        <v>500</v>
      </c>
      <c r="E64" s="8">
        <v>16</v>
      </c>
      <c r="F64" s="28">
        <v>7</v>
      </c>
    </row>
    <row r="65" spans="1:6" ht="15.75" customHeight="1" x14ac:dyDescent="0.25">
      <c r="A65" s="8" t="s">
        <v>129</v>
      </c>
      <c r="B65" s="8" t="s">
        <v>116</v>
      </c>
      <c r="C65" s="8" t="s">
        <v>121</v>
      </c>
      <c r="D65" s="8">
        <v>500</v>
      </c>
      <c r="E65" s="8">
        <v>16</v>
      </c>
      <c r="F65" s="28">
        <v>9</v>
      </c>
    </row>
    <row r="66" spans="1:6" ht="15.75" customHeight="1" x14ac:dyDescent="0.25">
      <c r="A66" s="8" t="s">
        <v>122</v>
      </c>
      <c r="B66" s="8" t="s">
        <v>116</v>
      </c>
      <c r="C66" s="8" t="s">
        <v>121</v>
      </c>
      <c r="D66" s="8">
        <v>250</v>
      </c>
      <c r="E66" s="8">
        <v>16</v>
      </c>
      <c r="F66" s="28">
        <v>12</v>
      </c>
    </row>
    <row r="67" spans="1:6" ht="15.75" customHeight="1" x14ac:dyDescent="0.25">
      <c r="A67" s="8" t="s">
        <v>127</v>
      </c>
      <c r="B67" s="8" t="s">
        <v>116</v>
      </c>
      <c r="C67" s="8" t="s">
        <v>121</v>
      </c>
      <c r="D67" s="8">
        <v>250</v>
      </c>
      <c r="E67" s="8">
        <v>16</v>
      </c>
      <c r="F67" s="28">
        <v>10</v>
      </c>
    </row>
    <row r="68" spans="1:6" ht="15.75" customHeight="1" x14ac:dyDescent="0.25">
      <c r="A68" s="8" t="s">
        <v>128</v>
      </c>
      <c r="B68" s="8" t="s">
        <v>116</v>
      </c>
      <c r="C68" s="8" t="s">
        <v>121</v>
      </c>
      <c r="D68" s="8">
        <v>500</v>
      </c>
      <c r="E68" s="8">
        <v>16</v>
      </c>
      <c r="F68" s="28">
        <v>8</v>
      </c>
    </row>
    <row r="69" spans="1:6" ht="15.75" customHeight="1" x14ac:dyDescent="0.25">
      <c r="A69" s="8" t="s">
        <v>118</v>
      </c>
      <c r="B69" s="8" t="s">
        <v>116</v>
      </c>
      <c r="C69" s="8" t="s">
        <v>121</v>
      </c>
      <c r="D69" s="8">
        <v>250</v>
      </c>
      <c r="E69" s="8">
        <v>16</v>
      </c>
      <c r="F69" s="28">
        <v>12</v>
      </c>
    </row>
    <row r="70" spans="1:6" ht="15.75" customHeight="1" x14ac:dyDescent="0.25">
      <c r="A70" s="8" t="s">
        <v>119</v>
      </c>
      <c r="B70" s="8" t="s">
        <v>116</v>
      </c>
      <c r="C70" s="8" t="s">
        <v>121</v>
      </c>
      <c r="D70" s="8">
        <v>500</v>
      </c>
      <c r="E70" s="8">
        <v>16</v>
      </c>
      <c r="F70" s="28">
        <v>6</v>
      </c>
    </row>
    <row r="71" spans="1:6" ht="15.75" customHeight="1" x14ac:dyDescent="0.25">
      <c r="A71" s="8" t="s">
        <v>120</v>
      </c>
      <c r="B71" s="8" t="s">
        <v>116</v>
      </c>
      <c r="C71" s="8" t="s">
        <v>121</v>
      </c>
      <c r="D71" s="8">
        <v>500</v>
      </c>
      <c r="E71" s="8">
        <v>16</v>
      </c>
      <c r="F71" s="28">
        <v>7</v>
      </c>
    </row>
    <row r="72" spans="1:6" ht="15.75" customHeight="1" x14ac:dyDescent="0.25">
      <c r="A72" s="8" t="s">
        <v>129</v>
      </c>
      <c r="B72" s="8" t="s">
        <v>116</v>
      </c>
      <c r="C72" s="8" t="s">
        <v>121</v>
      </c>
      <c r="D72" s="8">
        <v>500</v>
      </c>
      <c r="E72" s="8">
        <v>16</v>
      </c>
      <c r="F72" s="28">
        <v>9</v>
      </c>
    </row>
    <row r="73" spans="1:6" ht="15.75" customHeight="1" x14ac:dyDescent="0.25">
      <c r="A73" s="8" t="s">
        <v>122</v>
      </c>
      <c r="B73" s="8" t="s">
        <v>116</v>
      </c>
      <c r="C73" s="8" t="s">
        <v>121</v>
      </c>
      <c r="D73" s="8">
        <v>250</v>
      </c>
      <c r="E73" s="8">
        <v>16</v>
      </c>
      <c r="F73" s="28">
        <v>12</v>
      </c>
    </row>
    <row r="74" spans="1:6" ht="15.75" customHeight="1" x14ac:dyDescent="0.25">
      <c r="A74" s="8" t="s">
        <v>127</v>
      </c>
      <c r="B74" s="8" t="s">
        <v>116</v>
      </c>
      <c r="C74" s="8" t="s">
        <v>121</v>
      </c>
      <c r="D74" s="8">
        <v>250</v>
      </c>
      <c r="E74" s="8">
        <v>16</v>
      </c>
      <c r="F74" s="28">
        <v>10</v>
      </c>
    </row>
    <row r="75" spans="1:6" ht="15.75" customHeight="1" x14ac:dyDescent="0.25">
      <c r="A75" s="8" t="s">
        <v>128</v>
      </c>
      <c r="B75" s="8" t="s">
        <v>116</v>
      </c>
      <c r="C75" s="8" t="s">
        <v>121</v>
      </c>
      <c r="D75" s="8">
        <v>500</v>
      </c>
      <c r="E75" s="8">
        <v>16</v>
      </c>
      <c r="F75" s="28">
        <v>8</v>
      </c>
    </row>
    <row r="76" spans="1:6" ht="15.75" customHeight="1" x14ac:dyDescent="0.25">
      <c r="A76" s="8" t="s">
        <v>118</v>
      </c>
      <c r="B76" s="8" t="s">
        <v>116</v>
      </c>
      <c r="C76" s="8" t="s">
        <v>121</v>
      </c>
      <c r="D76" s="8">
        <v>250</v>
      </c>
      <c r="E76" s="8">
        <v>16</v>
      </c>
      <c r="F76" s="28">
        <v>12</v>
      </c>
    </row>
    <row r="77" spans="1:6" ht="15.75" customHeight="1" x14ac:dyDescent="0.25">
      <c r="A77" s="8" t="s">
        <v>119</v>
      </c>
      <c r="B77" s="8" t="s">
        <v>116</v>
      </c>
      <c r="C77" s="8" t="s">
        <v>121</v>
      </c>
      <c r="D77" s="8">
        <v>500</v>
      </c>
      <c r="E77" s="8">
        <v>16</v>
      </c>
      <c r="F77" s="28">
        <v>6</v>
      </c>
    </row>
    <row r="78" spans="1:6" ht="15.75" customHeight="1" x14ac:dyDescent="0.25">
      <c r="A78" s="8" t="s">
        <v>120</v>
      </c>
      <c r="B78" s="8" t="s">
        <v>116</v>
      </c>
      <c r="C78" s="8" t="s">
        <v>121</v>
      </c>
      <c r="D78" s="8">
        <v>500</v>
      </c>
      <c r="E78" s="8">
        <v>16</v>
      </c>
      <c r="F78" s="28">
        <v>7</v>
      </c>
    </row>
    <row r="79" spans="1:6" ht="15.75" customHeight="1" x14ac:dyDescent="0.25">
      <c r="A79" s="8" t="s">
        <v>129</v>
      </c>
      <c r="B79" s="8" t="s">
        <v>116</v>
      </c>
      <c r="C79" s="8" t="s">
        <v>121</v>
      </c>
      <c r="D79" s="8">
        <v>500</v>
      </c>
      <c r="E79" s="8">
        <v>16</v>
      </c>
      <c r="F79" s="28">
        <v>9</v>
      </c>
    </row>
    <row r="80" spans="1:6" ht="15.75" customHeight="1" x14ac:dyDescent="0.25">
      <c r="A80" s="8" t="s">
        <v>122</v>
      </c>
      <c r="B80" s="8" t="s">
        <v>116</v>
      </c>
      <c r="C80" s="8" t="s">
        <v>121</v>
      </c>
      <c r="D80" s="8">
        <v>250</v>
      </c>
      <c r="E80" s="8">
        <v>16</v>
      </c>
      <c r="F80" s="28">
        <v>12</v>
      </c>
    </row>
    <row r="81" spans="1:6" ht="15.75" customHeight="1" x14ac:dyDescent="0.25">
      <c r="A81" s="8" t="s">
        <v>127</v>
      </c>
      <c r="B81" s="8" t="s">
        <v>116</v>
      </c>
      <c r="C81" s="8" t="s">
        <v>121</v>
      </c>
      <c r="D81" s="8">
        <v>250</v>
      </c>
      <c r="E81" s="8">
        <v>16</v>
      </c>
      <c r="F81" s="28">
        <v>10</v>
      </c>
    </row>
    <row r="82" spans="1:6" ht="15.75" customHeight="1" x14ac:dyDescent="0.25">
      <c r="A82" s="8" t="s">
        <v>128</v>
      </c>
      <c r="B82" s="8" t="s">
        <v>116</v>
      </c>
      <c r="C82" s="8" t="s">
        <v>121</v>
      </c>
      <c r="D82" s="8">
        <v>500</v>
      </c>
      <c r="E82" s="8">
        <v>16</v>
      </c>
      <c r="F82" s="28">
        <v>8</v>
      </c>
    </row>
    <row r="83" spans="1:6" ht="15.75" customHeight="1" x14ac:dyDescent="0.25">
      <c r="A83" s="8" t="s">
        <v>118</v>
      </c>
      <c r="B83" s="8" t="s">
        <v>116</v>
      </c>
      <c r="C83" s="8" t="s">
        <v>121</v>
      </c>
      <c r="D83" s="8">
        <v>250</v>
      </c>
      <c r="E83" s="8">
        <v>16</v>
      </c>
      <c r="F83" s="28">
        <v>12</v>
      </c>
    </row>
    <row r="84" spans="1:6" ht="15.75" customHeight="1" x14ac:dyDescent="0.25">
      <c r="A84" s="8" t="s">
        <v>119</v>
      </c>
      <c r="B84" s="8" t="s">
        <v>116</v>
      </c>
      <c r="C84" s="8" t="s">
        <v>121</v>
      </c>
      <c r="D84" s="8">
        <v>500</v>
      </c>
      <c r="E84" s="8">
        <v>16</v>
      </c>
      <c r="F84" s="28">
        <v>6</v>
      </c>
    </row>
    <row r="85" spans="1:6" ht="15.75" customHeight="1" x14ac:dyDescent="0.25">
      <c r="A85" s="8" t="s">
        <v>120</v>
      </c>
      <c r="B85" s="8" t="s">
        <v>116</v>
      </c>
      <c r="C85" s="8" t="s">
        <v>121</v>
      </c>
      <c r="D85" s="8">
        <v>500</v>
      </c>
      <c r="E85" s="8">
        <v>16</v>
      </c>
      <c r="F85" s="28">
        <v>7</v>
      </c>
    </row>
    <row r="86" spans="1:6" ht="15.75" customHeight="1" x14ac:dyDescent="0.25">
      <c r="A86" s="8" t="s">
        <v>129</v>
      </c>
      <c r="B86" s="8" t="s">
        <v>116</v>
      </c>
      <c r="C86" s="8" t="s">
        <v>121</v>
      </c>
      <c r="D86" s="8">
        <v>500</v>
      </c>
      <c r="E86" s="8">
        <v>16</v>
      </c>
      <c r="F86" s="28">
        <v>9</v>
      </c>
    </row>
    <row r="87" spans="1:6" ht="15.75" customHeight="1" x14ac:dyDescent="0.25">
      <c r="A87" s="8" t="s">
        <v>122</v>
      </c>
      <c r="B87" s="8" t="s">
        <v>116</v>
      </c>
      <c r="C87" s="8" t="s">
        <v>121</v>
      </c>
      <c r="D87" s="8">
        <v>250</v>
      </c>
      <c r="E87" s="8">
        <v>16</v>
      </c>
      <c r="F87" s="28">
        <v>12</v>
      </c>
    </row>
    <row r="88" spans="1:6" ht="15.75" customHeight="1" x14ac:dyDescent="0.25">
      <c r="A88" s="8" t="s">
        <v>127</v>
      </c>
      <c r="B88" s="8" t="s">
        <v>116</v>
      </c>
      <c r="C88" s="8" t="s">
        <v>121</v>
      </c>
      <c r="D88" s="8">
        <v>250</v>
      </c>
      <c r="E88" s="8">
        <v>16</v>
      </c>
      <c r="F88" s="28">
        <v>10</v>
      </c>
    </row>
    <row r="89" spans="1:6" ht="15.75" customHeight="1" x14ac:dyDescent="0.25">
      <c r="A89" s="8" t="s">
        <v>128</v>
      </c>
      <c r="B89" s="8" t="s">
        <v>116</v>
      </c>
      <c r="C89" s="8" t="s">
        <v>121</v>
      </c>
      <c r="D89" s="8">
        <v>500</v>
      </c>
      <c r="E89" s="8">
        <v>16</v>
      </c>
      <c r="F89" s="28">
        <v>8</v>
      </c>
    </row>
    <row r="90" spans="1:6" ht="15.75" customHeight="1" x14ac:dyDescent="0.25">
      <c r="A90" s="8" t="s">
        <v>118</v>
      </c>
      <c r="B90" s="8" t="s">
        <v>116</v>
      </c>
      <c r="C90" s="8" t="s">
        <v>121</v>
      </c>
      <c r="D90" s="8">
        <v>250</v>
      </c>
      <c r="E90" s="8">
        <v>16</v>
      </c>
      <c r="F90" s="28">
        <v>12</v>
      </c>
    </row>
    <row r="91" spans="1:6" ht="15.75" customHeight="1" x14ac:dyDescent="0.25">
      <c r="A91" s="8" t="s">
        <v>119</v>
      </c>
      <c r="B91" s="8" t="s">
        <v>116</v>
      </c>
      <c r="C91" s="8" t="s">
        <v>121</v>
      </c>
      <c r="D91" s="8">
        <v>500</v>
      </c>
      <c r="E91" s="8">
        <v>16</v>
      </c>
      <c r="F91" s="28">
        <v>6</v>
      </c>
    </row>
    <row r="92" spans="1:6" ht="15.75" customHeight="1" x14ac:dyDescent="0.25">
      <c r="A92" s="8" t="s">
        <v>120</v>
      </c>
      <c r="B92" s="8" t="s">
        <v>116</v>
      </c>
      <c r="C92" s="8" t="s">
        <v>121</v>
      </c>
      <c r="D92" s="8">
        <v>500</v>
      </c>
      <c r="E92" s="8">
        <v>16</v>
      </c>
      <c r="F92" s="28">
        <v>7</v>
      </c>
    </row>
    <row r="93" spans="1:6" ht="15.75" customHeight="1" x14ac:dyDescent="0.25">
      <c r="A93" s="8" t="s">
        <v>129</v>
      </c>
      <c r="B93" s="8" t="s">
        <v>116</v>
      </c>
      <c r="C93" s="8" t="s">
        <v>121</v>
      </c>
      <c r="D93" s="8">
        <v>500</v>
      </c>
      <c r="E93" s="8">
        <v>16</v>
      </c>
      <c r="F93" s="28">
        <v>9</v>
      </c>
    </row>
    <row r="94" spans="1:6" ht="15.75" customHeight="1" x14ac:dyDescent="0.25">
      <c r="A94" s="8" t="s">
        <v>122</v>
      </c>
      <c r="B94" s="8" t="s">
        <v>116</v>
      </c>
      <c r="C94" s="8" t="s">
        <v>121</v>
      </c>
      <c r="D94" s="8">
        <v>250</v>
      </c>
      <c r="E94" s="8">
        <v>16</v>
      </c>
      <c r="F94" s="28">
        <v>12</v>
      </c>
    </row>
    <row r="95" spans="1:6" ht="15.75" customHeight="1" x14ac:dyDescent="0.25">
      <c r="A95" s="8" t="s">
        <v>127</v>
      </c>
      <c r="B95" s="8" t="s">
        <v>116</v>
      </c>
      <c r="C95" s="8" t="s">
        <v>121</v>
      </c>
      <c r="D95" s="8">
        <v>250</v>
      </c>
      <c r="E95" s="8">
        <v>16</v>
      </c>
      <c r="F95" s="28">
        <v>10</v>
      </c>
    </row>
    <row r="96" spans="1:6" ht="15.75" customHeight="1" x14ac:dyDescent="0.25">
      <c r="A96" s="8" t="s">
        <v>128</v>
      </c>
      <c r="B96" s="8" t="s">
        <v>116</v>
      </c>
      <c r="C96" s="8" t="s">
        <v>121</v>
      </c>
      <c r="D96" s="8">
        <v>500</v>
      </c>
      <c r="E96" s="8">
        <v>16</v>
      </c>
      <c r="F96" s="28">
        <v>8</v>
      </c>
    </row>
    <row r="97" spans="1:6" ht="15.75" customHeight="1" x14ac:dyDescent="0.25">
      <c r="A97" s="8" t="s">
        <v>118</v>
      </c>
      <c r="B97" s="8" t="s">
        <v>116</v>
      </c>
      <c r="C97" s="8" t="s">
        <v>121</v>
      </c>
      <c r="D97" s="8">
        <v>250</v>
      </c>
      <c r="E97" s="8">
        <v>16</v>
      </c>
      <c r="F97" s="28">
        <v>12</v>
      </c>
    </row>
    <row r="98" spans="1:6" ht="15.75" customHeight="1" x14ac:dyDescent="0.25">
      <c r="A98" s="8" t="s">
        <v>119</v>
      </c>
      <c r="B98" s="8" t="s">
        <v>116</v>
      </c>
      <c r="C98" s="8" t="s">
        <v>121</v>
      </c>
      <c r="D98" s="8">
        <v>500</v>
      </c>
      <c r="E98" s="8">
        <v>16</v>
      </c>
      <c r="F98" s="28">
        <v>6</v>
      </c>
    </row>
    <row r="99" spans="1:6" ht="15.75" customHeight="1" x14ac:dyDescent="0.25">
      <c r="A99" s="8" t="s">
        <v>120</v>
      </c>
      <c r="B99" s="8" t="s">
        <v>116</v>
      </c>
      <c r="C99" s="8" t="s">
        <v>121</v>
      </c>
      <c r="D99" s="8">
        <v>500</v>
      </c>
      <c r="E99" s="8">
        <v>16</v>
      </c>
      <c r="F99" s="28">
        <v>7</v>
      </c>
    </row>
    <row r="100" spans="1:6" ht="15.75" customHeight="1" x14ac:dyDescent="0.25">
      <c r="A100" s="8" t="s">
        <v>129</v>
      </c>
      <c r="B100" s="8" t="s">
        <v>116</v>
      </c>
      <c r="C100" s="8" t="s">
        <v>121</v>
      </c>
      <c r="D100" s="8">
        <v>500</v>
      </c>
      <c r="E100" s="8">
        <v>16</v>
      </c>
      <c r="F100" s="28">
        <v>9</v>
      </c>
    </row>
    <row r="101" spans="1:6" ht="15.75" customHeight="1" x14ac:dyDescent="0.25">
      <c r="A101" s="8" t="s">
        <v>122</v>
      </c>
      <c r="B101" s="8" t="s">
        <v>116</v>
      </c>
      <c r="C101" s="8" t="s">
        <v>121</v>
      </c>
      <c r="D101" s="8">
        <v>250</v>
      </c>
      <c r="E101" s="8">
        <v>16</v>
      </c>
      <c r="F101" s="28">
        <v>12</v>
      </c>
    </row>
    <row r="102" spans="1:6" ht="15.75" customHeight="1" x14ac:dyDescent="0.25">
      <c r="A102" s="8" t="s">
        <v>127</v>
      </c>
      <c r="B102" s="8" t="s">
        <v>116</v>
      </c>
      <c r="C102" s="8" t="s">
        <v>121</v>
      </c>
      <c r="D102" s="8">
        <v>250</v>
      </c>
      <c r="E102" s="8">
        <v>16</v>
      </c>
      <c r="F102" s="28">
        <v>10</v>
      </c>
    </row>
    <row r="103" spans="1:6" ht="15.75" customHeight="1" x14ac:dyDescent="0.25">
      <c r="A103" s="8" t="s">
        <v>128</v>
      </c>
      <c r="B103" s="8" t="s">
        <v>116</v>
      </c>
      <c r="C103" s="8" t="s">
        <v>121</v>
      </c>
      <c r="D103" s="8">
        <v>500</v>
      </c>
      <c r="E103" s="8">
        <v>16</v>
      </c>
      <c r="F103" s="28">
        <v>8</v>
      </c>
    </row>
    <row r="104" spans="1:6" ht="15.75" customHeight="1" x14ac:dyDescent="0.25">
      <c r="A104" s="8" t="s">
        <v>118</v>
      </c>
      <c r="B104" s="8" t="s">
        <v>126</v>
      </c>
      <c r="C104" s="8" t="s">
        <v>121</v>
      </c>
      <c r="D104" s="8">
        <v>250</v>
      </c>
      <c r="E104" s="8">
        <v>16</v>
      </c>
      <c r="F104" s="28">
        <v>12</v>
      </c>
    </row>
    <row r="105" spans="1:6" ht="15.75" customHeight="1" x14ac:dyDescent="0.25">
      <c r="A105" s="8" t="s">
        <v>119</v>
      </c>
      <c r="B105" s="8" t="s">
        <v>126</v>
      </c>
      <c r="C105" s="8" t="s">
        <v>121</v>
      </c>
      <c r="D105" s="8">
        <v>500</v>
      </c>
      <c r="E105" s="8">
        <v>16</v>
      </c>
      <c r="F105" s="28">
        <v>6</v>
      </c>
    </row>
    <row r="106" spans="1:6" ht="15.75" customHeight="1" x14ac:dyDescent="0.25">
      <c r="A106" s="8" t="s">
        <v>120</v>
      </c>
      <c r="B106" s="8" t="s">
        <v>126</v>
      </c>
      <c r="C106" s="8" t="s">
        <v>121</v>
      </c>
      <c r="D106" s="8">
        <v>500</v>
      </c>
      <c r="E106" s="8">
        <v>16</v>
      </c>
      <c r="F106" s="28">
        <v>7</v>
      </c>
    </row>
    <row r="107" spans="1:6" ht="15.75" customHeight="1" x14ac:dyDescent="0.25">
      <c r="A107" s="8" t="s">
        <v>129</v>
      </c>
      <c r="B107" s="8" t="s">
        <v>126</v>
      </c>
      <c r="C107" s="8" t="s">
        <v>121</v>
      </c>
      <c r="D107" s="8">
        <v>500</v>
      </c>
      <c r="E107" s="8">
        <v>16</v>
      </c>
      <c r="F107" s="28">
        <v>9</v>
      </c>
    </row>
    <row r="108" spans="1:6" ht="15.75" customHeight="1" x14ac:dyDescent="0.25">
      <c r="A108" s="8" t="s">
        <v>122</v>
      </c>
      <c r="B108" s="8" t="s">
        <v>126</v>
      </c>
      <c r="C108" s="8" t="s">
        <v>121</v>
      </c>
      <c r="D108" s="8">
        <v>250</v>
      </c>
      <c r="E108" s="8">
        <v>16</v>
      </c>
      <c r="F108" s="28">
        <v>12</v>
      </c>
    </row>
    <row r="109" spans="1:6" ht="15.75" customHeight="1" x14ac:dyDescent="0.25">
      <c r="A109" s="8" t="s">
        <v>127</v>
      </c>
      <c r="B109" s="8" t="s">
        <v>126</v>
      </c>
      <c r="C109" s="8" t="s">
        <v>121</v>
      </c>
      <c r="D109" s="8">
        <v>250</v>
      </c>
      <c r="E109" s="8">
        <v>16</v>
      </c>
      <c r="F109" s="28">
        <v>10</v>
      </c>
    </row>
    <row r="110" spans="1:6" ht="15.75" customHeight="1" x14ac:dyDescent="0.25">
      <c r="A110" s="8" t="s">
        <v>128</v>
      </c>
      <c r="B110" s="8" t="s">
        <v>126</v>
      </c>
      <c r="C110" s="8" t="s">
        <v>121</v>
      </c>
      <c r="D110" s="8">
        <v>500</v>
      </c>
      <c r="E110" s="8">
        <v>16</v>
      </c>
      <c r="F110" s="28">
        <v>8</v>
      </c>
    </row>
    <row r="111" spans="1:6" ht="15.75" customHeight="1" x14ac:dyDescent="0.25">
      <c r="A111" s="8" t="s">
        <v>118</v>
      </c>
      <c r="B111" s="8" t="s">
        <v>126</v>
      </c>
      <c r="C111" s="8" t="s">
        <v>121</v>
      </c>
      <c r="D111" s="8">
        <v>250</v>
      </c>
      <c r="E111" s="8">
        <v>16</v>
      </c>
      <c r="F111" s="28">
        <v>12</v>
      </c>
    </row>
    <row r="112" spans="1:6" ht="15.75" customHeight="1" x14ac:dyDescent="0.25">
      <c r="A112" s="8" t="s">
        <v>119</v>
      </c>
      <c r="B112" s="8" t="s">
        <v>126</v>
      </c>
      <c r="C112" s="8" t="s">
        <v>121</v>
      </c>
      <c r="D112" s="8">
        <v>500</v>
      </c>
      <c r="E112" s="8">
        <v>16</v>
      </c>
      <c r="F112" s="28">
        <v>6</v>
      </c>
    </row>
    <row r="113" spans="1:6" ht="15.75" customHeight="1" x14ac:dyDescent="0.25">
      <c r="A113" s="8" t="s">
        <v>120</v>
      </c>
      <c r="B113" s="8" t="s">
        <v>126</v>
      </c>
      <c r="C113" s="8" t="s">
        <v>121</v>
      </c>
      <c r="D113" s="8">
        <v>500</v>
      </c>
      <c r="E113" s="8">
        <v>16</v>
      </c>
      <c r="F113" s="28">
        <v>7</v>
      </c>
    </row>
    <row r="114" spans="1:6" ht="15.75" customHeight="1" x14ac:dyDescent="0.2"/>
    <row r="115" spans="1:6" ht="15.75" customHeight="1" x14ac:dyDescent="0.2"/>
    <row r="116" spans="1:6" ht="15.75" customHeight="1" x14ac:dyDescent="0.2"/>
    <row r="117" spans="1:6" ht="15.75" customHeight="1" x14ac:dyDescent="0.2"/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1"/>
  </mergeCell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A4" sqref="A4"/>
    </sheetView>
  </sheetViews>
  <sheetFormatPr baseColWidth="10" defaultColWidth="12.625" defaultRowHeight="15" customHeight="1" x14ac:dyDescent="0.2"/>
  <cols>
    <col min="1" max="1" width="28" customWidth="1"/>
    <col min="2" max="8" width="9.375" customWidth="1"/>
    <col min="9" max="9" width="11.25" customWidth="1"/>
    <col min="10" max="26" width="9.375" customWidth="1"/>
  </cols>
  <sheetData>
    <row r="1" spans="1:10" x14ac:dyDescent="0.25">
      <c r="A1" s="54" t="s">
        <v>130</v>
      </c>
      <c r="B1" s="55"/>
      <c r="C1" s="55"/>
      <c r="D1" s="55"/>
      <c r="E1" s="55"/>
      <c r="F1" s="55"/>
      <c r="G1" s="55"/>
      <c r="H1" s="55"/>
      <c r="I1" s="55"/>
      <c r="J1" s="56"/>
    </row>
    <row r="4" spans="1:10" ht="19.5" x14ac:dyDescent="0.3">
      <c r="A4" s="29" t="s">
        <v>131</v>
      </c>
      <c r="B4" s="29" t="s">
        <v>132</v>
      </c>
      <c r="C4" s="29" t="s">
        <v>133</v>
      </c>
      <c r="D4" s="29" t="s">
        <v>134</v>
      </c>
      <c r="E4" s="29" t="s">
        <v>135</v>
      </c>
      <c r="F4" s="29" t="s">
        <v>136</v>
      </c>
      <c r="G4" s="29" t="s">
        <v>137</v>
      </c>
      <c r="H4" s="29" t="s">
        <v>138</v>
      </c>
      <c r="I4" s="29" t="s">
        <v>139</v>
      </c>
      <c r="J4" s="29" t="s">
        <v>140</v>
      </c>
    </row>
    <row r="5" spans="1:10" ht="17.25" x14ac:dyDescent="0.3">
      <c r="A5" s="30" t="s">
        <v>141</v>
      </c>
      <c r="B5" s="30">
        <v>419</v>
      </c>
      <c r="C5" s="30">
        <v>394</v>
      </c>
      <c r="D5" s="30">
        <v>815</v>
      </c>
      <c r="E5" s="30">
        <v>911</v>
      </c>
      <c r="F5" s="30">
        <f t="shared" ref="F5:F12" si="0">SUM(B5:E5)</f>
        <v>2539</v>
      </c>
      <c r="G5" s="30">
        <f t="shared" ref="G5:G12" si="1">MAX(B5:E5)</f>
        <v>911</v>
      </c>
      <c r="H5" s="30">
        <f t="shared" ref="H5:H12" si="2">MIN(B5:E5)</f>
        <v>394</v>
      </c>
      <c r="I5" s="30">
        <f t="shared" ref="I5:I12" si="3">AVERAGE(B5:E5)</f>
        <v>634.75</v>
      </c>
      <c r="J5" s="30"/>
    </row>
    <row r="6" spans="1:10" ht="17.25" x14ac:dyDescent="0.3">
      <c r="A6" s="30" t="s">
        <v>142</v>
      </c>
      <c r="B6" s="30">
        <v>700</v>
      </c>
      <c r="C6" s="30">
        <v>905</v>
      </c>
      <c r="D6" s="30">
        <v>543</v>
      </c>
      <c r="E6" s="30">
        <v>602</v>
      </c>
      <c r="F6" s="30">
        <f t="shared" si="0"/>
        <v>2750</v>
      </c>
      <c r="G6" s="30">
        <f t="shared" si="1"/>
        <v>905</v>
      </c>
      <c r="H6" s="30">
        <f t="shared" si="2"/>
        <v>543</v>
      </c>
      <c r="I6" s="30">
        <f t="shared" si="3"/>
        <v>687.5</v>
      </c>
      <c r="J6" s="30"/>
    </row>
    <row r="7" spans="1:10" ht="17.25" x14ac:dyDescent="0.3">
      <c r="A7" s="30" t="s">
        <v>143</v>
      </c>
      <c r="B7" s="30">
        <v>450</v>
      </c>
      <c r="C7" s="30">
        <v>200</v>
      </c>
      <c r="D7" s="30">
        <v>900</v>
      </c>
      <c r="E7" s="30">
        <v>870</v>
      </c>
      <c r="F7" s="30">
        <f t="shared" si="0"/>
        <v>2420</v>
      </c>
      <c r="G7" s="30">
        <f t="shared" si="1"/>
        <v>900</v>
      </c>
      <c r="H7" s="30">
        <f t="shared" si="2"/>
        <v>200</v>
      </c>
      <c r="I7" s="30">
        <f t="shared" si="3"/>
        <v>605</v>
      </c>
      <c r="J7" s="30"/>
    </row>
    <row r="8" spans="1:10" ht="17.25" x14ac:dyDescent="0.3">
      <c r="A8" s="30" t="s">
        <v>144</v>
      </c>
      <c r="B8" s="30">
        <v>456</v>
      </c>
      <c r="C8" s="30">
        <v>876</v>
      </c>
      <c r="D8" s="30">
        <v>1078</v>
      </c>
      <c r="E8" s="30">
        <v>483</v>
      </c>
      <c r="F8" s="30">
        <f t="shared" si="0"/>
        <v>2893</v>
      </c>
      <c r="G8" s="30">
        <f t="shared" si="1"/>
        <v>1078</v>
      </c>
      <c r="H8" s="30">
        <f t="shared" si="2"/>
        <v>456</v>
      </c>
      <c r="I8" s="30">
        <f t="shared" si="3"/>
        <v>723.25</v>
      </c>
      <c r="J8" s="30"/>
    </row>
    <row r="9" spans="1:10" ht="17.25" x14ac:dyDescent="0.3">
      <c r="A9" s="30" t="s">
        <v>145</v>
      </c>
      <c r="B9" s="30">
        <v>234</v>
      </c>
      <c r="C9" s="30">
        <v>409</v>
      </c>
      <c r="D9" s="30">
        <v>582</v>
      </c>
      <c r="E9" s="30">
        <v>928</v>
      </c>
      <c r="F9" s="30">
        <f t="shared" si="0"/>
        <v>2153</v>
      </c>
      <c r="G9" s="30">
        <f t="shared" si="1"/>
        <v>928</v>
      </c>
      <c r="H9" s="30">
        <f t="shared" si="2"/>
        <v>234</v>
      </c>
      <c r="I9" s="30">
        <f t="shared" si="3"/>
        <v>538.25</v>
      </c>
      <c r="J9" s="30"/>
    </row>
    <row r="10" spans="1:10" ht="17.25" x14ac:dyDescent="0.3">
      <c r="A10" s="30" t="s">
        <v>146</v>
      </c>
      <c r="B10" s="30">
        <v>890</v>
      </c>
      <c r="C10" s="30">
        <v>562</v>
      </c>
      <c r="D10" s="30">
        <v>821</v>
      </c>
      <c r="E10" s="30">
        <v>542</v>
      </c>
      <c r="F10" s="30">
        <f t="shared" si="0"/>
        <v>2815</v>
      </c>
      <c r="G10" s="30">
        <f t="shared" si="1"/>
        <v>890</v>
      </c>
      <c r="H10" s="30">
        <f t="shared" si="2"/>
        <v>542</v>
      </c>
      <c r="I10" s="30">
        <f t="shared" si="3"/>
        <v>703.75</v>
      </c>
      <c r="J10" s="30"/>
    </row>
    <row r="11" spans="1:10" ht="17.25" x14ac:dyDescent="0.3">
      <c r="A11" s="30" t="s">
        <v>147</v>
      </c>
      <c r="B11" s="30">
        <v>739</v>
      </c>
      <c r="C11" s="30">
        <v>622</v>
      </c>
      <c r="D11" s="30">
        <v>721</v>
      </c>
      <c r="E11" s="30">
        <v>744</v>
      </c>
      <c r="F11" s="30">
        <f t="shared" si="0"/>
        <v>2826</v>
      </c>
      <c r="G11" s="30">
        <f t="shared" si="1"/>
        <v>744</v>
      </c>
      <c r="H11" s="30">
        <f t="shared" si="2"/>
        <v>622</v>
      </c>
      <c r="I11" s="30">
        <f t="shared" si="3"/>
        <v>706.5</v>
      </c>
      <c r="J11" s="30"/>
    </row>
    <row r="12" spans="1:10" ht="17.25" x14ac:dyDescent="0.3">
      <c r="A12" s="30" t="s">
        <v>148</v>
      </c>
      <c r="B12" s="30">
        <v>850</v>
      </c>
      <c r="C12" s="30">
        <v>533</v>
      </c>
      <c r="D12" s="30">
        <v>621</v>
      </c>
      <c r="E12" s="30">
        <v>962</v>
      </c>
      <c r="F12" s="30">
        <f t="shared" si="0"/>
        <v>2966</v>
      </c>
      <c r="G12" s="30">
        <f t="shared" si="1"/>
        <v>962</v>
      </c>
      <c r="H12" s="30">
        <f t="shared" si="2"/>
        <v>533</v>
      </c>
      <c r="I12" s="30">
        <f t="shared" si="3"/>
        <v>741.5</v>
      </c>
      <c r="J12" s="30"/>
    </row>
    <row r="15" spans="1:10" x14ac:dyDescent="0.25">
      <c r="A15" s="73" t="s">
        <v>310</v>
      </c>
      <c r="B15" s="52"/>
      <c r="C15" s="52"/>
      <c r="D15" s="52"/>
    </row>
    <row r="16" spans="1:10" ht="53.25" customHeight="1" x14ac:dyDescent="0.25">
      <c r="A16" s="71" t="s">
        <v>149</v>
      </c>
      <c r="B16" s="72"/>
      <c r="C16" s="22">
        <f>COUNTIF(B5:B12,"&gt;=400")</f>
        <v>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A15:D15"/>
    <mergeCell ref="A16:B16"/>
  </mergeCells>
  <pageMargins left="0.70866141732283472" right="0.70866141732283472" top="0.74803149606299213" bottom="0.74803149606299213" header="0" footer="0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sparklines>
            <x14:sparkline>
              <xm:f>VentasTor!B5:E5</xm:f>
              <xm:sqref>J5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VentasTor!B6:E6</xm:f>
              <xm:sqref>J6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VentasTor!B7:E7</xm:f>
              <xm:sqref>J7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VentasTor!B8:E8</xm:f>
              <xm:sqref>J8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VentasTor!B9:E9</xm:f>
              <xm:sqref>J9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VentasTor!B10:E10</xm:f>
              <xm:sqref>J10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VentasTor!B11:E11</xm:f>
              <xm:sqref>J11</xm:sqref>
            </x14:sparkline>
          </x14:sparklines>
        </x14:sparklineGroup>
        <x14:sparklineGroup displayEmptyCellsAs="gap">
          <x14:colorSeries rgb="FF376092"/>
          <x14:sparklines>
            <x14:sparkline>
              <xm:f>VentasTor!B12:E12</xm:f>
              <xm:sqref>J12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Formulas="1" workbookViewId="0">
      <selection activeCell="F11" sqref="F11"/>
    </sheetView>
  </sheetViews>
  <sheetFormatPr baseColWidth="10" defaultColWidth="12.625" defaultRowHeight="15" customHeight="1" x14ac:dyDescent="0.2"/>
  <cols>
    <col min="1" max="1" width="14.125" customWidth="1"/>
    <col min="2" max="2" width="20.625" customWidth="1"/>
    <col min="3" max="3" width="9.375" customWidth="1"/>
    <col min="4" max="4" width="13.625" customWidth="1"/>
    <col min="5" max="5" width="14" customWidth="1"/>
    <col min="6" max="26" width="9.375" customWidth="1"/>
  </cols>
  <sheetData>
    <row r="1" spans="1:5" x14ac:dyDescent="0.25">
      <c r="A1" s="51" t="s">
        <v>150</v>
      </c>
      <c r="B1" s="52"/>
      <c r="C1" s="52"/>
      <c r="D1" s="52"/>
      <c r="E1" s="52"/>
    </row>
    <row r="2" spans="1:5" x14ac:dyDescent="0.25">
      <c r="A2" s="51" t="s">
        <v>151</v>
      </c>
      <c r="B2" s="52"/>
      <c r="C2" s="52"/>
      <c r="D2" s="52"/>
      <c r="E2" s="52"/>
    </row>
    <row r="4" spans="1:5" x14ac:dyDescent="0.25">
      <c r="A4" s="22" t="s">
        <v>87</v>
      </c>
      <c r="B4" s="31" t="s">
        <v>152</v>
      </c>
      <c r="D4" s="22" t="s">
        <v>153</v>
      </c>
      <c r="E4" s="31">
        <v>210196001</v>
      </c>
    </row>
    <row r="6" spans="1:5" x14ac:dyDescent="0.25">
      <c r="A6" s="22" t="s">
        <v>154</v>
      </c>
      <c r="B6" s="31" t="s">
        <v>133</v>
      </c>
      <c r="D6" s="22" t="s">
        <v>155</v>
      </c>
      <c r="E6" s="32">
        <v>10000</v>
      </c>
    </row>
    <row r="8" spans="1:5" x14ac:dyDescent="0.2">
      <c r="A8" s="33" t="s">
        <v>45</v>
      </c>
      <c r="B8" s="33" t="s">
        <v>156</v>
      </c>
      <c r="C8" s="33" t="s">
        <v>157</v>
      </c>
      <c r="D8" s="33" t="s">
        <v>158</v>
      </c>
      <c r="E8" s="33" t="s">
        <v>159</v>
      </c>
    </row>
    <row r="9" spans="1:5" x14ac:dyDescent="0.25">
      <c r="A9" s="34">
        <v>40940</v>
      </c>
      <c r="B9" s="7" t="s">
        <v>160</v>
      </c>
      <c r="C9" s="35"/>
      <c r="D9" s="35">
        <v>450</v>
      </c>
      <c r="E9" s="35">
        <f>E6+C9-D9</f>
        <v>9550</v>
      </c>
    </row>
    <row r="10" spans="1:5" x14ac:dyDescent="0.25">
      <c r="A10" s="34">
        <v>40941</v>
      </c>
      <c r="B10" s="7" t="s">
        <v>161</v>
      </c>
      <c r="C10" s="35">
        <v>2000</v>
      </c>
      <c r="D10" s="35"/>
      <c r="E10" s="35">
        <f t="shared" ref="E10:E37" si="0">E9+C10-D10</f>
        <v>11550</v>
      </c>
    </row>
    <row r="11" spans="1:5" x14ac:dyDescent="0.25">
      <c r="A11" s="34">
        <v>40942</v>
      </c>
      <c r="B11" s="7" t="s">
        <v>162</v>
      </c>
      <c r="C11" s="35">
        <v>5000</v>
      </c>
      <c r="D11" s="35"/>
      <c r="E11" s="35">
        <f t="shared" si="0"/>
        <v>16550</v>
      </c>
    </row>
    <row r="12" spans="1:5" x14ac:dyDescent="0.25">
      <c r="A12" s="34">
        <v>40943</v>
      </c>
      <c r="B12" s="7" t="s">
        <v>163</v>
      </c>
      <c r="C12" s="35"/>
      <c r="D12" s="35">
        <v>3500</v>
      </c>
      <c r="E12" s="35">
        <f t="shared" si="0"/>
        <v>13050</v>
      </c>
    </row>
    <row r="13" spans="1:5" x14ac:dyDescent="0.25">
      <c r="A13" s="34">
        <v>40944</v>
      </c>
      <c r="B13" s="7" t="s">
        <v>164</v>
      </c>
      <c r="C13" s="35"/>
      <c r="D13" s="35">
        <v>650</v>
      </c>
      <c r="E13" s="35">
        <f t="shared" si="0"/>
        <v>12400</v>
      </c>
    </row>
    <row r="14" spans="1:5" x14ac:dyDescent="0.25">
      <c r="A14" s="34">
        <v>40945</v>
      </c>
      <c r="B14" s="7" t="s">
        <v>165</v>
      </c>
      <c r="C14" s="35"/>
      <c r="D14" s="35">
        <v>2000</v>
      </c>
      <c r="E14" s="35">
        <f t="shared" si="0"/>
        <v>10400</v>
      </c>
    </row>
    <row r="15" spans="1:5" x14ac:dyDescent="0.25">
      <c r="A15" s="34">
        <v>40946</v>
      </c>
      <c r="B15" s="7" t="s">
        <v>166</v>
      </c>
      <c r="C15" s="35"/>
      <c r="D15" s="35">
        <v>2500</v>
      </c>
      <c r="E15" s="35">
        <f t="shared" si="0"/>
        <v>7900</v>
      </c>
    </row>
    <row r="16" spans="1:5" x14ac:dyDescent="0.25">
      <c r="A16" s="34">
        <v>40947</v>
      </c>
      <c r="B16" s="7" t="s">
        <v>167</v>
      </c>
      <c r="C16" s="35"/>
      <c r="D16" s="35">
        <v>1500</v>
      </c>
      <c r="E16" s="35">
        <f t="shared" si="0"/>
        <v>6400</v>
      </c>
    </row>
    <row r="17" spans="1:5" x14ac:dyDescent="0.25">
      <c r="A17" s="34">
        <v>40948</v>
      </c>
      <c r="B17" s="7"/>
      <c r="C17" s="35"/>
      <c r="D17" s="35"/>
      <c r="E17" s="35">
        <f t="shared" si="0"/>
        <v>6400</v>
      </c>
    </row>
    <row r="18" spans="1:5" x14ac:dyDescent="0.25">
      <c r="A18" s="34">
        <v>40949</v>
      </c>
      <c r="B18" s="7"/>
      <c r="C18" s="35"/>
      <c r="D18" s="35"/>
      <c r="E18" s="35">
        <f t="shared" si="0"/>
        <v>6400</v>
      </c>
    </row>
    <row r="19" spans="1:5" x14ac:dyDescent="0.25">
      <c r="A19" s="34">
        <v>40950</v>
      </c>
      <c r="B19" s="7" t="s">
        <v>168</v>
      </c>
      <c r="C19" s="35"/>
      <c r="D19" s="35">
        <v>650</v>
      </c>
      <c r="E19" s="35">
        <f t="shared" si="0"/>
        <v>5750</v>
      </c>
    </row>
    <row r="20" spans="1:5" x14ac:dyDescent="0.25">
      <c r="A20" s="34">
        <v>40951</v>
      </c>
      <c r="B20" s="7" t="s">
        <v>169</v>
      </c>
      <c r="C20" s="35"/>
      <c r="D20" s="35">
        <v>340</v>
      </c>
      <c r="E20" s="35">
        <f t="shared" si="0"/>
        <v>5410</v>
      </c>
    </row>
    <row r="21" spans="1:5" ht="15.75" customHeight="1" x14ac:dyDescent="0.25">
      <c r="A21" s="34">
        <v>40952</v>
      </c>
      <c r="B21" s="7" t="s">
        <v>170</v>
      </c>
      <c r="C21" s="35">
        <v>4000</v>
      </c>
      <c r="D21" s="35"/>
      <c r="E21" s="35">
        <f t="shared" si="0"/>
        <v>9410</v>
      </c>
    </row>
    <row r="22" spans="1:5" ht="15.75" customHeight="1" x14ac:dyDescent="0.25">
      <c r="A22" s="34">
        <v>40953</v>
      </c>
      <c r="B22" s="7"/>
      <c r="C22" s="35"/>
      <c r="D22" s="35"/>
      <c r="E22" s="35">
        <f t="shared" si="0"/>
        <v>9410</v>
      </c>
    </row>
    <row r="23" spans="1:5" ht="15.75" customHeight="1" x14ac:dyDescent="0.25">
      <c r="A23" s="34">
        <v>40954</v>
      </c>
      <c r="B23" s="7" t="s">
        <v>171</v>
      </c>
      <c r="C23" s="35"/>
      <c r="D23" s="35">
        <v>300</v>
      </c>
      <c r="E23" s="35">
        <f t="shared" si="0"/>
        <v>9110</v>
      </c>
    </row>
    <row r="24" spans="1:5" ht="15.75" customHeight="1" x14ac:dyDescent="0.25">
      <c r="A24" s="34">
        <v>40955</v>
      </c>
      <c r="B24" s="7" t="s">
        <v>172</v>
      </c>
      <c r="C24" s="35">
        <v>1200</v>
      </c>
      <c r="D24" s="35"/>
      <c r="E24" s="35">
        <f t="shared" si="0"/>
        <v>10310</v>
      </c>
    </row>
    <row r="25" spans="1:5" ht="15.75" customHeight="1" x14ac:dyDescent="0.25">
      <c r="A25" s="34">
        <v>40956</v>
      </c>
      <c r="B25" s="7"/>
      <c r="C25" s="35"/>
      <c r="D25" s="35"/>
      <c r="E25" s="35">
        <f t="shared" si="0"/>
        <v>10310</v>
      </c>
    </row>
    <row r="26" spans="1:5" ht="15.75" customHeight="1" x14ac:dyDescent="0.25">
      <c r="A26" s="34">
        <v>40957</v>
      </c>
      <c r="B26" s="7" t="s">
        <v>173</v>
      </c>
      <c r="C26" s="35"/>
      <c r="D26" s="35">
        <v>2000</v>
      </c>
      <c r="E26" s="35">
        <f t="shared" si="0"/>
        <v>8310</v>
      </c>
    </row>
    <row r="27" spans="1:5" ht="15.75" customHeight="1" x14ac:dyDescent="0.25">
      <c r="A27" s="34">
        <v>40958</v>
      </c>
      <c r="B27" s="7" t="s">
        <v>174</v>
      </c>
      <c r="C27" s="35"/>
      <c r="D27" s="35">
        <v>150</v>
      </c>
      <c r="E27" s="35">
        <f t="shared" si="0"/>
        <v>8160</v>
      </c>
    </row>
    <row r="28" spans="1:5" ht="15.75" customHeight="1" x14ac:dyDescent="0.25">
      <c r="A28" s="34">
        <v>40959</v>
      </c>
      <c r="B28" s="7"/>
      <c r="C28" s="35"/>
      <c r="D28" s="35"/>
      <c r="E28" s="35">
        <f t="shared" si="0"/>
        <v>8160</v>
      </c>
    </row>
    <row r="29" spans="1:5" ht="15.75" customHeight="1" x14ac:dyDescent="0.25">
      <c r="A29" s="34">
        <v>40960</v>
      </c>
      <c r="B29" s="7" t="s">
        <v>175</v>
      </c>
      <c r="C29" s="35"/>
      <c r="D29" s="35">
        <v>500</v>
      </c>
      <c r="E29" s="35">
        <f t="shared" si="0"/>
        <v>7660</v>
      </c>
    </row>
    <row r="30" spans="1:5" ht="15.75" customHeight="1" x14ac:dyDescent="0.25">
      <c r="A30" s="34">
        <v>40961</v>
      </c>
      <c r="B30" s="7" t="s">
        <v>172</v>
      </c>
      <c r="C30" s="35">
        <v>1500</v>
      </c>
      <c r="D30" s="35"/>
      <c r="E30" s="35">
        <f t="shared" si="0"/>
        <v>9160</v>
      </c>
    </row>
    <row r="31" spans="1:5" ht="15.75" customHeight="1" x14ac:dyDescent="0.25">
      <c r="A31" s="34">
        <v>40962</v>
      </c>
      <c r="B31" s="7" t="s">
        <v>176</v>
      </c>
      <c r="C31" s="35"/>
      <c r="D31" s="35">
        <v>1000</v>
      </c>
      <c r="E31" s="35">
        <f t="shared" si="0"/>
        <v>8160</v>
      </c>
    </row>
    <row r="32" spans="1:5" ht="15.75" customHeight="1" x14ac:dyDescent="0.25">
      <c r="A32" s="34">
        <v>40963</v>
      </c>
      <c r="B32" s="7"/>
      <c r="C32" s="35"/>
      <c r="D32" s="35"/>
      <c r="E32" s="35">
        <f t="shared" si="0"/>
        <v>8160</v>
      </c>
    </row>
    <row r="33" spans="1:5" ht="15.75" customHeight="1" x14ac:dyDescent="0.25">
      <c r="A33" s="34">
        <v>40964</v>
      </c>
      <c r="B33" s="7" t="s">
        <v>177</v>
      </c>
      <c r="C33" s="35"/>
      <c r="D33" s="35">
        <v>400</v>
      </c>
      <c r="E33" s="35">
        <f t="shared" si="0"/>
        <v>7760</v>
      </c>
    </row>
    <row r="34" spans="1:5" ht="15.75" customHeight="1" x14ac:dyDescent="0.25">
      <c r="A34" s="34">
        <v>40965</v>
      </c>
      <c r="B34" s="7" t="s">
        <v>178</v>
      </c>
      <c r="C34" s="35"/>
      <c r="D34" s="35">
        <v>300</v>
      </c>
      <c r="E34" s="35">
        <f t="shared" si="0"/>
        <v>7460</v>
      </c>
    </row>
    <row r="35" spans="1:5" ht="15.75" customHeight="1" x14ac:dyDescent="0.25">
      <c r="A35" s="34">
        <v>40966</v>
      </c>
      <c r="B35" s="7"/>
      <c r="C35" s="35"/>
      <c r="D35" s="35"/>
      <c r="E35" s="35">
        <f t="shared" si="0"/>
        <v>7460</v>
      </c>
    </row>
    <row r="36" spans="1:5" ht="15.75" customHeight="1" x14ac:dyDescent="0.25">
      <c r="A36" s="34">
        <v>40967</v>
      </c>
      <c r="B36" s="7"/>
      <c r="C36" s="35"/>
      <c r="D36" s="35"/>
      <c r="E36" s="35">
        <f t="shared" si="0"/>
        <v>7460</v>
      </c>
    </row>
    <row r="37" spans="1:5" ht="15.75" customHeight="1" x14ac:dyDescent="0.25">
      <c r="A37" s="34">
        <v>40968</v>
      </c>
      <c r="B37" s="7" t="s">
        <v>172</v>
      </c>
      <c r="C37" s="35">
        <v>1350</v>
      </c>
      <c r="D37" s="35"/>
      <c r="E37" s="35">
        <f t="shared" si="0"/>
        <v>8810</v>
      </c>
    </row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A2:E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4</vt:i4>
      </vt:variant>
    </vt:vector>
  </HeadingPairs>
  <TitlesOfParts>
    <vt:vector size="24" baseType="lpstr">
      <vt:lpstr>Clientes</vt:lpstr>
      <vt:lpstr>ArtículosDescuento</vt:lpstr>
      <vt:lpstr>Catalago</vt:lpstr>
      <vt:lpstr>GastoFam</vt:lpstr>
      <vt:lpstr>Personal</vt:lpstr>
      <vt:lpstr>Ingresos</vt:lpstr>
      <vt:lpstr>Acerado</vt:lpstr>
      <vt:lpstr>VentasTor</vt:lpstr>
      <vt:lpstr>Presupuesto</vt:lpstr>
      <vt:lpstr>Saldos</vt:lpstr>
      <vt:lpstr>Proyreal</vt:lpstr>
      <vt:lpstr>Deportes</vt:lpstr>
      <vt:lpstr>Graftem1</vt:lpstr>
      <vt:lpstr>Mayoreo</vt:lpstr>
      <vt:lpstr>Devoluciones</vt:lpstr>
      <vt:lpstr>Descuentos</vt:lpstr>
      <vt:lpstr>Plantilla</vt:lpstr>
      <vt:lpstr>Precios</vt:lpstr>
      <vt:lpstr>Series</vt:lpstr>
      <vt:lpstr>Visitas de usuarios</vt:lpstr>
      <vt:lpstr>Saldos!ClientesAct</vt:lpstr>
      <vt:lpstr>Sueldos</vt:lpstr>
      <vt:lpstr>VentasTor!Títulos_a_imprimir</vt:lpstr>
      <vt:lpstr>Zapatos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Estudio</dc:subject>
  <dc:creator/>
  <cp:lastModifiedBy/>
  <dcterms:created xsi:type="dcterms:W3CDTF">2021-09-25T03:27:27Z</dcterms:created>
  <dcterms:modified xsi:type="dcterms:W3CDTF">2021-09-25T03:27:27Z</dcterms:modified>
</cp:coreProperties>
</file>