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bd68c6d368de60/World Bank/Education/SP_H1N1 ^0 School Closure/DataWork/Output/Tables/Paper/"/>
    </mc:Choice>
  </mc:AlternateContent>
  <xr:revisionPtr revIDLastSave="661" documentId="8_{99211896-9E4E-8A4D-9A8E-DC5092140A63}" xr6:coauthVersionLast="45" xr6:coauthVersionMax="45" xr10:uidLastSave="{47DC4A7D-4336-EC47-82D8-50FF44C15670}"/>
  <bookViews>
    <workbookView xWindow="5980" yWindow="540" windowWidth="41240" windowHeight="22940" xr2:uid="{B3D76CC9-E5C1-9147-B52C-4C66572C1191}"/>
  </bookViews>
  <sheets>
    <sheet name="Main Results" sheetId="1" r:id="rId1"/>
    <sheet name="Share enroll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" l="1"/>
  <c r="G8" i="2" l="1"/>
  <c r="L8" i="2"/>
  <c r="P10" i="2"/>
  <c r="V28" i="1" l="1"/>
  <c r="V29" i="1" s="1"/>
  <c r="V27" i="1"/>
  <c r="V23" i="1"/>
  <c r="V24" i="1" s="1"/>
  <c r="V22" i="1"/>
  <c r="V18" i="1"/>
  <c r="V19" i="1" s="1"/>
  <c r="V17" i="1"/>
  <c r="R22" i="1"/>
  <c r="R23" i="1"/>
  <c r="R24" i="1" s="1"/>
  <c r="R27" i="1"/>
  <c r="R28" i="1"/>
  <c r="R29" i="1" s="1"/>
  <c r="R18" i="1"/>
  <c r="R19" i="1" s="1"/>
  <c r="R17" i="1"/>
  <c r="O28" i="1"/>
  <c r="O29" i="1" s="1"/>
  <c r="O27" i="1"/>
  <c r="O23" i="1"/>
  <c r="O24" i="1" s="1"/>
  <c r="O22" i="1"/>
  <c r="O18" i="1"/>
  <c r="O19" i="1" s="1"/>
  <c r="O17" i="1"/>
  <c r="D27" i="1"/>
  <c r="C27" i="1"/>
  <c r="C26" i="1"/>
  <c r="S14" i="1" l="1"/>
  <c r="S13" i="1"/>
  <c r="S11" i="1"/>
  <c r="S9" i="1"/>
  <c r="O9" i="1" l="1"/>
  <c r="O11" i="1"/>
  <c r="O13" i="1"/>
  <c r="O14" i="1"/>
  <c r="D26" i="1"/>
  <c r="O10" i="1" s="1"/>
  <c r="E26" i="1"/>
  <c r="F26" i="1"/>
  <c r="G26" i="1"/>
  <c r="H26" i="1"/>
  <c r="I26" i="1"/>
  <c r="J26" i="1"/>
  <c r="E27" i="1"/>
  <c r="F27" i="1"/>
  <c r="R10" i="1" s="1"/>
  <c r="G27" i="1"/>
  <c r="H27" i="1"/>
  <c r="I27" i="1"/>
  <c r="J27" i="1"/>
  <c r="N5" i="1"/>
  <c r="U6" i="1" l="1"/>
  <c r="W10" i="1"/>
  <c r="V10" i="1"/>
  <c r="Q6" i="1"/>
  <c r="S10" i="1"/>
  <c r="N6" i="1"/>
  <c r="N7" i="1"/>
  <c r="W9" i="1" l="1"/>
  <c r="V9" i="1"/>
  <c r="U5" i="1"/>
  <c r="Q5" i="1"/>
  <c r="W11" i="1"/>
  <c r="V11" i="1"/>
  <c r="U7" i="1"/>
  <c r="R11" i="1"/>
  <c r="Q7" i="1"/>
  <c r="Q13" i="1"/>
  <c r="R13" i="1"/>
  <c r="U13" i="1"/>
  <c r="V13" i="1"/>
  <c r="W13" i="1"/>
  <c r="Q14" i="1"/>
  <c r="R14" i="1"/>
  <c r="U14" i="1"/>
  <c r="V14" i="1"/>
  <c r="W14" i="1"/>
  <c r="N14" i="1"/>
  <c r="N13" i="1"/>
</calcChain>
</file>

<file path=xl/sharedStrings.xml><?xml version="1.0" encoding="utf-8"?>
<sst xmlns="http://schemas.openxmlformats.org/spreadsheetml/2006/main" count="161" uniqueCount="103">
  <si>
    <t>Math &amp; Portuguese</t>
  </si>
  <si>
    <t>Math</t>
  </si>
  <si>
    <t>% below adequate level</t>
  </si>
  <si>
    <t>Portuguese</t>
  </si>
  <si>
    <t>I</t>
  </si>
  <si>
    <t>II</t>
  </si>
  <si>
    <t>b/se</t>
  </si>
  <si>
    <t>T2007</t>
  </si>
  <si>
    <t>T2009</t>
  </si>
  <si>
    <t>N</t>
  </si>
  <si>
    <t>r2</t>
  </si>
  <si>
    <t>(1)</t>
  </si>
  <si>
    <t>(4)</t>
  </si>
  <si>
    <t>(6)</t>
  </si>
  <si>
    <t>(7)</t>
  </si>
  <si>
    <t>(8)</t>
  </si>
  <si>
    <t>pvalue</t>
  </si>
  <si>
    <t>R-squared</t>
  </si>
  <si>
    <t>(2)</t>
  </si>
  <si>
    <t>(3)</t>
  </si>
  <si>
    <t>Obs.</t>
  </si>
  <si>
    <t>p-value</t>
  </si>
  <si>
    <t>95 CI</t>
  </si>
  <si>
    <t>(5)</t>
  </si>
  <si>
    <t>Lower bound</t>
  </si>
  <si>
    <t>Upper bound</t>
  </si>
  <si>
    <t>Mean of proficiency</t>
  </si>
  <si>
    <t xml:space="preserve">Standard deviation </t>
  </si>
  <si>
    <t>Standard deviation</t>
  </si>
  <si>
    <t>Mean of proficiency for treated</t>
  </si>
  <si>
    <t>Mean of proficiency for comparison</t>
  </si>
  <si>
    <t>Pooled sample</t>
  </si>
  <si>
    <t>Treatment Group</t>
  </si>
  <si>
    <t>Comparison group</t>
  </si>
  <si>
    <t>Estimate of ATT, in sd</t>
  </si>
  <si>
    <t>\begin{table}[htbp]</t>
  </si>
  <si>
    <t xml:space="preserve">  \centering</t>
  </si>
  <si>
    <t xml:space="preserve">  \caption{Add caption}</t>
  </si>
  <si>
    <t xml:space="preserve">    \toprule</t>
  </si>
  <si>
    <t xml:space="preserve">    \midrule</t>
  </si>
  <si>
    <t xml:space="preserve">    \bottomrule</t>
  </si>
  <si>
    <t xml:space="preserve">    \end{tabular}%</t>
  </si>
  <si>
    <t xml:space="preserve">  \label{tab:addlabel}%</t>
  </si>
  <si>
    <t>\end{table}%</t>
  </si>
  <si>
    <t>ATT, 2007 versus 2005</t>
  </si>
  <si>
    <t>ATT, 2009 versus 2007</t>
  </si>
  <si>
    <t>Enrollments</t>
  </si>
  <si>
    <t>% Table generated by Excel2LaTeX from sheet 'Share enrollments'</t>
  </si>
  <si>
    <t>Schools</t>
  </si>
  <si>
    <t>State</t>
  </si>
  <si>
    <t>Local</t>
  </si>
  <si>
    <t>network</t>
  </si>
  <si>
    <t>affected</t>
  </si>
  <si>
    <t>mat</t>
  </si>
  <si>
    <t>enrollmentEI</t>
  </si>
  <si>
    <t>enrollmentEF1</t>
  </si>
  <si>
    <t>enrollmentEF2</t>
  </si>
  <si>
    <t>enrollmentEMtotal</t>
  </si>
  <si>
    <t>school_EI</t>
  </si>
  <si>
    <t>school_EF1</t>
  </si>
  <si>
    <t>school_EF2</t>
  </si>
  <si>
    <t>school_EM</t>
  </si>
  <si>
    <t>school_EF</t>
  </si>
  <si>
    <t>Municipal</t>
  </si>
  <si>
    <t>Affected</t>
  </si>
  <si>
    <t>Non-affected</t>
  </si>
  <si>
    <t xml:space="preserve">    \begin{tabular}{cccccccccc}</t>
  </si>
  <si>
    <t xml:space="preserve">    \multicolumn{1}{l}{\textit{Affected}} &amp;       &amp;       &amp;       &amp;       &amp;       &amp;       &amp;       &amp;       &amp;  \\</t>
  </si>
  <si>
    <t xml:space="preserve">    State &amp; 1,193 &amp; 852,116 &amp; 1,870,373 &amp; 1,615,205 &amp;       &amp; 39    &amp; 2,144 &amp; 3,833 &amp; 3,771 \\</t>
  </si>
  <si>
    <t xml:space="preserve">    Local &amp; 454,499 &amp; 454,703 &amp; 281,392 &amp; 11,792 &amp;       &amp; 1,579 &amp; 972   &amp; 596   &amp; 23 \\</t>
  </si>
  <si>
    <t xml:space="preserve">    \multicolumn{1}{l}{\textit{Non-affected}} &amp;       &amp;       &amp;       &amp;       &amp;       &amp;       &amp;       &amp;       &amp;  \\</t>
  </si>
  <si>
    <t xml:space="preserve">    Local &amp; 727,745 &amp; 1,380,053 &amp; 326,645 &amp; 24,415 &amp;       &amp; 6,204 &amp; 4,956 &amp; 947   &amp; 85 \\</t>
  </si>
  <si>
    <t>p{7.165em}</t>
  </si>
  <si>
    <t xml:space="preserve">          &amp; \multicolumn{4}{c}{Enrollments} &amp;       &amp; \multicolumn{4}{c}{Schools} \\</t>
  </si>
  <si>
    <t xml:space="preserve">          &amp; (1)   &amp; (2)   &amp; (3)   &amp; (4)   &amp;       &amp; kkkkkkkkk &amp; kkkkkkkkk &amp; kkkkkkkkk &amp; kkkkkkkkk \\</t>
  </si>
  <si>
    <t>Learning</t>
  </si>
  <si>
    <t>% below the adequate level</t>
  </si>
  <si>
    <t>% Table generated by Excel2LaTeX from sheet 'Main Results'</t>
  </si>
  <si>
    <t xml:space="preserve">    \begin{tabular}{lcccccccccc}</t>
  </si>
  <si>
    <t xml:space="preserve">          &amp; \multicolumn{2}{c}{Math \&amp; Portuguese} &amp;       &amp; \multicolumn{4}{c}{Math}      &amp; \multicolumn{3}{c}{Portuguese} \\</t>
  </si>
  <si>
    <t xml:space="preserve">          &amp; (1)   &amp; (2)   &amp;       &amp; (3)   &amp; (4)   &amp; (5)   &amp;       &amp; (6)   &amp; (7)   &amp; (8) \\</t>
  </si>
  <si>
    <t xml:space="preserve">    \multicolumn{1}{p{12.75em}}{ATT, 2007 versus 2005} &amp; 0.024 &amp;       &amp;       &amp; 0.407 &amp;       &amp;       &amp;       &amp; 0.878 &amp;       &amp;  \\</t>
  </si>
  <si>
    <t xml:space="preserve">    95 CI &amp; [-0.08,0.08] &amp;       &amp;       &amp; [-2.75,2.34] &amp;       &amp;       &amp;       &amp; [-1.81,2.31] &amp;       &amp;  \\</t>
  </si>
  <si>
    <t xml:space="preserve">    p-value &amp; \textit{0.477} &amp;       &amp;       &amp; \textit{0.643} &amp;       &amp;       &amp;       &amp; \textit{0.427} &amp;       &amp;  \\</t>
  </si>
  <si>
    <t xml:space="preserve">          &amp;       &amp;       &amp;       &amp;       &amp;       &amp;       &amp;       &amp;       &amp;       &amp;  \\</t>
  </si>
  <si>
    <t xml:space="preserve">    \multicolumn{1}{p{12.75em}}{ATT, 2009 versus 2007} &amp;       &amp; -0.103*** &amp;       &amp;       &amp; -4.485*** &amp; 3.585*** &amp;       &amp;       &amp; -0.963 &amp; 1.432* \\</t>
  </si>
  <si>
    <t xml:space="preserve">    95 CI &amp;       &amp; [-0.22,-0.03] &amp;       &amp;       &amp; [-7.93,-1.85] &amp; [1.65,6.17] &amp;       &amp;       &amp; [-4.02,0.34] &amp; [-0.18,3.57] \\</t>
  </si>
  <si>
    <t xml:space="preserve">    p-value &amp;       &amp; \textit{0.004} &amp;       &amp;       &amp; \textit{0.000} &amp; \textit{0.000} &amp;       &amp;       &amp; \textit{0.134} &amp; \textit{0.071} \\</t>
  </si>
  <si>
    <t xml:space="preserve">    Obs.  &amp; 5,839 &amp; 7,238 &amp;       &amp; 5,839 &amp; 7,238 &amp; 7,239 &amp;       &amp; 5,839 &amp; 7,238 &amp; 7,239 \\</t>
  </si>
  <si>
    <t xml:space="preserve">    R-squared &amp; 0.552 &amp; 0.809 &amp;       &amp; 0.594 &amp; 0.792 &amp; 0.775 &amp;       &amp; 0.507 &amp; 0.803 &amp; 0.768 \\</t>
  </si>
  <si>
    <t xml:space="preserve">    \textit{Pooled sample} &amp;       &amp;       &amp;       &amp;       &amp;       &amp;       &amp;       &amp;       &amp;       &amp;  \\</t>
  </si>
  <si>
    <t xml:space="preserve">    Mean of proficiency &amp;       &amp; 5.184 &amp;       &amp;       &amp; 203.201 &amp;       &amp;       &amp;       &amp; 183.788 &amp;  \\</t>
  </si>
  <si>
    <t xml:space="preserve">    Standard deviation &amp;       &amp; 0.661 &amp;       &amp;       &amp; 19.425 &amp;       &amp;       &amp;       &amp; 16.606 &amp;  \\</t>
  </si>
  <si>
    <t xml:space="preserve">    Estimate of ATT, in sd &amp;       &amp; -0.156 &amp;       &amp;       &amp; -0.231 &amp;       &amp;       &amp;       &amp; -0.058 &amp;  \\</t>
  </si>
  <si>
    <t xml:space="preserve">    \textit{Treatment Group} &amp;       &amp;       &amp;       &amp;       &amp;       &amp;       &amp;       &amp;       &amp;       &amp;  \\</t>
  </si>
  <si>
    <t xml:space="preserve">    Mean of proficiency &amp;       &amp; 4.813 &amp;       &amp;       &amp; 192.547 &amp;       &amp;       &amp;       &amp; 174.588 &amp;  \\</t>
  </si>
  <si>
    <t xml:space="preserve">    Standard deviation &amp;       &amp; 0.566 &amp;       &amp;       &amp; 15.393 &amp;       &amp;       &amp;       &amp; 15.318 &amp;  \\</t>
  </si>
  <si>
    <t xml:space="preserve">    Estimate of ATT, in sd &amp;       &amp; -0.182 &amp;       &amp;       &amp; -0.291 &amp;       &amp;       &amp;       &amp; -0.063 &amp;  \\</t>
  </si>
  <si>
    <t xml:space="preserve">    \textit{Comparison group} &amp;       &amp;       &amp;       &amp;       &amp;       &amp;       &amp;       &amp;       &amp;       &amp;  \\</t>
  </si>
  <si>
    <t xml:space="preserve">    Mean of proficiency &amp;       &amp; 5.280 &amp;       &amp;       &amp; 205.976 &amp;       &amp;       &amp;       &amp; 186.184 &amp;  \\</t>
  </si>
  <si>
    <t xml:space="preserve">    Standard deviation &amp;       &amp; 0.650 &amp;       &amp;       &amp; 19.409 &amp;       &amp;       &amp;       &amp; 16.086 &amp;  \\</t>
  </si>
  <si>
    <t xml:space="preserve">    Estimate of ATT, in sd &amp;       &amp; -0.158 &amp;       &amp;       &amp; -0.231 &amp;       &amp;       &amp;       &amp; -0.060 &amp;  \\</t>
  </si>
  <si>
    <t xml:space="preserve">          &amp; \multicolumn{1}{p{4.665em}}{Learning} &amp; \multicolumn{1}{p{4.665em}}{Learning} &amp;       &amp; \multicolumn{1}{p{4.665em}}{Learning} &amp; \multicolumn{1}{p{4.665em}}{Learning} &amp; \multicolumn{1}{p{6.415em}}{\% below the adequate level} &amp;       &amp; \multicolumn{1}{p{4.665em}}{Learning} &amp; \multicolumn{1}{p{4.665em}}{Learning} &amp; \multicolumn{1}{p{6.415em}}{\% below the adequate level}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</si>
</sst>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C50A-5942-434B-BC18-56E4B5E004EB}">
  <dimension ref="B2:Y71"/>
  <sheetViews>
    <sheetView tabSelected="1" topLeftCell="A25" zoomScale="99" workbookViewId="0">
      <selection activeCell="D37" sqref="D37:D69"/>
    </sheetView>
  </sheetViews>
  <sheetFormatPr baseColWidth="10" defaultColWidth="10.6640625" defaultRowHeight="35" customHeight="1" x14ac:dyDescent="0.2"/>
  <cols>
    <col min="1" max="10" width="16.1640625" style="2" customWidth="1"/>
    <col min="11" max="12" width="10.6640625" style="2"/>
    <col min="13" max="13" width="26.33203125" style="2" customWidth="1"/>
    <col min="14" max="15" width="10.1640625" style="2" customWidth="1"/>
    <col min="16" max="16" width="1" style="2" customWidth="1"/>
    <col min="17" max="18" width="10.1640625" style="2" customWidth="1"/>
    <col min="19" max="19" width="13.6640625" style="2" customWidth="1"/>
    <col min="20" max="20" width="1" style="2" customWidth="1"/>
    <col min="21" max="22" width="10.1640625" style="2" customWidth="1"/>
    <col min="23" max="23" width="13.6640625" style="2" customWidth="1"/>
    <col min="24" max="16384" width="10.6640625" style="2"/>
  </cols>
  <sheetData>
    <row r="2" spans="2:25" ht="35" customHeight="1" thickBot="1" x14ac:dyDescent="0.25">
      <c r="M2" s="8"/>
      <c r="N2" s="30" t="s">
        <v>0</v>
      </c>
      <c r="O2" s="30"/>
      <c r="P2" s="8"/>
      <c r="Q2" s="30" t="s">
        <v>1</v>
      </c>
      <c r="R2" s="30"/>
      <c r="S2" s="30"/>
      <c r="T2" s="30"/>
      <c r="U2" s="30" t="s">
        <v>3</v>
      </c>
      <c r="V2" s="30"/>
      <c r="W2" s="30"/>
    </row>
    <row r="3" spans="2:25" s="9" customFormat="1" ht="35" customHeight="1" x14ac:dyDescent="0.2">
      <c r="C3" t="s">
        <v>0</v>
      </c>
      <c r="D3"/>
      <c r="E3" t="s">
        <v>1</v>
      </c>
      <c r="F3"/>
      <c r="G3" t="s">
        <v>2</v>
      </c>
      <c r="H3" t="s">
        <v>3</v>
      </c>
      <c r="I3"/>
      <c r="J3" t="s">
        <v>2</v>
      </c>
      <c r="N3" s="32" t="s">
        <v>75</v>
      </c>
      <c r="O3" s="32" t="s">
        <v>75</v>
      </c>
      <c r="Q3" s="32" t="s">
        <v>75</v>
      </c>
      <c r="R3" s="32" t="s">
        <v>75</v>
      </c>
      <c r="S3" s="9" t="s">
        <v>76</v>
      </c>
      <c r="U3" s="32" t="s">
        <v>75</v>
      </c>
      <c r="V3" s="32" t="s">
        <v>75</v>
      </c>
      <c r="W3" s="9" t="s">
        <v>76</v>
      </c>
    </row>
    <row r="4" spans="2:25" ht="35" customHeight="1" x14ac:dyDescent="0.2">
      <c r="C4" t="s">
        <v>4</v>
      </c>
      <c r="D4" t="s">
        <v>5</v>
      </c>
      <c r="E4" t="s">
        <v>4</v>
      </c>
      <c r="F4" t="s">
        <v>5</v>
      </c>
      <c r="G4" t="s">
        <v>5</v>
      </c>
      <c r="H4" t="s">
        <v>4</v>
      </c>
      <c r="I4" t="s">
        <v>5</v>
      </c>
      <c r="J4" t="s">
        <v>5</v>
      </c>
      <c r="M4" s="4"/>
      <c r="N4" s="3" t="s">
        <v>11</v>
      </c>
      <c r="O4" s="3" t="s">
        <v>18</v>
      </c>
      <c r="P4" s="3"/>
      <c r="Q4" s="3" t="s">
        <v>19</v>
      </c>
      <c r="R4" s="3" t="s">
        <v>12</v>
      </c>
      <c r="S4" s="3" t="s">
        <v>23</v>
      </c>
      <c r="T4" s="3"/>
      <c r="U4" s="3" t="s">
        <v>13</v>
      </c>
      <c r="V4" s="3" t="s">
        <v>14</v>
      </c>
      <c r="W4" s="3" t="s">
        <v>15</v>
      </c>
    </row>
    <row r="5" spans="2:25" ht="35" customHeight="1" x14ac:dyDescent="0.2"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M5" s="20" t="s">
        <v>44</v>
      </c>
      <c r="N5" s="4">
        <f>IF(C$12&lt;=0.01,CONCATENATE(C6,"***"),IF(C$12&lt;=0.05,CONCATENATE(C6,"**"),IF(C$12&lt;=0.1,CONCATENATE(C$6,"*"),C6)))</f>
        <v>2.4E-2</v>
      </c>
      <c r="O5" s="4"/>
      <c r="P5" s="4"/>
      <c r="Q5" s="4">
        <f>IF(E$12&lt;=0.01,CONCATENATE(E6,"***"),IF(E$12&lt;=0.05,CONCATENATE(E6,"**"),IF(E$12&lt;=0.1,CONCATENATE(E$6,"*"),E6)))</f>
        <v>0.40699999999999997</v>
      </c>
      <c r="R5" s="4"/>
      <c r="S5" s="4"/>
      <c r="T5" s="4"/>
      <c r="U5" s="4">
        <f>IF(H$12&lt;=0.01,CONCATENATE(H6,"***"),IF(H$12&lt;=0.05,CONCATENATE(H6,"**"),IF(H$12&lt;=0.1,CONCATENATE(H$6,"*"),H6)))</f>
        <v>0.878</v>
      </c>
      <c r="V5" s="4"/>
      <c r="W5" s="4"/>
    </row>
    <row r="6" spans="2:25" ht="35" customHeight="1" x14ac:dyDescent="0.2">
      <c r="B6" s="2" t="s">
        <v>7</v>
      </c>
      <c r="C6">
        <v>2.4E-2</v>
      </c>
      <c r="D6"/>
      <c r="E6">
        <v>0.40699999999999997</v>
      </c>
      <c r="F6"/>
      <c r="G6"/>
      <c r="H6">
        <v>0.878</v>
      </c>
      <c r="I6"/>
      <c r="J6"/>
      <c r="M6" s="18" t="s">
        <v>22</v>
      </c>
      <c r="N6" s="4" t="str">
        <f>CONCATENATE("[",C$26,",",C$27,"]")</f>
        <v>[-0.08,0.08]</v>
      </c>
      <c r="O6" s="4"/>
      <c r="P6" s="4"/>
      <c r="Q6" s="4" t="str">
        <f>CONCATENATE("[",E$26,",",E$27,"]")</f>
        <v>[-2.75,2.34]</v>
      </c>
      <c r="R6" s="4"/>
      <c r="S6" s="4"/>
      <c r="T6" s="4"/>
      <c r="U6" s="4" t="str">
        <f>CONCATENATE("[",H$26,",",H$27,"]")</f>
        <v>[-1.81,2.31]</v>
      </c>
      <c r="V6" s="4"/>
      <c r="W6" s="4"/>
    </row>
    <row r="7" spans="2:25" ht="35" customHeight="1" x14ac:dyDescent="0.2">
      <c r="C7">
        <v>0.03</v>
      </c>
      <c r="D7"/>
      <c r="E7">
        <v>0.91200000000000003</v>
      </c>
      <c r="F7"/>
      <c r="G7"/>
      <c r="H7">
        <v>0.78200000000000003</v>
      </c>
      <c r="I7"/>
      <c r="J7"/>
      <c r="M7" s="18" t="s">
        <v>21</v>
      </c>
      <c r="N7" s="5">
        <f>C12</f>
        <v>0.47699999999999998</v>
      </c>
      <c r="O7" s="5"/>
      <c r="P7" s="5"/>
      <c r="Q7" s="5">
        <f>E12</f>
        <v>0.64300000000000002</v>
      </c>
      <c r="R7" s="5"/>
      <c r="S7" s="5"/>
      <c r="T7" s="5"/>
      <c r="U7" s="5">
        <f>H12</f>
        <v>0.42699999999999999</v>
      </c>
      <c r="V7" s="5"/>
      <c r="W7" s="5"/>
    </row>
    <row r="8" spans="2:25" ht="35" customHeight="1" x14ac:dyDescent="0.2">
      <c r="B8" s="2" t="s">
        <v>8</v>
      </c>
      <c r="C8"/>
      <c r="D8">
        <v>-0.10299999999999999</v>
      </c>
      <c r="E8"/>
      <c r="F8" s="29">
        <v>-4.4850000000000003</v>
      </c>
      <c r="G8">
        <v>3.585</v>
      </c>
      <c r="H8"/>
      <c r="I8">
        <v>-0.96299999999999997</v>
      </c>
      <c r="J8">
        <v>1.4319999999999999</v>
      </c>
      <c r="M8" s="18"/>
      <c r="N8" s="4"/>
      <c r="O8" s="4"/>
      <c r="P8" s="4"/>
      <c r="Q8" s="4"/>
      <c r="R8" s="4"/>
      <c r="S8" s="4"/>
      <c r="T8" s="4"/>
      <c r="U8" s="4"/>
      <c r="V8" s="4"/>
      <c r="W8" s="4"/>
    </row>
    <row r="9" spans="2:25" ht="35" customHeight="1" x14ac:dyDescent="0.2">
      <c r="C9"/>
      <c r="D9">
        <v>2.9000000000000001E-2</v>
      </c>
      <c r="E9"/>
      <c r="F9">
        <v>0.92800000000000005</v>
      </c>
      <c r="G9">
        <v>0.69199999999999995</v>
      </c>
      <c r="H9"/>
      <c r="I9">
        <v>0.68300000000000005</v>
      </c>
      <c r="J9">
        <v>0.58499999999999996</v>
      </c>
      <c r="M9" s="20" t="s">
        <v>45</v>
      </c>
      <c r="N9" s="4"/>
      <c r="O9" s="4" t="str">
        <f>IF(D$12&lt;=0.01,CONCATENATE(D8,"***"),IF(D$12&lt;=0.05,CONCATENATE(D8,"**"),IF(D$12&lt;=0.1,CONCATENATE(D$8,"*"),D8)))</f>
        <v>-0.103***</v>
      </c>
      <c r="P9" s="4"/>
      <c r="Q9" s="4"/>
      <c r="R9" s="4" t="str">
        <f>IF(F$12&lt;=0.01,CONCATENATE(F8,"***"),IF(F$12&lt;=0.05,CONCATENATE(F8,"**"),IF(F$12&lt;=0.1,CONCATENATE(F$8,"*"),F8)))</f>
        <v>-4.485***</v>
      </c>
      <c r="S9" s="4" t="str">
        <f>IF(G$12&lt;=0.01,CONCATENATE(G8,"***"),IF(G$12&lt;=0.05,CONCATENATE(G8,"**"),IF(G$12&lt;=0.1,CONCATENATE(G$8,"*"),G8)))</f>
        <v>3.585***</v>
      </c>
      <c r="T9" s="4"/>
      <c r="U9" s="4"/>
      <c r="V9" s="4">
        <f>IF(I$12&lt;=0.01,CONCATENATE(I8,"***"),IF(I$12&lt;=0.05,CONCATENATE(I8,"**"),IF(I$12&lt;=0.1,CONCATENATE(I$8,"*"),I8)))</f>
        <v>-0.96299999999999997</v>
      </c>
      <c r="W9" s="4" t="str">
        <f>IF(J$12&lt;=0.01,CONCATENATE(J8,"***"),IF(J$12&lt;=0.05,CONCATENATE(J8,"**"),IF(J$12&lt;=0.1,CONCATENATE(J$8,"*"),J8)))</f>
        <v>1.432*</v>
      </c>
    </row>
    <row r="10" spans="2:25" ht="35" customHeight="1" x14ac:dyDescent="0.2">
      <c r="B10" s="2" t="s">
        <v>9</v>
      </c>
      <c r="C10">
        <v>5839</v>
      </c>
      <c r="D10">
        <v>7238</v>
      </c>
      <c r="E10">
        <v>5839</v>
      </c>
      <c r="F10">
        <v>7238</v>
      </c>
      <c r="G10">
        <v>7239</v>
      </c>
      <c r="H10">
        <v>5839</v>
      </c>
      <c r="I10">
        <v>7238</v>
      </c>
      <c r="J10">
        <v>7239</v>
      </c>
      <c r="M10" s="18" t="s">
        <v>22</v>
      </c>
      <c r="N10" s="4"/>
      <c r="O10" s="4" t="str">
        <f>CONCATENATE("[",D$26,",",D$27,"]")</f>
        <v>[-0.22,-0.03]</v>
      </c>
      <c r="P10" s="4"/>
      <c r="Q10" s="4"/>
      <c r="R10" s="4" t="str">
        <f>CONCATENATE("[",F$26,",",F$27,"]")</f>
        <v>[-7.93,-1.85]</v>
      </c>
      <c r="S10" s="4" t="str">
        <f>CONCATENATE("[",G$26,",",G$27,"]")</f>
        <v>[1.65,6.17]</v>
      </c>
      <c r="T10" s="4"/>
      <c r="U10" s="4"/>
      <c r="V10" s="4" t="str">
        <f>CONCATENATE("[",I$26,",",I$27,"]")</f>
        <v>[-4.02,0.34]</v>
      </c>
      <c r="W10" s="4" t="str">
        <f>CONCATENATE("[",J$26,",",J$27,"]")</f>
        <v>[-0.18,3.57]</v>
      </c>
    </row>
    <row r="11" spans="2:25" ht="35" customHeight="1" x14ac:dyDescent="0.2">
      <c r="B11" s="2" t="s">
        <v>10</v>
      </c>
      <c r="C11">
        <v>0.55200000000000005</v>
      </c>
      <c r="D11">
        <v>0.80900000000000005</v>
      </c>
      <c r="E11">
        <v>0.59399999999999997</v>
      </c>
      <c r="F11">
        <v>0.79200000000000004</v>
      </c>
      <c r="G11">
        <v>0.77500000000000002</v>
      </c>
      <c r="H11">
        <v>0.50700000000000001</v>
      </c>
      <c r="I11">
        <v>0.80300000000000005</v>
      </c>
      <c r="J11">
        <v>0.76800000000000002</v>
      </c>
      <c r="M11" s="18" t="s">
        <v>21</v>
      </c>
      <c r="N11" s="5"/>
      <c r="O11" s="5">
        <f>D12</f>
        <v>4.0000000000000001E-3</v>
      </c>
      <c r="P11" s="5"/>
      <c r="Q11" s="5"/>
      <c r="R11" s="6">
        <f>F12</f>
        <v>0</v>
      </c>
      <c r="S11" s="6">
        <f>G12</f>
        <v>0</v>
      </c>
      <c r="T11" s="5"/>
      <c r="U11" s="5"/>
      <c r="V11" s="5">
        <f>I12</f>
        <v>0.13400000000000001</v>
      </c>
      <c r="W11" s="5">
        <f>J12</f>
        <v>7.0999999999999994E-2</v>
      </c>
    </row>
    <row r="12" spans="2:25" ht="35" customHeight="1" x14ac:dyDescent="0.2">
      <c r="B12" s="2" t="s">
        <v>16</v>
      </c>
      <c r="C12">
        <v>0.47699999999999998</v>
      </c>
      <c r="D12">
        <v>4.0000000000000001E-3</v>
      </c>
      <c r="E12">
        <v>0.64300000000000002</v>
      </c>
      <c r="F12">
        <v>0</v>
      </c>
      <c r="G12">
        <v>0</v>
      </c>
      <c r="H12">
        <v>0.42699999999999999</v>
      </c>
      <c r="I12">
        <v>0.13400000000000001</v>
      </c>
      <c r="J12">
        <v>7.0999999999999994E-2</v>
      </c>
      <c r="M12" s="18"/>
      <c r="N12" s="4"/>
      <c r="O12" s="4"/>
      <c r="P12" s="4"/>
      <c r="Q12" s="4"/>
      <c r="R12" s="4"/>
      <c r="S12" s="4"/>
      <c r="T12" s="4"/>
      <c r="U12" s="4"/>
      <c r="V12" s="4"/>
      <c r="W12" s="4"/>
      <c r="X12" s="11"/>
      <c r="Y12" s="4"/>
    </row>
    <row r="13" spans="2:25" ht="35" customHeight="1" x14ac:dyDescent="0.2">
      <c r="B13" s="2" t="s">
        <v>24</v>
      </c>
      <c r="C13">
        <v>-8.2000000000000003E-2</v>
      </c>
      <c r="D13">
        <v>-0.224</v>
      </c>
      <c r="E13">
        <v>-2.7509999999999999</v>
      </c>
      <c r="F13">
        <v>-7.9329999999999998</v>
      </c>
      <c r="G13">
        <v>1.6539999999999999</v>
      </c>
      <c r="H13">
        <v>-1.806</v>
      </c>
      <c r="I13">
        <v>-4.0149999999999997</v>
      </c>
      <c r="J13">
        <v>-0.18</v>
      </c>
      <c r="M13" s="21" t="s">
        <v>20</v>
      </c>
      <c r="N13" s="12">
        <f>C10</f>
        <v>5839</v>
      </c>
      <c r="O13" s="12">
        <f>D10</f>
        <v>7238</v>
      </c>
      <c r="P13" s="12"/>
      <c r="Q13" s="12">
        <f>E10</f>
        <v>5839</v>
      </c>
      <c r="R13" s="12">
        <f>F10</f>
        <v>7238</v>
      </c>
      <c r="S13" s="12">
        <f>G10</f>
        <v>7239</v>
      </c>
      <c r="T13" s="12"/>
      <c r="U13" s="12">
        <f>H10</f>
        <v>5839</v>
      </c>
      <c r="V13" s="12">
        <f>I10</f>
        <v>7238</v>
      </c>
      <c r="W13" s="12">
        <f>J10</f>
        <v>7239</v>
      </c>
      <c r="X13" s="11"/>
      <c r="Y13" s="4"/>
    </row>
    <row r="14" spans="2:25" ht="35" customHeight="1" x14ac:dyDescent="0.2">
      <c r="B14" s="2" t="s">
        <v>25</v>
      </c>
      <c r="C14">
        <v>8.1000000000000003E-2</v>
      </c>
      <c r="D14">
        <v>-3.3000000000000002E-2</v>
      </c>
      <c r="E14">
        <v>2.339</v>
      </c>
      <c r="F14">
        <v>-1.851</v>
      </c>
      <c r="G14">
        <v>6.1669999999999998</v>
      </c>
      <c r="H14">
        <v>2.3090000000000002</v>
      </c>
      <c r="I14">
        <v>0.34200000000000003</v>
      </c>
      <c r="J14">
        <v>3.573</v>
      </c>
      <c r="M14" s="21" t="s">
        <v>17</v>
      </c>
      <c r="N14" s="11">
        <f>C11</f>
        <v>0.55200000000000005</v>
      </c>
      <c r="O14" s="11">
        <f>D11</f>
        <v>0.80900000000000005</v>
      </c>
      <c r="P14" s="11"/>
      <c r="Q14" s="11">
        <f>E11</f>
        <v>0.59399999999999997</v>
      </c>
      <c r="R14" s="11">
        <f>F11</f>
        <v>0.79200000000000004</v>
      </c>
      <c r="S14" s="11">
        <f>G11</f>
        <v>0.77500000000000002</v>
      </c>
      <c r="T14" s="11"/>
      <c r="U14" s="11">
        <f>H11</f>
        <v>0.50700000000000001</v>
      </c>
      <c r="V14" s="11">
        <f>I11</f>
        <v>0.80300000000000005</v>
      </c>
      <c r="W14" s="11">
        <f>J11</f>
        <v>0.76800000000000002</v>
      </c>
      <c r="X14" s="11"/>
      <c r="Y14" s="4"/>
    </row>
    <row r="15" spans="2:25" ht="35" customHeight="1" x14ac:dyDescent="0.2">
      <c r="B15" s="9" t="s">
        <v>26</v>
      </c>
      <c r="C15">
        <v>5.1890000000000001</v>
      </c>
      <c r="D15">
        <v>5.1840000000000002</v>
      </c>
      <c r="E15">
        <v>203.36600000000001</v>
      </c>
      <c r="F15">
        <v>203.20099999999999</v>
      </c>
      <c r="G15">
        <v>49.877000000000002</v>
      </c>
      <c r="H15">
        <v>183.93899999999999</v>
      </c>
      <c r="I15">
        <v>183.78800000000001</v>
      </c>
      <c r="J15">
        <v>65.069000000000003</v>
      </c>
      <c r="M15" s="13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4"/>
    </row>
    <row r="16" spans="2:25" ht="35" customHeight="1" x14ac:dyDescent="0.2">
      <c r="B16" s="9" t="s">
        <v>27</v>
      </c>
      <c r="C16">
        <v>0.66300000000000003</v>
      </c>
      <c r="D16">
        <v>0.66100000000000003</v>
      </c>
      <c r="E16">
        <v>19.477</v>
      </c>
      <c r="F16">
        <v>19.425000000000001</v>
      </c>
      <c r="G16">
        <v>16.431000000000001</v>
      </c>
      <c r="H16">
        <v>16.678999999999998</v>
      </c>
      <c r="I16">
        <v>16.606000000000002</v>
      </c>
      <c r="J16">
        <v>15.005000000000001</v>
      </c>
      <c r="M16" s="14" t="s">
        <v>31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5" customHeight="1" x14ac:dyDescent="0.2">
      <c r="B17" s="9" t="s">
        <v>29</v>
      </c>
      <c r="C17">
        <v>4.8129999999999997</v>
      </c>
      <c r="D17">
        <v>4.8129999999999997</v>
      </c>
      <c r="E17">
        <v>192.547</v>
      </c>
      <c r="F17">
        <v>192.547</v>
      </c>
      <c r="G17">
        <v>58.152999999999999</v>
      </c>
      <c r="H17">
        <v>174.58799999999999</v>
      </c>
      <c r="I17">
        <v>174.58799999999999</v>
      </c>
      <c r="J17">
        <v>71.372</v>
      </c>
      <c r="K17" s="10"/>
      <c r="M17" s="18" t="s">
        <v>26</v>
      </c>
      <c r="N17" s="4"/>
      <c r="O17" s="16">
        <f>D15</f>
        <v>5.1840000000000002</v>
      </c>
      <c r="P17" s="16"/>
      <c r="Q17" s="16"/>
      <c r="R17" s="16">
        <f>F15</f>
        <v>203.20099999999999</v>
      </c>
      <c r="S17" s="16"/>
      <c r="T17" s="16"/>
      <c r="U17" s="16"/>
      <c r="V17" s="16">
        <f>I15</f>
        <v>183.78800000000001</v>
      </c>
      <c r="W17" s="4"/>
    </row>
    <row r="18" spans="2:23" ht="35" customHeight="1" x14ac:dyDescent="0.2">
      <c r="B18" s="9" t="s">
        <v>27</v>
      </c>
      <c r="C18">
        <v>0.56599999999999995</v>
      </c>
      <c r="D18">
        <v>0.56599999999999995</v>
      </c>
      <c r="E18">
        <v>15.393000000000001</v>
      </c>
      <c r="F18">
        <v>15.393000000000001</v>
      </c>
      <c r="G18">
        <v>13.852</v>
      </c>
      <c r="H18">
        <v>15.318</v>
      </c>
      <c r="I18">
        <v>15.318</v>
      </c>
      <c r="J18">
        <v>12.968</v>
      </c>
      <c r="K18" s="10"/>
      <c r="M18" s="18" t="s">
        <v>28</v>
      </c>
      <c r="N18" s="4"/>
      <c r="O18" s="16">
        <f>D16</f>
        <v>0.66100000000000003</v>
      </c>
      <c r="P18" s="16"/>
      <c r="Q18" s="16"/>
      <c r="R18" s="16">
        <f>F16</f>
        <v>19.425000000000001</v>
      </c>
      <c r="S18" s="16"/>
      <c r="T18" s="16"/>
      <c r="U18" s="16"/>
      <c r="V18" s="16">
        <f>I16</f>
        <v>16.606000000000002</v>
      </c>
      <c r="W18" s="4"/>
    </row>
    <row r="19" spans="2:23" ht="35" customHeight="1" x14ac:dyDescent="0.2">
      <c r="B19" s="9" t="s">
        <v>30</v>
      </c>
      <c r="C19">
        <v>5.28</v>
      </c>
      <c r="D19">
        <v>5.28</v>
      </c>
      <c r="E19">
        <v>205.976</v>
      </c>
      <c r="F19">
        <v>205.976</v>
      </c>
      <c r="G19">
        <v>47.720999999999997</v>
      </c>
      <c r="H19">
        <v>186.184</v>
      </c>
      <c r="I19">
        <v>186.184</v>
      </c>
      <c r="J19">
        <v>63.427</v>
      </c>
      <c r="K19" s="10"/>
      <c r="M19" s="18" t="s">
        <v>34</v>
      </c>
      <c r="N19" s="4"/>
      <c r="O19" s="16">
        <f>D$8/O18</f>
        <v>-0.15582450832072617</v>
      </c>
      <c r="P19" s="16"/>
      <c r="Q19" s="16"/>
      <c r="R19" s="16">
        <f>F$8/R18</f>
        <v>-0.23088803088803089</v>
      </c>
      <c r="S19" s="16"/>
      <c r="T19" s="16"/>
      <c r="U19" s="16"/>
      <c r="V19" s="16">
        <f>I$8/V18</f>
        <v>-5.7991087558713711E-2</v>
      </c>
      <c r="W19" s="17"/>
    </row>
    <row r="20" spans="2:23" ht="35" customHeight="1" x14ac:dyDescent="0.2">
      <c r="B20" s="9" t="s">
        <v>27</v>
      </c>
      <c r="C20">
        <v>0.65</v>
      </c>
      <c r="D20">
        <v>0.65</v>
      </c>
      <c r="E20">
        <v>19.408999999999999</v>
      </c>
      <c r="F20">
        <v>19.408999999999999</v>
      </c>
      <c r="G20">
        <v>16.367999999999999</v>
      </c>
      <c r="H20">
        <v>16.085999999999999</v>
      </c>
      <c r="I20">
        <v>16.085999999999999</v>
      </c>
      <c r="J20">
        <v>15.067</v>
      </c>
      <c r="K20" s="10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 ht="35" customHeight="1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M21" s="15" t="s">
        <v>32</v>
      </c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2:23" ht="35" customHeight="1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M22" s="18" t="s">
        <v>26</v>
      </c>
      <c r="N22" s="4"/>
      <c r="O22" s="16">
        <f>D17</f>
        <v>4.8129999999999997</v>
      </c>
      <c r="P22" s="16"/>
      <c r="Q22" s="16"/>
      <c r="R22" s="16">
        <f>F17</f>
        <v>192.547</v>
      </c>
      <c r="S22" s="16"/>
      <c r="T22" s="16"/>
      <c r="U22" s="16"/>
      <c r="V22" s="16">
        <f>I17</f>
        <v>174.58799999999999</v>
      </c>
      <c r="W22" s="4"/>
    </row>
    <row r="23" spans="2:23" ht="35" customHeight="1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M23" s="18" t="s">
        <v>28</v>
      </c>
      <c r="N23" s="4"/>
      <c r="O23" s="16">
        <f>D18</f>
        <v>0.56599999999999995</v>
      </c>
      <c r="P23" s="16"/>
      <c r="Q23" s="16"/>
      <c r="R23" s="16">
        <f>F18</f>
        <v>15.393000000000001</v>
      </c>
      <c r="S23" s="16"/>
      <c r="T23" s="16"/>
      <c r="U23" s="16"/>
      <c r="V23" s="16">
        <f>I18</f>
        <v>15.318</v>
      </c>
      <c r="W23" s="4"/>
    </row>
    <row r="24" spans="2:23" ht="35" customHeight="1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M24" s="18" t="s">
        <v>34</v>
      </c>
      <c r="N24" s="4"/>
      <c r="O24" s="16">
        <f>D$8/O23</f>
        <v>-0.18197879858657245</v>
      </c>
      <c r="P24" s="16"/>
      <c r="Q24" s="16"/>
      <c r="R24" s="16">
        <f>F$8/R23</f>
        <v>-0.2913662054180472</v>
      </c>
      <c r="S24" s="16"/>
      <c r="T24" s="16"/>
      <c r="U24" s="16"/>
      <c r="V24" s="16">
        <f>I$8/V23</f>
        <v>-6.2867215041128077E-2</v>
      </c>
      <c r="W24" s="4"/>
    </row>
    <row r="25" spans="2:23" ht="35" customHeight="1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2:23" ht="35" customHeight="1" x14ac:dyDescent="0.2">
      <c r="C26" s="1">
        <f t="shared" ref="C26:J27" si="0">ROUND(C13,2)</f>
        <v>-0.08</v>
      </c>
      <c r="D26" s="10">
        <f t="shared" si="0"/>
        <v>-0.22</v>
      </c>
      <c r="E26" s="10">
        <f t="shared" si="0"/>
        <v>-2.75</v>
      </c>
      <c r="F26" s="10">
        <f t="shared" si="0"/>
        <v>-7.93</v>
      </c>
      <c r="G26" s="10">
        <f t="shared" si="0"/>
        <v>1.65</v>
      </c>
      <c r="H26" s="10">
        <f t="shared" si="0"/>
        <v>-1.81</v>
      </c>
      <c r="I26" s="10">
        <f t="shared" si="0"/>
        <v>-4.0199999999999996</v>
      </c>
      <c r="J26" s="10">
        <f t="shared" si="0"/>
        <v>-0.18</v>
      </c>
      <c r="K26" s="10"/>
      <c r="M26" s="15" t="s">
        <v>33</v>
      </c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2:23" ht="35" customHeight="1" x14ac:dyDescent="0.2">
      <c r="C27" s="1">
        <f t="shared" si="0"/>
        <v>0.08</v>
      </c>
      <c r="D27" s="1">
        <f t="shared" si="0"/>
        <v>-0.03</v>
      </c>
      <c r="E27" s="10">
        <f t="shared" si="0"/>
        <v>2.34</v>
      </c>
      <c r="F27" s="10">
        <f t="shared" si="0"/>
        <v>-1.85</v>
      </c>
      <c r="G27" s="10">
        <f t="shared" si="0"/>
        <v>6.17</v>
      </c>
      <c r="H27" s="10">
        <f t="shared" si="0"/>
        <v>2.31</v>
      </c>
      <c r="I27" s="10">
        <f t="shared" si="0"/>
        <v>0.34</v>
      </c>
      <c r="J27" s="10">
        <f t="shared" si="0"/>
        <v>3.57</v>
      </c>
      <c r="K27" s="10"/>
      <c r="M27" s="18" t="s">
        <v>26</v>
      </c>
      <c r="N27" s="4"/>
      <c r="O27" s="16">
        <f>D19</f>
        <v>5.28</v>
      </c>
      <c r="P27" s="16"/>
      <c r="Q27" s="16"/>
      <c r="R27" s="16">
        <f>F19</f>
        <v>205.976</v>
      </c>
      <c r="S27" s="16"/>
      <c r="T27" s="16"/>
      <c r="U27" s="16"/>
      <c r="V27" s="16">
        <f>I19</f>
        <v>186.184</v>
      </c>
      <c r="W27" s="4"/>
    </row>
    <row r="28" spans="2:23" ht="35" customHeight="1" x14ac:dyDescent="0.2">
      <c r="C28" s="10"/>
      <c r="D28" s="10"/>
      <c r="E28" s="10"/>
      <c r="F28" s="10"/>
      <c r="G28" s="10"/>
      <c r="H28" s="10"/>
      <c r="I28" s="10"/>
      <c r="J28" s="10"/>
      <c r="K28" s="10"/>
      <c r="M28" s="18" t="s">
        <v>28</v>
      </c>
      <c r="N28" s="4"/>
      <c r="O28" s="16">
        <f>D20</f>
        <v>0.65</v>
      </c>
      <c r="P28" s="16"/>
      <c r="Q28" s="16"/>
      <c r="R28" s="16">
        <f>F20</f>
        <v>19.408999999999999</v>
      </c>
      <c r="S28" s="16"/>
      <c r="T28" s="16"/>
      <c r="U28" s="16"/>
      <c r="V28" s="16">
        <f>I20</f>
        <v>16.085999999999999</v>
      </c>
      <c r="W28" s="4"/>
    </row>
    <row r="29" spans="2:23" ht="35" customHeight="1" thickBot="1" x14ac:dyDescent="0.25">
      <c r="C29" s="10"/>
      <c r="D29" s="10"/>
      <c r="E29" s="10"/>
      <c r="F29" s="10"/>
      <c r="G29" s="10"/>
      <c r="H29" s="10"/>
      <c r="I29" s="10"/>
      <c r="J29" s="10"/>
      <c r="K29" s="10"/>
      <c r="M29" s="19" t="s">
        <v>34</v>
      </c>
      <c r="N29" s="7"/>
      <c r="O29" s="22">
        <f>D$8/O28</f>
        <v>-0.15846153846153846</v>
      </c>
      <c r="P29" s="22"/>
      <c r="Q29" s="22"/>
      <c r="R29" s="22">
        <f>F$8/R28</f>
        <v>-0.23107836570663098</v>
      </c>
      <c r="S29" s="22"/>
      <c r="T29" s="22"/>
      <c r="U29" s="22"/>
      <c r="V29" s="22">
        <f>I$8/V28</f>
        <v>-5.9865721745617308E-2</v>
      </c>
      <c r="W29" s="7"/>
    </row>
    <row r="33" spans="4:4" ht="35" customHeight="1" x14ac:dyDescent="0.2">
      <c r="D33" s="2" t="s">
        <v>77</v>
      </c>
    </row>
    <row r="34" spans="4:4" ht="35" customHeight="1" x14ac:dyDescent="0.2">
      <c r="D34" s="2" t="s">
        <v>35</v>
      </c>
    </row>
    <row r="35" spans="4:4" ht="35" customHeight="1" x14ac:dyDescent="0.2">
      <c r="D35" s="2" t="s">
        <v>36</v>
      </c>
    </row>
    <row r="36" spans="4:4" ht="35" customHeight="1" x14ac:dyDescent="0.2">
      <c r="D36" s="2" t="s">
        <v>37</v>
      </c>
    </row>
    <row r="37" spans="4:4" ht="35" customHeight="1" x14ac:dyDescent="0.2">
      <c r="D37" s="2" t="s">
        <v>78</v>
      </c>
    </row>
    <row r="38" spans="4:4" ht="35" customHeight="1" x14ac:dyDescent="0.2">
      <c r="D38" s="2" t="s">
        <v>38</v>
      </c>
    </row>
    <row r="39" spans="4:4" ht="35" customHeight="1" x14ac:dyDescent="0.2">
      <c r="D39" s="2" t="s">
        <v>79</v>
      </c>
    </row>
    <row r="40" spans="4:4" ht="35" customHeight="1" x14ac:dyDescent="0.2">
      <c r="D40" s="2" t="s">
        <v>39</v>
      </c>
    </row>
    <row r="41" spans="4:4" ht="35" customHeight="1" x14ac:dyDescent="0.2">
      <c r="D41" s="2" t="s">
        <v>102</v>
      </c>
    </row>
    <row r="42" spans="4:4" ht="35" customHeight="1" x14ac:dyDescent="0.2">
      <c r="D42" s="2" t="s">
        <v>80</v>
      </c>
    </row>
    <row r="43" spans="4:4" ht="35" customHeight="1" x14ac:dyDescent="0.2">
      <c r="D43" s="2" t="s">
        <v>81</v>
      </c>
    </row>
    <row r="44" spans="4:4" ht="35" customHeight="1" x14ac:dyDescent="0.2">
      <c r="D44" s="2" t="s">
        <v>82</v>
      </c>
    </row>
    <row r="45" spans="4:4" ht="35" customHeight="1" x14ac:dyDescent="0.2">
      <c r="D45" s="2" t="s">
        <v>83</v>
      </c>
    </row>
    <row r="46" spans="4:4" ht="35" customHeight="1" x14ac:dyDescent="0.2">
      <c r="D46" s="2" t="s">
        <v>84</v>
      </c>
    </row>
    <row r="47" spans="4:4" ht="35" customHeight="1" x14ac:dyDescent="0.2">
      <c r="D47" s="2" t="s">
        <v>85</v>
      </c>
    </row>
    <row r="48" spans="4:4" ht="35" customHeight="1" x14ac:dyDescent="0.2">
      <c r="D48" s="2" t="s">
        <v>86</v>
      </c>
    </row>
    <row r="49" spans="4:4" ht="35" customHeight="1" x14ac:dyDescent="0.2">
      <c r="D49" s="2" t="s">
        <v>87</v>
      </c>
    </row>
    <row r="50" spans="4:4" ht="35" customHeight="1" x14ac:dyDescent="0.2">
      <c r="D50" s="2" t="s">
        <v>84</v>
      </c>
    </row>
    <row r="51" spans="4:4" ht="35" customHeight="1" x14ac:dyDescent="0.2">
      <c r="D51" s="2" t="s">
        <v>88</v>
      </c>
    </row>
    <row r="52" spans="4:4" ht="35" customHeight="1" x14ac:dyDescent="0.2">
      <c r="D52" s="2" t="s">
        <v>89</v>
      </c>
    </row>
    <row r="53" spans="4:4" ht="35" customHeight="1" x14ac:dyDescent="0.2">
      <c r="D53" s="2" t="s">
        <v>84</v>
      </c>
    </row>
    <row r="54" spans="4:4" ht="35" customHeight="1" x14ac:dyDescent="0.2">
      <c r="D54" s="2" t="s">
        <v>90</v>
      </c>
    </row>
    <row r="55" spans="4:4" ht="35" customHeight="1" x14ac:dyDescent="0.2">
      <c r="D55" s="2" t="s">
        <v>91</v>
      </c>
    </row>
    <row r="56" spans="4:4" ht="35" customHeight="1" x14ac:dyDescent="0.2">
      <c r="D56" s="2" t="s">
        <v>92</v>
      </c>
    </row>
    <row r="57" spans="4:4" ht="35" customHeight="1" x14ac:dyDescent="0.2">
      <c r="D57" s="2" t="s">
        <v>93</v>
      </c>
    </row>
    <row r="58" spans="4:4" ht="35" customHeight="1" x14ac:dyDescent="0.2">
      <c r="D58" s="2" t="s">
        <v>84</v>
      </c>
    </row>
    <row r="59" spans="4:4" ht="35" customHeight="1" x14ac:dyDescent="0.2">
      <c r="D59" s="2" t="s">
        <v>94</v>
      </c>
    </row>
    <row r="60" spans="4:4" ht="35" customHeight="1" x14ac:dyDescent="0.2">
      <c r="D60" s="2" t="s">
        <v>95</v>
      </c>
    </row>
    <row r="61" spans="4:4" ht="35" customHeight="1" x14ac:dyDescent="0.2">
      <c r="D61" s="2" t="s">
        <v>96</v>
      </c>
    </row>
    <row r="62" spans="4:4" ht="35" customHeight="1" x14ac:dyDescent="0.2">
      <c r="D62" s="2" t="s">
        <v>97</v>
      </c>
    </row>
    <row r="63" spans="4:4" ht="35" customHeight="1" x14ac:dyDescent="0.2">
      <c r="D63" s="2" t="s">
        <v>84</v>
      </c>
    </row>
    <row r="64" spans="4:4" ht="35" customHeight="1" x14ac:dyDescent="0.2">
      <c r="D64" s="2" t="s">
        <v>98</v>
      </c>
    </row>
    <row r="65" spans="4:4" ht="35" customHeight="1" x14ac:dyDescent="0.2">
      <c r="D65" s="2" t="s">
        <v>99</v>
      </c>
    </row>
    <row r="66" spans="4:4" ht="35" customHeight="1" x14ac:dyDescent="0.2">
      <c r="D66" s="2" t="s">
        <v>100</v>
      </c>
    </row>
    <row r="67" spans="4:4" ht="35" customHeight="1" x14ac:dyDescent="0.2">
      <c r="D67" s="2" t="s">
        <v>101</v>
      </c>
    </row>
    <row r="68" spans="4:4" ht="35" customHeight="1" x14ac:dyDescent="0.2">
      <c r="D68" s="2" t="s">
        <v>40</v>
      </c>
    </row>
    <row r="69" spans="4:4" ht="35" customHeight="1" x14ac:dyDescent="0.2">
      <c r="D69" s="2" t="s">
        <v>41</v>
      </c>
    </row>
    <row r="70" spans="4:4" ht="35" customHeight="1" x14ac:dyDescent="0.2">
      <c r="D70" s="2" t="s">
        <v>42</v>
      </c>
    </row>
    <row r="71" spans="4:4" ht="35" customHeight="1" x14ac:dyDescent="0.2">
      <c r="D71" s="2" t="s">
        <v>43</v>
      </c>
    </row>
  </sheetData>
  <mergeCells count="3">
    <mergeCell ref="N2:O2"/>
    <mergeCell ref="Q2:T2"/>
    <mergeCell ref="U2:W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B4CC-3673-844A-8AF4-4A8804F6CE8E}">
  <dimension ref="A2:Y29"/>
  <sheetViews>
    <sheetView workbookViewId="0">
      <selection activeCell="A4" sqref="A4:XFD4"/>
    </sheetView>
  </sheetViews>
  <sheetFormatPr baseColWidth="10" defaultColWidth="17.1640625" defaultRowHeight="42" customHeight="1" x14ac:dyDescent="0.2"/>
  <cols>
    <col min="1" max="1" width="17.1640625" style="2"/>
    <col min="2" max="2" width="37" style="2" customWidth="1"/>
    <col min="3" max="6" width="13.83203125" style="2" customWidth="1"/>
    <col min="7" max="7" width="16.6640625" style="2" customWidth="1"/>
    <col min="8" max="11" width="20.83203125" style="2" customWidth="1"/>
    <col min="12" max="16384" width="17.1640625" style="2"/>
  </cols>
  <sheetData>
    <row r="2" spans="1:25" ht="42" customHeight="1" x14ac:dyDescent="0.2">
      <c r="B2" s="23"/>
      <c r="C2" s="31" t="s">
        <v>46</v>
      </c>
      <c r="D2" s="31"/>
      <c r="E2" s="31"/>
      <c r="F2" s="31"/>
      <c r="G2" s="23"/>
      <c r="H2" s="31" t="s">
        <v>48</v>
      </c>
      <c r="I2" s="31"/>
      <c r="J2" s="31"/>
      <c r="K2" s="31"/>
      <c r="N2" s="2" t="s">
        <v>51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56</v>
      </c>
      <c r="T2" s="2" t="s">
        <v>57</v>
      </c>
      <c r="U2" s="2" t="s">
        <v>58</v>
      </c>
      <c r="V2" s="2" t="s">
        <v>59</v>
      </c>
      <c r="W2" s="2" t="s">
        <v>60</v>
      </c>
      <c r="X2" s="2" t="s">
        <v>61</v>
      </c>
      <c r="Y2" s="2" t="s">
        <v>62</v>
      </c>
    </row>
    <row r="3" spans="1:25" ht="53" customHeight="1" thickBot="1" x14ac:dyDescent="0.25">
      <c r="B3" s="7"/>
      <c r="C3" s="27" t="s">
        <v>11</v>
      </c>
      <c r="D3" s="27" t="s">
        <v>18</v>
      </c>
      <c r="E3" s="27" t="s">
        <v>19</v>
      </c>
      <c r="F3" s="27" t="s">
        <v>12</v>
      </c>
      <c r="G3" s="26"/>
      <c r="H3" s="27" t="s">
        <v>11</v>
      </c>
      <c r="I3" s="27" t="s">
        <v>18</v>
      </c>
      <c r="J3" s="27" t="s">
        <v>19</v>
      </c>
      <c r="K3" s="27" t="s">
        <v>12</v>
      </c>
      <c r="N3" s="2" t="s">
        <v>49</v>
      </c>
      <c r="O3" s="2">
        <v>1</v>
      </c>
      <c r="P3" s="2">
        <v>4338887</v>
      </c>
      <c r="Q3" s="2">
        <v>1193</v>
      </c>
      <c r="R3" s="2">
        <v>852116</v>
      </c>
      <c r="S3" s="2">
        <v>1870373</v>
      </c>
      <c r="T3" s="2">
        <v>1615205</v>
      </c>
      <c r="U3" s="2">
        <v>39</v>
      </c>
      <c r="V3" s="2">
        <v>2144</v>
      </c>
      <c r="W3" s="2">
        <v>3833</v>
      </c>
      <c r="X3" s="2">
        <v>3771</v>
      </c>
      <c r="Y3" s="2">
        <v>5004</v>
      </c>
    </row>
    <row r="4" spans="1:25" ht="53" customHeight="1" x14ac:dyDescent="0.2">
      <c r="B4" s="15" t="s">
        <v>64</v>
      </c>
      <c r="C4" s="3"/>
      <c r="D4" s="3"/>
      <c r="E4" s="3"/>
      <c r="F4" s="3"/>
      <c r="G4" s="28"/>
      <c r="H4" s="3"/>
      <c r="I4" s="3"/>
      <c r="J4" s="3"/>
      <c r="K4" s="3"/>
    </row>
    <row r="5" spans="1:25" ht="42" customHeight="1" x14ac:dyDescent="0.2">
      <c r="B5" s="4" t="s">
        <v>49</v>
      </c>
      <c r="C5" s="24">
        <v>1193</v>
      </c>
      <c r="D5" s="24">
        <v>852116</v>
      </c>
      <c r="E5" s="24">
        <v>1870373</v>
      </c>
      <c r="F5" s="24">
        <v>1615205</v>
      </c>
      <c r="G5" s="24"/>
      <c r="H5" s="24">
        <v>39</v>
      </c>
      <c r="I5" s="24">
        <v>2144</v>
      </c>
      <c r="J5" s="24">
        <v>3833</v>
      </c>
      <c r="K5" s="24">
        <v>3771</v>
      </c>
      <c r="N5" s="2" t="s">
        <v>63</v>
      </c>
      <c r="O5" s="2">
        <v>0</v>
      </c>
      <c r="P5" s="2">
        <v>2458858</v>
      </c>
      <c r="Q5" s="2">
        <v>727745</v>
      </c>
      <c r="R5" s="2">
        <v>1380053</v>
      </c>
      <c r="S5" s="2">
        <v>326645</v>
      </c>
      <c r="T5" s="2">
        <v>24415</v>
      </c>
      <c r="U5" s="2">
        <v>6204</v>
      </c>
      <c r="V5" s="2">
        <v>4956</v>
      </c>
      <c r="W5" s="2">
        <v>947</v>
      </c>
      <c r="X5" s="2">
        <v>85</v>
      </c>
      <c r="Y5" s="2">
        <v>5179</v>
      </c>
    </row>
    <row r="6" spans="1:25" ht="42" customHeight="1" x14ac:dyDescent="0.2">
      <c r="B6" s="4" t="s">
        <v>50</v>
      </c>
      <c r="C6" s="24">
        <v>454499</v>
      </c>
      <c r="D6" s="24">
        <v>454703</v>
      </c>
      <c r="E6" s="24">
        <v>281392</v>
      </c>
      <c r="F6" s="24">
        <v>11792</v>
      </c>
      <c r="G6" s="24"/>
      <c r="H6" s="24">
        <v>1579</v>
      </c>
      <c r="I6" s="24">
        <v>972</v>
      </c>
      <c r="J6" s="24">
        <v>596</v>
      </c>
      <c r="K6" s="24">
        <v>23</v>
      </c>
    </row>
    <row r="7" spans="1:25" ht="42" customHeight="1" x14ac:dyDescent="0.2">
      <c r="B7" s="15" t="s">
        <v>65</v>
      </c>
      <c r="C7" s="24"/>
      <c r="D7" s="24"/>
      <c r="E7" s="24"/>
      <c r="F7" s="24"/>
      <c r="G7" s="24"/>
      <c r="H7" s="24"/>
      <c r="I7" s="24"/>
      <c r="J7" s="24"/>
      <c r="K7" s="4"/>
    </row>
    <row r="8" spans="1:25" ht="42" customHeight="1" thickBot="1" x14ac:dyDescent="0.25">
      <c r="B8" s="7" t="s">
        <v>50</v>
      </c>
      <c r="C8" s="25">
        <v>727745</v>
      </c>
      <c r="D8" s="25">
        <v>1380053</v>
      </c>
      <c r="E8" s="25">
        <v>326645</v>
      </c>
      <c r="F8" s="25">
        <v>24415</v>
      </c>
      <c r="G8" s="2">
        <f>SUM(C5:F6)/SUM(C5:F8)</f>
        <v>0.69264778289255513</v>
      </c>
      <c r="H8" s="25">
        <v>6204</v>
      </c>
      <c r="I8" s="25">
        <v>4956</v>
      </c>
      <c r="J8" s="25">
        <v>947</v>
      </c>
      <c r="K8" s="25">
        <v>85</v>
      </c>
      <c r="L8" s="2">
        <f>SUM(H5:K6)/SUM(H5:K8)</f>
        <v>0.51520935226052722</v>
      </c>
      <c r="N8" s="2" t="s">
        <v>63</v>
      </c>
      <c r="O8" s="2">
        <v>1</v>
      </c>
      <c r="P8" s="2">
        <v>1202386</v>
      </c>
      <c r="Q8" s="2">
        <v>454499</v>
      </c>
      <c r="R8" s="2">
        <v>454703</v>
      </c>
      <c r="S8" s="2">
        <v>281392</v>
      </c>
      <c r="T8" s="2">
        <v>11792</v>
      </c>
      <c r="U8" s="2">
        <v>1579</v>
      </c>
      <c r="V8" s="2">
        <v>972</v>
      </c>
      <c r="W8" s="2">
        <v>596</v>
      </c>
      <c r="X8" s="2">
        <v>23</v>
      </c>
      <c r="Y8" s="2">
        <v>975</v>
      </c>
    </row>
    <row r="10" spans="1:25" ht="42" customHeight="1" x14ac:dyDescent="0.2">
      <c r="P10" s="2">
        <f>P8+P3</f>
        <v>5541273</v>
      </c>
    </row>
    <row r="12" spans="1:25" ht="42" customHeight="1" x14ac:dyDescent="0.2">
      <c r="A12" s="2" t="s">
        <v>47</v>
      </c>
    </row>
    <row r="13" spans="1:25" ht="42" customHeight="1" x14ac:dyDescent="0.2">
      <c r="A13" s="2" t="s">
        <v>35</v>
      </c>
    </row>
    <row r="14" spans="1:25" ht="42" customHeight="1" x14ac:dyDescent="0.2">
      <c r="A14" s="2" t="s">
        <v>36</v>
      </c>
    </row>
    <row r="15" spans="1:25" ht="42" customHeight="1" x14ac:dyDescent="0.2">
      <c r="A15" s="2" t="s">
        <v>37</v>
      </c>
    </row>
    <row r="16" spans="1:25" ht="42" customHeight="1" x14ac:dyDescent="0.2">
      <c r="A16" s="2" t="s">
        <v>66</v>
      </c>
    </row>
    <row r="17" spans="1:5" ht="42" customHeight="1" x14ac:dyDescent="0.2">
      <c r="A17" s="2" t="s">
        <v>38</v>
      </c>
    </row>
    <row r="18" spans="1:5" ht="42" customHeight="1" x14ac:dyDescent="0.2">
      <c r="A18" s="2" t="s">
        <v>73</v>
      </c>
      <c r="E18" s="2" t="s">
        <v>72</v>
      </c>
    </row>
    <row r="19" spans="1:5" ht="42" customHeight="1" x14ac:dyDescent="0.2">
      <c r="A19" s="2" t="s">
        <v>74</v>
      </c>
    </row>
    <row r="20" spans="1:5" ht="42" customHeight="1" x14ac:dyDescent="0.2">
      <c r="A20" s="2" t="s">
        <v>39</v>
      </c>
    </row>
    <row r="21" spans="1:5" ht="42" customHeight="1" x14ac:dyDescent="0.2">
      <c r="A21" s="2" t="s">
        <v>67</v>
      </c>
    </row>
    <row r="22" spans="1:5" ht="42" customHeight="1" x14ac:dyDescent="0.2">
      <c r="A22" s="2" t="s">
        <v>68</v>
      </c>
    </row>
    <row r="23" spans="1:5" ht="42" customHeight="1" x14ac:dyDescent="0.2">
      <c r="A23" s="2" t="s">
        <v>69</v>
      </c>
    </row>
    <row r="24" spans="1:5" ht="42" customHeight="1" x14ac:dyDescent="0.2">
      <c r="A24" s="2" t="s">
        <v>70</v>
      </c>
    </row>
    <row r="25" spans="1:5" ht="42" customHeight="1" x14ac:dyDescent="0.2">
      <c r="A25" s="2" t="s">
        <v>71</v>
      </c>
    </row>
    <row r="26" spans="1:5" ht="42" customHeight="1" x14ac:dyDescent="0.2">
      <c r="A26" s="2" t="s">
        <v>40</v>
      </c>
    </row>
    <row r="27" spans="1:5" ht="42" customHeight="1" x14ac:dyDescent="0.2">
      <c r="A27" s="2" t="s">
        <v>41</v>
      </c>
    </row>
    <row r="28" spans="1:5" ht="42" customHeight="1" x14ac:dyDescent="0.2">
      <c r="A28" s="2" t="s">
        <v>42</v>
      </c>
    </row>
    <row r="29" spans="1:5" ht="42" customHeight="1" x14ac:dyDescent="0.2">
      <c r="A29" s="2" t="s">
        <v>43</v>
      </c>
    </row>
  </sheetData>
  <mergeCells count="2">
    <mergeCell ref="C2:F2"/>
    <mergeCell ref="H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Main Results</vt:lpstr>
      <vt:lpstr>Share enrollments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Amorim</dc:creator>
  <cp:lastModifiedBy>Vivian Amorim</cp:lastModifiedBy>
  <dcterms:created xsi:type="dcterms:W3CDTF">2020-08-06T16:08:23Z</dcterms:created>
  <dcterms:modified xsi:type="dcterms:W3CDTF">2020-08-26T18:29:19Z</dcterms:modified>
</cp:coreProperties>
</file>