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calcPr/>
</workbook>
</file>

<file path=xl/sharedStrings.xml><?xml version="1.0" encoding="utf-8"?>
<sst xmlns="http://schemas.openxmlformats.org/spreadsheetml/2006/main" count="264" uniqueCount="162">
  <si>
    <t>COMPONENTE</t>
  </si>
  <si>
    <t>ANO/FAIXA</t>
  </si>
  <si>
    <t>UNIDADES TEMÁTICAS</t>
  </si>
  <si>
    <t>OBJETOS DE CONHECIMENTO</t>
  </si>
  <si>
    <t>HABILIDADES</t>
  </si>
  <si>
    <t>COMENTÁRIO</t>
  </si>
  <si>
    <t>POSSIBILIDADES PARA O CURRÍCULO</t>
  </si>
  <si>
    <t>Matemática</t>
  </si>
  <si>
    <t>1º</t>
  </si>
  <si>
    <t>Probabilidade e estatística</t>
  </si>
  <si>
    <t>Noção de acaso</t>
  </si>
  <si>
    <t>(EF01MA20) Classificar eventos envolvendo o acaso, tais como “acontecerá com certeza”, “talvez aconteça” e “é impossível acontecer”, em situações do cotidiano.</t>
  </si>
  <si>
    <t>Classificar eventos envolvendo o acaso diz respeito a analisar e descrever as possibilidades de algo acontecer ou não. A classificação envolve conhecer e refletir sobre termos tais como provável, improvável, muito ou pouco provável, bem como discutir o grau de probabilidade usando palavras como certo, possível e impossível.</t>
  </si>
  <si>
    <t>Na elaboração do currículo, merece destaque que, nesta etapa, as experiências iniciais com probabilidade são informais e visam responder questões acerca da chance de ocorrer determinado acontecimento, recorrendo a expressões como as indicadas na habilidade ou, de modo similar, mais provável, menos provável. A ideia é promover a compreensão entre as crianças de que nem todos os fenômenos são determinísticos, ou seja, que o acaso tem um papel importante em muitas situações. Para isso, o início da proposta de trabalho com probabilidade está centrado no desenvolvimento da noção de aleatoriedade, de modo que os alunos compreendam a existência de eventos certos, outros prováveis ou improváveis e também os impossíveis. Os cálculos de probabilidade só serão estudados depois. As questões acerca de acontecimentos mais ou menos prováveis podem ser feitas a partir das experiências com dados, lançamento de moeda ou situações tais como "tem um cachorro na minha casa, o que é provável que ele faça? O que é impossível que ele faça? O que é certo que ele faça?" Discutir as hipóteses dos alunos e analisar as respostas constituem formas de ajudá-los a analisar possibilidades e previsões.</t>
  </si>
  <si>
    <t>Leitura de tabelas e de gráficos de colunas simples</t>
  </si>
  <si>
    <t>(EF01MA21) Ler dados expressos em tabelas e em gráficos de colunas simples.</t>
  </si>
  <si>
    <t>Ler dados em gráficos e tabelas simples exige, além do conhecimento dos números envolvidos,   observar e reconhecer nessas representações os elementos que as constituem.</t>
  </si>
  <si>
    <t>Na elaboração do currículo, merece destaque o fato de que as primeiras análises de gráficos e tabelas podem ser coletivas, para que os alunos compreendam o que, como  e para que analisam. Para esse trabalho, sugere-se que as perguntas feitas para a análise de um gráfico ou tabela tenham foco também em questões de identificação de dados (qual foi o preferido, qual o menos preferido etc.) e outras que relacionem dados (quantas pessoas a mais  preferem x do que y). Depois disso, pode-se passar a questões numéricas (comparar quantidades, calcular somas e diferenças a partir do gráfico etc.). A utilização de gráficos e tabelas com dados de mídia social também são importantes para dar aos alunos a visão de que esse tipo de texto aparece muito fora da aula de matemática.</t>
  </si>
  <si>
    <t>Coleta e organização de informações
Registros pessoais para comunicação de informações coletadas</t>
  </si>
  <si>
    <t>(EF01MA22) Realizar pesquisa, envolvendo até duas variáveis categóricas de seu interesse e universo de até 30 elementos, e organizar dados por meio de representações pessoais.</t>
  </si>
  <si>
    <t>As variáveis categóricas ou qualitativas são aquelas que não são expressas numericamente, ou seja a resposta à pergunta  não é um número,  mas =um nome como cor dos olhos, preferência por um time de futebol,  preferência por uma marca de automóvel, preferência musical, entre outras. A realização da pesquisa acontece a partir de procedimentos tais como identificar uma questão a ser respondida, desenvolver procedimentos que vão da escolha da população investigada a procedimentos de coleta, organização e publicação dos dados da pesquisa; e, finalmente, responder à questão inicial.</t>
  </si>
  <si>
    <t>Na elaboração do currículo, vale sugerir que os dados que poderão ser coletados, organizados e representados pelos alunos sejam para responder perguntas cujas respostas não sejam demasiadamente óbvias. Assim, por exemplo, analisar qual é a preferência dos alunos da classe por sorvete de chocolate ou de limão, envolve fazer uma pesquisa, organizar os dados e construir uma representação para finalmente responder à questão, indicando quantos preferem mais um sabor que o outro.</t>
  </si>
  <si>
    <t>2º</t>
  </si>
  <si>
    <t>Análise da ideia de aleatório em situações do cotidiano</t>
  </si>
  <si>
    <t>(EF02MA21) Classificar resultados de eventos cotidianos aleatórios como “pouco prováveis”, “muito prováveis”, “improváveis” e “impossíveis”.</t>
  </si>
  <si>
    <t>Classificar resultados de eventos (acontecimentos, fenômenos) cotidianos aleatórios envolve perceber que há certos acontecimentos que, quando repetidos inúmeras vezes em processos semelhantes, não se pode prever qual será o resultado, mas pode-se indicar os resultados possíveis e os impossíveis. O lançamento de um dado é exemplo de um evento aleatório — no caso dos dados, pode-se ter seis possíveis resultados diferentes {1, 2, 3, 4, 5, 6}, mas nunca se terá certeza qual desses números aparecerá quando o dado for lançado. Nesse mesmo exemplo, é provável sair qualquer número de 1 a 6 e impossível sair o 7, porque esse número não está nas faces do dado. Se um dado for jogado cinco vezes não é impossível sair o 6 nas cinco jogadas, embora seja pouco provável.</t>
  </si>
  <si>
    <t>Na elaboração do currículo, a probabilidade deve merecer cuidado por ser um tema mais novo aos educadores, em especial dos anos iniciais. A probabilidade é a Matemática da incerteza e se aproxima mais da realidade. Em nosso dia a dia, lidamos mais com a estimativa do que com a precisão. A ideia de aleatório em que não se sabe qual será o resultado, mas se pode prever os resultados possíveis e os impossíveis, são questões centrais ao raciocínio probabilístico. A análise de eventos cotidianos para indicar se eles podem ou não ocorrer, se é muito ou pouco provável é o foco da probabilidade neste ano. Neste momento da escolaridade, as experiências com probabilidade devem ser informais, mas deve ser incentivado o uso de termos que explicitem as análises das chances de algo ocorrer: muito provável, pouco provável, nada provável, impossível e certeza. Essas ideias centrais podem ser exploradas por meio de jogos, análises de situações desenvolvidas para isso ou de perguntas que levem os alunos a analisarem chances de algo acontecer. Em um jogo com dois dados, por exemplo, vale analisar quais as somas que podem sair e quais são impossíveis de sair (13, por exemplo). Jogar um dado 30 vezes, é improvável que saia o 6 nas 30 jogadas, mas não é impossível. Montar uma tabela com todas as somas possíveis e ver quais aquelas que têm mais chance de sair (é mais provável sair soma 7 do que soma 12, por exemplo) é uma boa estratégia para a compreensão dos significados de mais provável, menos provável e igualmente provável..</t>
  </si>
  <si>
    <t>Coleta, classificação e representação de dados em tabelas simples e de dupla entrada e em gráficos de colunas</t>
  </si>
  <si>
    <t>(EF02MA22) Comparar informações de pesquisas apresentadas por meio de tabelas de dupla entrada e em gráficos de colunas simples ou barras, para melhor compreender aspectos da realidade próxima.</t>
  </si>
  <si>
    <t>Comparar informações de pesquisas nas condições previstas na habilidade envolve algum conhecimento anterior de leitura de gráficos de colunas para que se possa ler o gráfico em barras simples horizontais. Especificamente, a tabela que deve ser lida aqui é uma tabela que relaciona duas variáveis de uma mesma população, ou a análise de uma mesma variável em duas populações diferentes (por exemplo, a relação entre as variáveis idade e número de irmãos em mulheres ou a variável preferência por times de futebol analisada entre homens e mulheres).</t>
  </si>
  <si>
    <t>Na elaboração do currículo, um ponto de destaque é analisar o tipo de problematização a ser feita em função das aprendizagens esperadas. Assim, é possível explorar elementos que constituem tabelas e gráficos (mencionados na descrição da habilidade), propor problemas e abrir espaço para que os próprios alunos elaborem perguntas para serem respondidas a partir da tabela e do gráfico. Propor que, dada uma tabela, seja construído um gráfico ou, dado um gráfico, seja construída uma tabela são formas de levar os alunos a alcançar a habilidade em análise Como essa conversão não é nada fácil, sugere-se que o gráfico (ou a tabela) apresentado seja bastante simples, com poucos elementos, por exemplo. Da mesma forma, apresentar um gráfico com algumas afirmações relacionadas a ele, desafiando o aluno a associar a afirmação que melhor o representa é um tipo de problematização que exige uma boa leitura do gráfico. A linguagem e os elementos relacionados à tabela (linhas, colunas, dados, fonte de dados, título, rodapé), assim como a linguagem e os elementos relacionados aos gráficos (título, fonte, eixos, legenda) devem ser progressivamente explorados com os alunos.</t>
  </si>
  <si>
    <t>(EF02MA23) Realizar pesquisa em universo de até 30 elementos, escolhendo até três variáveis categóricas de seu interesse, organizando os dados coletados em listas, tabelas e gráficos de colunas simples.</t>
  </si>
  <si>
    <t>As variáveis categóricas ou qualitativas são aquelas que não são expressas numericamente, pois suas respostas às questões feitas são palavras como cor dos olhos, mês de nascimento, preferência por um time de futebol, preferência musical, entre outras. A realização da pesquisa acontece a partir de procedimentos tais como elaborar as questões sobre o que se pretende pesquisar e desenvolver procedimentos que vão da escolha da população a procedimentos de coleta, organização e publicação dos dados da pesquisa e a respostas às questões investigadas.</t>
  </si>
  <si>
    <t>Na elaboração do currículo, deve ficar claro que o foco desta habilidade está em formular questões que possam ser abordadas por meio da coleta, organização e apresentação dos dados relevantes e que permitam responder às questões iniciais do levantamento. A contextualização a ser feita pelos currículos locais diz respeito a sugerir que os gráficos analisados, bem como os dados que poderão ser coletados, organizados e representados pelos alunos tenham relação com as muitas perguntas que eles têm. É importante trabalhar com perguntas cujas respostas não sejam óbvias e deem margem para a coleta e representação de dados, para posterior tomada de decisão a partir do que foi coletado. Assim, por exemplo, analisar como o dono da cantina da escola poderia saber se deve ter em estoque mais sorvete de morango do que de chocolate ou de limão envolve fazer uma pequena pesquisa, organizando os dados e, depois, construir o gráfico para finalmente decidir em função da preferência daqueles alunos que responderam as questões.</t>
  </si>
  <si>
    <t>3º</t>
  </si>
  <si>
    <t>Análise da ideia de acaso em situações do cotidiano: espaço amostral</t>
  </si>
  <si>
    <t>(EF03MA25) Identificar, em eventos familiares aleatórios, todos os resultados possíveis, estimando os que têm maiores ou menores chances de ocorrência.</t>
  </si>
  <si>
    <t>Identificar, em eventos familiares aleatórios, todos os resultados possíveis implica em analisar e registrar o que pode ocorrer em uma ação sobre a qual se conhecem os possíveis resultados, mas não se têm certeza sobre quais desses resultados podem sair, nem em que ordem. Por exemplo, ao jogar dois dados e anotar a diferença entre os pontos das faces, os resultados possíveis são {0, 1, 2, 3, 4, 5}, embora não se saiba em cada jogada qual deles sairá. No entanto, é possível saber que o resultado 0 tem mais chance de sair do que o resultado 5 porque há seis subtrações com diferença 0 e apenas uma subtração com a diferença 5.</t>
  </si>
  <si>
    <t>Na elaboração do currículo, a indicação de situações de jogos com dados são bons contextos para desenvolver a habilidade prevista. Analisar, por exemplo, quais são todas as somas que podem aparecer quando se jogam dois dados e se calcular a adição dos números nas faces superiores, organizar uma tabela de resultados e observar se é mais comum a soma 7 ou a soma 3, por exemplo, permite decidir qual das duas somas têm mais chance de sair durante um jogo que envolva adição de números em dois dados. Ao elaborar o currículo, é importante considerar que a compreensão e aplicação de conceitos iniciais de probabilidade também auxiliam que os alunos desenvolvam a capacidade de fazer previsões (levantar hipóteses) e avaliar a razoabilidade delas por meio de testes.</t>
  </si>
  <si>
    <t>Leitura, interpretação e representação de dados em tabelas de dupla entrada e gráficos de barras</t>
  </si>
  <si>
    <t>(EF03MA26) Resolver problemas cujos dados estão apresentados em tabelas de dupla entrada, gráficos de barras ou de colunas.</t>
  </si>
  <si>
    <t>Resolver problemas com base nos dados apresentados em tabelas de dupla entrada e gráficos exige alguma familiaridade com gráficos e tabelas para que se possa compreender como extrair as informações necessárias ao que está proposto no problema.</t>
  </si>
  <si>
    <t>Na elaboração do currículo, é importante que as atividades com gráficos realizadas em sala de aula permitam aos alunos interpretá‑los por meio de questões que envolvam diferentes níveis de compreensão. A leitura e a interpretação de gráficos e tabelas contribui para o desenvolvimento do letramento matemático e das atitudes  de questionar, levantar hipóteses e procurar relações entre os dados. Essas atitudes são inerentes ao processo de leitura de qualquer tipo de texto. Ao propor problemas a partir dos gráficos e tabelas, é importante variar o nível de perguntas a serem feitas, de modo que o aluno estabeleça relações entre os dados, façam estimativas, e previsões. Nesse nível, é possível que o aluno, dependendo da situação, utilizem informação implícita no gráfico, de modo a extrapolar os dados, predizendo algum fato. Há, aqui, oportunidade de trabalho interdisciplinar com as habilidades (EF03LP25), EF35LP20), (EF03LP26), da Língua Portuguesa; (EF03CI06), (EF03CI09), da Ciência; (EF03HI03), da História; e (EF03GE01), da Geografia, associadas a coleta, leitura, comparação e interpretação de dados, com apoio de recursos multissemióticos, incluindo gráficos e tabelas.</t>
  </si>
  <si>
    <t>(EF03MA27) Ler, interpretar e comparar dados apresentados em tabelas de dupla entrada, gráficos de barras ou de colunas, envolvendo resultados de pesquisas significativas, utilizando termos como maior e menor frequência, apropriando-se desse tipo de linguagem para compreender aspectos da realidade sociocultural significativos.</t>
  </si>
  <si>
    <t>Ler, interpretar e comparar dados apresentados em gráficos e tabelas utilizando termos relacionados com frequência envolve a noção de que a frequência de um acontecimento é o número de vezes que ele se repete. Assim, por exemplo, se, ao jogar o dado dez vezes, você notar que em 5 vezes saiu o número 6, então a frequência do número 6 é 5 (as cinco vezes em que o seis apareceu). Esta habilidade prevê o uso desses dados de frequência para entender aspectos relevantes da realidade sociocultural do aluno.</t>
  </si>
  <si>
    <t>Na elaboração do currículo, é importante destacar que habilidades relacionadas à estatística tem como foco o desenvolvimento do pensamento estatístico, nesta fase,  pode ser entendido como a capacidade de utilizar e/ou interpretar, de forma adequada, os dados apresentados em tabelas de dupla entrada e de gráficos de colunas. A análise de gráficos presentes nas mídias pode ser feita com muita parcimônia tendo em vista que esses, geralmente  envolvem números decimais, porcentagens, números de ordem de milhões ou mais e gráficos mais complexos. Na elaboração do currículo, é importante dar destaque à resolução de problemas a partir de gráficos e tabelas.</t>
  </si>
  <si>
    <t>Coleta, classificação e representação de dados referentes a variáveis categóricas, por meio de tabelas e gráficos</t>
  </si>
  <si>
    <t>(EF03MA28) Realizar pesquisa envolvendo variáveis categóricas em um universo de até 50 elementos, organizar os dados coletados utilizando listas, tabelas simples ou de dupla entrada e representá-los em gráficos de colunas simples, com e sem uso de tecnologias digitais.</t>
  </si>
  <si>
    <t>Realizar pesquisa envolvendo variável categórica implica em identificar que as variáveis nos estudos estatísticos são os valores que assumem determinadas características dentro de uma pesquisa. Variáveis categóricas ou qualitativas são aquelas que não podem ser expressas numericamente, pois relacionam situações como cor dos olhos, preferência por um time de futebol, preferência por uma marca de automóvel, preferência musical, entre outras. A realização da pesquisa acontece a partir de procedimentos tais como identificar um problema a ser respondido e desenvolver procedimentos que vão da escolha da população investigada a procedimentos de coleta, organização e publicação dos dados da pesquisa e da resolução do problema investigado. Neste ano, a ampliação em relação ao ano anterior está na escolha de uma amostra maior de pessoas e na utilização da tecnologia para tabular e representar dados da pesquisa.</t>
  </si>
  <si>
    <t>Na elaboração do currículo, em relação à estatística é importante reiterar que os primeiros passos envolvem o trabalho com a coleta e a organização de dados de uma pesquisa de interesse dos alunos. O planejamento de como fazer a pesquisa ajuda a compreender o papel da estatística na vida cotidiana. Assim, a leitura, a interpretação e a comparação de dados estatísticos apresentados em  tabelas e gráficos têm papel fundamental, bem como a produção de texto escrito para a comunicação de dados e conclusões. Assim, para trabalhar estatística, o professor pode partir do levantamento de temas vivenciados pelos alunos, por exemplo, a observação do número de dias ensolarados, o número de faltas de alunos durante um mês, a coleta de opinião de outras pessoas a respeito de um determinado fato, o levantamento do local de origem da família, entre outros contextos que são adequados para o desenvolvimento de procedimentos de pesquisa estatística. Há, aqui, oportunidade para o trabalho interdisciplinar com as habilidades (EF03LP26), (EF35LP17), da Língua Portuguesa; (EF03HI02) e (EF03HI03), da História, associadas à realização de pesquisas.</t>
  </si>
  <si>
    <t>4º</t>
  </si>
  <si>
    <t>Análise de chances de eventos aleatórios</t>
  </si>
  <si>
    <t>(EF04MA26) Identificar, entre eventos aleatórios cotidianos, aqueles que têm maior chance de ocorrência, reconhecendo características de resultados mais prováveis, sem utilizar frações.</t>
  </si>
  <si>
    <t>Identificar, entre eventos aleatórios cotidianos, aqueles que têm mais chance de ocorrência, reconhecendo características de resultados mais prováveis, sem utilizar frações, implica ser capaz de identificar, em eventos familiares aleatórios, todos os resultados possíveis de ocorrer. Assim, por exemplo, ao jogar dois dados e anotar a soma dos números das faces, os resultados possíveis {2, 3, 4, 5, 6, 7, 8, 9, 10, 11, 12}, verifica-se que entre as 36 possibilidades (6x6=36) algumas dessas somas são mais prováveis que outras. Assim, é possível saber que o resultado 7 (5 + 2, 2 + 5; 4 +3, 3 + 4; 6 + 1; 1 + 6)  tem mais chance de ocorrer do que o resultado 12 (6+6), porque há seis adições com soma 7 e apenas uma com soma 12. Neste exemplo, expressar essas chances de ocorrência (sem o uso de frações) como há 6 chances em 36 de sair soma 7 e 1 chance em 36 de sair soma 12 é esperado como aprendizagem.</t>
  </si>
  <si>
    <t>Na elaboração do currículo, pode ser esclarecido que, nos anos iniciais, a noção de probabilidade de um evento futuro se baseia muito em sua experiência pessoal, e isso pode causar certa confusão no uso de termos como eventos possíveis, certos e prováveis. Por isso, para evitar incompreensões e decisões baseadas em senso comum, é importante vivenciar experimentos situações primeiro para identificar eventos possíveis e eventos não possíveis e, posteriormente, provável, improvável  e evento certo (explorando, aí sim, situações do cotidiano em que eles tenham que analisar e decidir se elas são ou não prováveis). A ideia chave para desenvolver probabilidade é ajudar as crianças a ver que alguns desses eventos possíveis são mais prováveis ​​ou menos prováveis ​​do que outros. Por exemplo, se um grupo de alunos tiver uma corrida, a chance de que Luis, um corredor muito rápido, seja primeiro, não é certa, mas é muito provável. Em seguida, fazer experimentos aleatórios, como o lançamento de dois dados, e anotar as somas ou produtos possíveis entre os números que saem nas faces, decidindo depois qual deles tem mais chance (probabilidade de acontecer), também auxilia no processo de compreensão proposto pela habilidade.</t>
  </si>
  <si>
    <t>Leitura, interpretação e representação de dados em tabelas de dupla entrada, gráficos de colunas simples e agrupadas, gráficos de barras e colunas e gráficos pictóricos</t>
  </si>
  <si>
    <t>(EF04MA27) Analisar dados apresentados em tabelas simples ou de dupla entrada e em gráficos de colunas ou pictóricos, com base em informações das diferentes áreas do conhecimento, e produzir texto com a síntese de sua análise.</t>
  </si>
  <si>
    <t>Analisar dados apresentados em tabelas, simples ou de dupla entrada, e em gráficos de colunas, pictóricos ou não, com base em informações das diferentes áreas do conhecimento, e produzir texto com síntese de sua análise envolve algum conhecimento anterior de tabelas e gráficos, bem como a experiência de analisá-los e registrar por escrito conclusões possíveis de serem tiradas a partir dessa análise.</t>
  </si>
  <si>
    <t>Na elaboração do currículo, pode ser explicitado que uma tabela é uma organização composta por linhas ou colunas, e que em suas interseções se encontram os dados, que podem ser números, palavras, frases etc. Também é interessante destacar ser comum, em publicações como revistas e jornais, usar figuras relacionadas ao assunto da pesquisa retratada em um gráfico, tornando-os mais atraentes. Quando um gráfico é construído assim, é chamado de pictórico, ou pictograma. Um pictograma pode ser feito tendo como base gráficos de colunas e linhas. É importante que os alunos tanto possam construir gráficos a partir de tabelas e tabelas a partir de gráficos, observando a relação entre eles, quanto analisar gráficos e tabelas que já tenham sido elaborados, em especial aqueles presentes na mídia impressa ou digital e que abordem temas do cotidiano. A produção de textos para expressar as conclusões vindas da análise de gráficos e tabelas faz parte do desenvolvimento do letramento estatístico. Há, aqui, oportunidade de trabalho interdisciplinar com as habilidades (EF04LP20), e (EF04LP21), da Língua Portuguesa, no que se refere à utilização de gráficos e tabelas para a realização e comunicação de pesquisas e análise de dados.</t>
  </si>
  <si>
    <t>Diferenciação entre variáveis categóricas e variáveis numéricas
Coleta, classificação e representação de dados de pesquisa realizada</t>
  </si>
  <si>
    <t>(EF04MA28) Realizar pesquisa envolvendo variáveis categóricas e numéricas e organizar dados coletados por meio de tabelas e gráficos de colunas simples ou agrupadas, com e sem uso de tecnologias digitais.</t>
  </si>
  <si>
    <t>Realizar pesquisa envolvendo variáveis numéricas ou quantitativas implica identificar que as variáveis nos estudos estatísticos são os valores que assumem dentro de uma pesquisa. Variáveis categóricas ou qualitativas são aquelas que não podem ser expressas numericamente, pois relacionam situações como mês de nascimento, preferência por um time de futebol, marca de automóvel, preferência musical, entre outras. A habilidade também prevê a pesquisa com variáveis numéricas, ou quantitativas. A realização da pesquisa acontece a partir de procedimentos, tais como identificar um problema a ser respondido e desenvolver procedimentos que vão da escolha da população investigada a procedimentos de coleta, organização e publicação dos dados da pesquisa e da resposta à questão proposta. A ampliação em relação ao ano anterior está na escolha de uma amostra maior e na utilização da tecnologia para fazer planilhas para representar dados da pesquisa.</t>
  </si>
  <si>
    <t>Na elaboração do currículo, deve ficar clara a possibilidade de os alunos realizarem pesquisa estatística, que é o foco central desta habilidade. Assim, para o desenvolvimento de noções elementares e iniciais da estatística, o professor pode partir do levantamento de temas vivenciados pelos alunos; por exemplo, a observação do número de dias ensolarados, o número de alunos que faltaram às aulas durante um mês, a coleta de opinião de outras pessoas a respeito de um determinado fato, o levantamento do local de origem da família, entre outros contextos. Para explorar variáveis quantitativas ou numéricas, podem ser usadas a quantidade de livros lidos em dois meses de aula na turma,  a quantidade de bichos de estimação. Há, aqui, oportunidade de trabalho interdisciplinar com as habilidades (EF04LP20), e (EF04LP21), da Língua Portuguesa, no que se refere à utilização de gráficos e tabelas para a realização e comunicação de pesquisas e análise de dados.</t>
  </si>
  <si>
    <t>5º</t>
  </si>
  <si>
    <t>Espaço amostral: análise de chances de eventos aleatórios</t>
  </si>
  <si>
    <t>(EF05MA22) Apresentar todos os possíveis resultados de um experimento aleatório, estimando se esses resultados são igualmente prováveis ou não.</t>
  </si>
  <si>
    <t>Apresentar todos os possíveis resultados de um experimento aleatório, estimando se esses resultados são igualmente prováveis ou não, implica em ser capaz de indicar o espaço amostral relativo a um experimento aleatório, identificando se nele há chances iguais (igualmente prováveis ou equiprováveis) de um determinado resultado ocorrer. Por exemplo, ao decidir qual time de futebol começa a partida jogando uma moeda, as chances de sair cara ou coroa são iguais, isto é, no espaço amostral do evento jogar uma moeda, há duas possibilidades com chances equiprováveis de acontecer: cara ou coroa. No jogo de dois times de futebol A e B ,o espaço amostral tem três possibilidades, geralmente não equiprováveis: empate, vitória de A e vitória de B.</t>
  </si>
  <si>
    <t>Na elaboração do currículo, é importante indicar que o contexto natural para explorar o desenvolvimento desta habilidade é o de atividades nas quais os alunos possam compreender e indicar o espaço amostral para a resolução do problema, analisando as possibilidades de ocorrência de um evento em relação a todas as possibilidades, verificando se elas são ou não iguais, de modo a suscitar a formulação de hipóteses. Por exemplo, a definição de quais são os números possíveis de saírem no lançamento de um dado comum, e se esses números têm chances iguais ou diferentes. Ou ainda na investigação de quais os possíveis resultados da soma ao lançar dois dados em forma de tetraedros (dados com 4 faces numéricas de 1 a 4), veremos que serão 16 somas possíveis. Há uma possibilidade de sair soma 2 e três de sair soma 6, logo a probabilidade de sair soma 2 é de 1 em 16 e de sair soma 6 é de 3 em 16.</t>
  </si>
  <si>
    <t>Cálculo de probabilidade de eventos equiprováveis</t>
  </si>
  <si>
    <t>(EF05MA23) Determinar a probabilidade de ocorrência de um resultado em eventos aleatórios, quando todos os resultados possíveis têm a mesma chance de ocorrer (equiprováveis).</t>
  </si>
  <si>
    <t>Determinar a probabilidade de ocorrência de um resultado em eventos aleatórios, quando todos os resultados possíveis têm a mesma chance de ocorrer (equiprováveis), implica em  conhecer o conjunto de todas as possibilidades que fazem parte deste problema, ou seja, o espaço amostral, e comparar a chance de cada evento desse espaço amostral acontecer no total de possibilidades, associando a representação fracionária como forma de registro da probabilidade de um evento acontecer. Por exemplo, ao se lançar uma moeda o espaço amostral é cara ou coroa, ou seja há 1 em duas possibilidades de sair cara, logo a probabilidade de termos cara é de 1/2, o mesmo vale para coroa. Já no caso do lançamento de um dado comum, há 1/6 de probabilidade de sair qualquer um dos números do espaço amostral.</t>
  </si>
  <si>
    <t>Na elaboração do currículo, as situações que foram estudadas na habilidade anterior (EF05MA22) deverão ser agora representadas numericamente. As situações para contextualizar a habilidade são as mesmas já exploradas anteriormente, mas, agora, com a expressão numérica na forma de fração. Atenção para a introdução de mais uma ideia da fração que está implícita nesta habilidade: a fração como razão, quando se expressa, por exemplo, a ideia de que  há 1 em 36 chances de sair soma 12 no jogo de dois dados convencionais e se expressa isso na forma fracionária 1/36.</t>
  </si>
  <si>
    <t>Leitura, coleta, classificação interpretação e representação de dados em tabelas de dupla entrada, gráfico de colunas agrupadas, gráficos pictóricos e gráfico de linhas</t>
  </si>
  <si>
    <t>(EF05MA24) Interpretar dados estatísticos apresentados em textos, tabelas e gráficos (colunas ou linhas), referentes a outras áreas do conhecimento ou a outros contextos, como saúde e trânsito, e produzir textos com o objetivo de sintetizar conclusões.</t>
  </si>
  <si>
    <t>Interpretar dados estatísticos apresentados em textos, tabelas e gráficos (colunas ou linhas), referentes a outras áreas do conhecimento ou a outros contextos, como saúde e trânsito, e produzir textos com o objetivo de sintetizar conclusões que envolve algum conhecimento anterior de tabelas e gráficos, bem como a experiência de analisá-los e registrar por escrito conclusões possíveis de serem tiradas a partir dessa análise.</t>
  </si>
  <si>
    <t>Na elaboração do currículo, é importante sugerir que sejam analisados gráficos diversos, em particular aqueles que são veiculados na mídia. Merece destaque o cuidado com o tipo de problematização para que não sejam feitas apenas perguntas de resposta imediata. A leitura e interpretação de gráficos e tabelas desenvolve as habilidades de questionar, levantar, checar hipóteses e procurar relações entre os dados. Ao explorar a leitura de gráficos deve-se propor questões que estimulem a sua interpretação em níveis diferentes de compreensão, a partir de questões, para que o aluno relacione os dados do gráfico. As inferências são feitas baseadas nos dados explicitamente apresentados pelo gráfico. Há, aqui, oportunidade para o trabalho interdisciplinar com as habilidades (EF35LP20), (EF05LP23) e (EF05LP24), da Língua Portuguesa, no que se refere à utilização e interpretação de gráficos e tabelas em textos.</t>
  </si>
  <si>
    <t>(EF05MA25) Realizar pesquisa envolvendo variáveis categóricas e numéricas, organizar dados coletados por meio de tabelas, gráficos de colunas, pictóricos e de linhas, com e sem uso de tecnologias digitais, e apresentar texto escrito sobre a finalidade da pesquisa e a síntese dos resultados.</t>
  </si>
  <si>
    <t>Realizar pesquisa envolvendo variáveis categóricas e numéricas, organizar dados coletados por meio de tabelas, gráficos de colunas, pictóricos e de linhas, com e sem uso de tecnologias digitais, e apresentar texto escrito sobre a finalidade da pesquisa e a síntese dos resultados implica em identificar que as variáveis nos estudos estatísticos são os valores que assumem determinadas características dentro de uma pesquisa. Variáveis categóricas ou qualitativas são aquelas que não podem ser expressas numericamente, pois relacionam situações como mês de nascimento, preferência por um time de futebol, marca de automóvel, preferência musical, entre outras. A habilidade também prevê a pesquisa com variáveis numéricas ou quantitativas. Esse tipo de variável pode ser classificado em discreta (se for relacionada a situações de contagem (por exemplo: número de revistas vendidas, quantidade de consultas médicas, número de filhos) ou contínua como a que se refere às situações de medida (por exemplo, massa de um produto, altura de pessoas,  tempo de duração de um evento etc.). A realização da pesquisa acontece a partir de procedimentos tais como identificar um problema a ser respondido e desenvolver procedimentos que vão da escolha da população investigada a procedimentos de coleta, organização e publicação dos dados da pesquisa e da resolução do problema investigado. Neste ano, a ampliação em relação ao ano anterior está na escolha de uma amostra maior de pessoas e na utilização da tecnologia para tabular e representar dados da pesquisa.</t>
  </si>
  <si>
    <t>Na elaboração do currículo, valem comentários já feitos para anos anteriores. Um acréscimo deve ser feito em relação às pesquisas realizadas relativas à habilidade: a realização de pesquisas de opinião com 100 pessoas como cenário para a utilização de porcentagem na expressão dos resultados da pesquisa, o que permitiria utilizar planilhas eletrônicas para produzir tabelas e gráficos de tipos variados expressos em porcentagem. Há, aqui, oportunidade para o trabalho interdisciplinar com as habilidades (EF35LP20), (EF05LP23) e (EF05LP24), da Língua Portuguesa, no que se refere à utilização e interpretação de gráficos e tabelas em textos.</t>
  </si>
  <si>
    <t>6º</t>
  </si>
  <si>
    <t>Cálculo de probabilidade como a razão entre o número de resultados favoráveis e o total de resultados possíveis em um espaço amostral equiprovável
Cálculo de probabilidade por meio de muitas repetições de um experimento (frequências de ocorrências e probabilidade frequentista)</t>
  </si>
  <si>
    <t>(EF06MA30) Calcular a probabilidade de um evento aleatório, expressando-a por número racional (forma fracionária, decimal e percentual) e comparar esse número com a probabilidade obtida por meio de experimentos sucessivos.</t>
  </si>
  <si>
    <t>Leitura e interpretação de tabelas e gráficos (de colunas ou barras simples ou múltiplas) referentes a variáveis categóricas e variáveis numéricas</t>
  </si>
  <si>
    <t>(EF06MA31) Identificar as variáveis e suas frequências e os elementos constitutivos (título, eixos, legendas, fontes e datas) em diferentes tipos de gráfico.</t>
  </si>
  <si>
    <t>(EF06MA32) Interpretar e resolver situações que envolvam dados de pesquisas sobre contextos ambientais, sustentabilidade, trânsito, consumo responsável, entre outros, apresentadas pela mídia em tabelas e em diferentes tipos de gráficos e redigir textos escritos com o objetivo de sintetizar conclusões.</t>
  </si>
  <si>
    <t>Coleta de dados, organização e registro
Construção de diferentes tipos de gráficos para representá-los e interpretação das informações</t>
  </si>
  <si>
    <t>(EF06MA33) Planejar e coletar dados de pesquisa referente a práticas sociais escolhidas pelos alunos e fazer uso de planilhas eletrônicas para registro, representação e interpretação das informações, em tabelas, vários tipos de gráficos e texto.</t>
  </si>
  <si>
    <t>Diferentes tipos de representação de informações: gráficos e fluxogramas</t>
  </si>
  <si>
    <t>(EF06MA34) Interpretar e desenvolver fluxogramas simples, identificando as relações entre os objetos representados (por exemplo, posição de cidades considerando as estradas que as unem, hierarquia dos funcionários de uma empresa etc.).</t>
  </si>
  <si>
    <t>7º</t>
  </si>
  <si>
    <t>Experimentos aleatórios: espaço amostral e estimativa de probabilidade por meio de frequência de ocorrências</t>
  </si>
  <si>
    <t>(EF07MA34) Planejar e realizar experimentos aleatórios ou simulações que envolvem cálculo de probabilidades ou estimativas por meio de frequência de ocorrências.</t>
  </si>
  <si>
    <t>Estatística: média e amplitude de um conjunto de dados</t>
  </si>
  <si>
    <t>(EF07MA35) Compreender, em contextos significativos, o significado de média estatística como indicador da tendência de uma pesquisa, calcular seu valor e relacioná-lo, intuitivamente, com a amplitude do conjunto de dados.</t>
  </si>
  <si>
    <t>Pesquisa amostral e pesquisa censitária
Planejamento de pesquisa, coleta e organização dos dados, construção de tabelas e gráficos e interpretação das informações</t>
  </si>
  <si>
    <t>(EF07MA36) Planejar e realizar pesquisa envolvendo tema da realidade social, identificando a necessidade de ser censitária ou de usar amostra, e interpretar os dados para comunicá-los por meio de relatório escrito, tabelas e gráficos, com o apoio de planilhas eletrônicas.</t>
  </si>
  <si>
    <t>Gráficos de setores: interpretação, pertinência e construção para representar conjunto de dados</t>
  </si>
  <si>
    <t>(EF07MA37) Interpretar e analisar dados apresentados em gráfico de setores divulgados pela mídia e compreender quando é possível ou conveniente sua utilização.</t>
  </si>
  <si>
    <t>8º</t>
  </si>
  <si>
    <t>Princípio multiplicativo da contagem
Soma das probabilidades de todos os elementos de um espaço amostral</t>
  </si>
  <si>
    <t>(EF08MA22) Calcular a probabilidade de eventos, com base na construção do espaço amostral, utilizando o princípio multiplicativo, e reconhecer que a soma das probabilidades de todos os elementos do espaço amostral é igual a 1.</t>
  </si>
  <si>
    <t>Gráficos de barras, colunas, linhas ou setores e seus elementos constitutivos e adequação para determinado conjunto de dados</t>
  </si>
  <si>
    <t>(EF08MA23) Avaliar a adequação de diferentes tipos de gráficos para representar um conjunto de dados de uma pesquisa.</t>
  </si>
  <si>
    <t>Organização dos dados de uma variável contínua em classes</t>
  </si>
  <si>
    <t>(EF08MA24) Classificar as frequências de uma variável contínua de uma pesquisa em classes, de modo que resumam os dados de maneira adequada para a tomada de decisões.</t>
  </si>
  <si>
    <t>Medidas de tendência central e de dispersão</t>
  </si>
  <si>
    <t>(EF08MA25) Obter os valores de medidas de tendência central de uma pesquisa estatística (média, moda e mediana) com a compreensão de seus significados e relacioná-los com a dispersão de dados, indicada pela amplitude.</t>
  </si>
  <si>
    <t>Pesquisas censitária ou amostral
Planejamento e execução de pesquisa amostral</t>
  </si>
  <si>
    <t>(EF08MA26) Selecionar razões, de diferentes naturezas (física, ética ou econômica), que justificam a realização de pesquisas amostrais e não censitárias, e reconhecer que a seleção da amostra pode ser feita de diferentes maneiras (amostra casual simples, sistemática e estratificada).</t>
  </si>
  <si>
    <t>(EF08MA27) Planejar e executar pesquisa amostral, selecionando uma técnica de amostragem adequada, e escrever relatório que contenha os gráficos apropriados para representar os conjuntos de dados, destacando aspectos como as medidas de tendência central, a amplitude e as conclusões.</t>
  </si>
  <si>
    <t>9º</t>
  </si>
  <si>
    <t>Análise de probabilidade de eventos aleatórios: eventos dependentes e independentes</t>
  </si>
  <si>
    <t>(EF09MA20) Reconhecer, em experimentos aleatórios, eventos independentes e dependentes e calcular a probabilidade de sua ocorrência, nos dois casos.</t>
  </si>
  <si>
    <t>Análise de gráficos divulgados pela mídia: elementos que podem induzir a erros de leitura ou de interpretação</t>
  </si>
  <si>
    <t>(EF09MA21) Analisar e identificar, em gráficos divulgados pela mídia, os elementos que podem induzir, às vezes propositadamente, erros de leitura, como escalas inapropriadas, legendas não explicitadas corretamente, omissão de informações importantes (fontes e datas), entre outros.</t>
  </si>
  <si>
    <t>Leitura, interpretação e representação de dados de pesquisa expressos em tabelas de dupla entrada, gráficos de colunas simples e agrupadas, gráficos de barras e de setores e gráficos pictóricos</t>
  </si>
  <si>
    <t>(EF09MA22) Escolher e construir o gráfico mais adequado (colunas, setores, linhas), com ou sem uso de planilhas eletrônicas, para apresentar um determinado conjunto de dados, destacando aspectos como as medidas de tendência central.</t>
  </si>
  <si>
    <t>Planejamento e execução de pesquisa amostral e apresentação de relatório</t>
  </si>
  <si>
    <t>(EF09MA23) Planejar e executar pesquisa amostral envolvendo tema da realidade social e comunicar os resultados por meio de relatório contendo avaliação de medidas de tendência central e da amplitude, tabelas e gráficos adequados, construídos com o apoio de planilhas eletrônicas.</t>
  </si>
  <si>
    <r>
      <rPr>
        <rFont val="Calibri"/>
        <b val="0"/>
        <i val="0"/>
        <strike val="0"/>
        <color rgb="FF000000"/>
        <sz val="11.0"/>
      </rPr>
      <t>Interpretar criticamente situações econômicas, sociais e fatos relativos às Ciências da Natureza que envolvam a variação de grandezas, pela análise dos gráficos das funções representadas e das taxas de variação, com ou sem apoio de tecnologias digitais.</t>
    </r>
  </si>
  <si>
    <r>
      <rPr>
        <rFont val="Calibri"/>
        <b val="0"/>
        <i val="0"/>
        <strike val="0"/>
        <color rgb="FF000000"/>
        <sz val="11.0"/>
      </rPr>
      <t>Analisar tabelas, gráficos e amostras de pesquisas estatísticas apresentadas em relatórios divulgados por diferentes meios de comunicação, identificando, quando for o caso, inadequações que possam induzir a erros de interpretação, como escalas e amostras não apropriadas.</t>
    </r>
  </si>
  <si>
    <r>
      <rPr>
        <rFont val="Calibri"/>
        <b val="0"/>
        <i val="0"/>
        <strike val="0"/>
        <color rgb="FF000000"/>
        <sz val="11.0"/>
      </rPr>
      <t>Interpretar e compreender textos científicos ou divulgados pelas mídias, que empregam unidades de medida de diferentes grandezas e as conversões possíveis entre elas, adotadas ou não pelo Sistema Internacional (SI), como as de armazenamento e velocidade de transferência de dados, ligadas aos avanços tecnológicos.</t>
    </r>
  </si>
  <si>
    <r>
      <rPr>
        <rFont val="Calibri"/>
        <b val="0"/>
        <i val="0"/>
        <strike val="0"/>
        <color rgb="FF000000"/>
        <sz val="11.0"/>
      </rPr>
      <t>Interpretar taxas e índices de natureza socioeconômica (índice de desenvolvimento humano, taxas de inflação, entre outros), investigando os processos de cálculo desses números, para analisar criticamente a realidade e produzir argumentos.</t>
    </r>
  </si>
  <si>
    <r>
      <rPr>
        <rFont val="Calibri"/>
        <b val="0"/>
        <i val="0"/>
        <strike val="0"/>
        <color rgb="FF000000"/>
        <sz val="11.0"/>
      </rPr>
      <t>Utilizar as noções de transformações isométricas (translação, reflexão, rotação e composições destas) e transformações homotéticas para construir figuras e analisar elementos da natureza e diferentes produções humanas (fractais, construções civis, obras de arte, entre outras).</t>
    </r>
  </si>
  <si>
    <r>
      <rPr>
        <rFont val="Calibri"/>
        <b val="0"/>
        <i val="0"/>
        <strike val="0"/>
        <color rgb="FF000000"/>
        <sz val="11.0"/>
      </rPr>
      <t>Identificar situações da vida cotidiana nas quais seja necessário fazer escolhas levando-se em conta os riscos probabilísticos (usar este ou aquele método contraceptivo, optar por um tratamento médico em detrimento de outro etc.).</t>
    </r>
  </si>
  <si>
    <r>
      <rPr>
        <rFont val="Calibri"/>
        <b val="0"/>
        <i val="0"/>
        <strike val="0"/>
        <color rgb="FF000000"/>
        <sz val="11.0"/>
      </rPr>
      <t>Propor ou participar de ações adequadas às demandas da região, preferencialmente para sua comunidade, envolvendo medições e cálculos de perímetro, de área, de volume, de capacidade ou de massa.</t>
    </r>
  </si>
  <si>
    <r>
      <rPr>
        <rFont val="Calibri"/>
        <b val="0"/>
        <i val="0"/>
        <strike val="0"/>
        <color rgb="FF000000"/>
        <sz val="11.0"/>
      </rPr>
      <t>Planejar e executar pesquisa amostral sobre questões relevantes, usando dados coletados diretamente ou em diferentes fontes, e comunicar os resultados por meio de relatório contendo gráficos e interpretação das medidas de tendência central e das medidas de dispersão (amplitude e desvio padrão), utilizando ou não recursos tecnológicos.</t>
    </r>
  </si>
  <si>
    <r>
      <rPr>
        <rFont val="Calibri"/>
        <b val="0"/>
        <i val="0"/>
        <strike val="0"/>
        <color rgb="FF000000"/>
        <sz val="11.0"/>
      </rPr>
      <t>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t>
    </r>
  </si>
  <si>
    <r>
      <rPr>
        <rFont val="Calibri"/>
        <b val="0"/>
        <i val="0"/>
        <strike val="0"/>
        <color rgb="FF000000"/>
        <sz val="11.0"/>
      </rPr>
      <t>Resolver e elaborar problemas do cotidiano, da Matemática e de outras áreas do conhecimento, que envolvem equações lineares simultâneas, usando técnicas algébricas e gráficas, com ou sem apoio de tecnologias digitais.</t>
    </r>
  </si>
  <si>
    <r>
      <rPr>
        <rFont val="Calibri"/>
        <b val="0"/>
        <i val="0"/>
        <strike val="0"/>
        <color rgb="FF000000"/>
        <sz val="11.0"/>
      </rPr>
      <t>Construir modelos empregando as funções polinomiais de 1º ou 2º graus, para resolver problemas em contextos diversos, com ou sem apoio de tecnologias digitais.</t>
    </r>
  </si>
  <si>
    <r>
      <rPr>
        <rFont val="Calibri"/>
        <b val="0"/>
        <i val="0"/>
        <strike val="0"/>
        <color rgb="FF000000"/>
        <sz val="11.0"/>
      </rPr>
      <t>Interpretar e comparar situações que envolvam juros simples com as que envolvem juros compostos, por meio de representações gráficas ou análise de planilhas, destacando o crescimento linear ou exponencial de cada caso.</t>
    </r>
  </si>
  <si>
    <r>
      <rPr>
        <rFont val="Calibri"/>
        <b val="0"/>
        <i val="0"/>
        <strike val="0"/>
        <color rgb="FF000000"/>
        <sz val="11.0"/>
      </rPr>
      <t>Resolver e elaborar problemas com funções exponenciais nos quais seja necessário compreender e interpretar a variação das grandezas envolvidas, em contextos como o da Matemática Financeira, entre outros.</t>
    </r>
  </si>
  <si>
    <r>
      <rPr>
        <rFont val="Calibri"/>
        <b val="0"/>
        <i val="0"/>
        <strike val="0"/>
        <color rgb="FF000000"/>
        <sz val="11.0"/>
      </rPr>
      <t>Resolver e elaborar problemas com funções logarítmicas nos quais seja necessário compreender e interpretar a variação das grandezas envolvidas, em contextos como os de abalos sísmicos, pH, radioatividade, Matemática Financeira, entre outros.</t>
    </r>
  </si>
  <si>
    <r>
      <rPr>
        <rFont val="Calibri"/>
        <b val="0"/>
        <i val="0"/>
        <strike val="0"/>
        <color rgb="FF000000"/>
        <sz val="11.0"/>
      </rPr>
      <t>Resolver e elaborar problemas em contextos que envolvem fenômenos periódicos reais (ondas sonoras, fases da lua, movimentos cíclicos, entre outros) e comparar suas representações com as funções seno e cosseno, no plano cartesiano, com ou sem apoio de aplicativos de álgebra e geometria.</t>
    </r>
  </si>
  <si>
    <r>
      <rPr>
        <rFont val="Calibri"/>
        <b val="0"/>
        <i val="0"/>
        <strike val="0"/>
        <color rgb="FF000000"/>
        <sz val="11.0"/>
      </rPr>
      <t>Empregar diferentes métodos para a obtenção da medida da área de uma superfície (reconfigurações, aproximação por cortes etc.) e deduzir expressões de cálculo para aplicá-las em situações reais (como o remanejamento e a distribuição de plantações, entre outros), com ou sem apoio de tecnologias digitais.</t>
    </r>
  </si>
  <si>
    <r>
      <rPr>
        <rFont val="Calibri"/>
        <b val="0"/>
        <i val="0"/>
        <strike val="0"/>
        <color rgb="FF000000"/>
        <sz val="11.0"/>
      </rPr>
      <t>Aplicar as relações métricas, incluindo as leis do seno e do cosseno ou as noções de congruência e semelhança, para resolver e elaborar problemas que envolvem triângulos, em variados contextos.</t>
    </r>
  </si>
  <si>
    <r>
      <rPr>
        <rFont val="Calibri"/>
        <b val="0"/>
        <i val="0"/>
        <strike val="0"/>
        <color rgb="FF000000"/>
        <sz val="11.0"/>
      </rPr>
      <t>Resolver e elaborar problemas que envolvem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t>
    </r>
  </si>
  <si>
    <r>
      <rPr>
        <rFont val="Calibri"/>
        <b val="0"/>
        <i val="0"/>
        <strike val="0"/>
        <color rgb="FF000000"/>
        <sz val="11.0"/>
      </rPr>
      <t>Resolver e elaborar problemas de contagem envolvendo agrupamentos ordenáveis ou não de elementos, por meio dos princípios multiplicativo e aditivo, recorrendo a estratégias diversas, como o diagrama de árvore.</t>
    </r>
  </si>
  <si>
    <r>
      <rPr>
        <rFont val="Calibri"/>
        <b val="0"/>
        <i val="0"/>
        <strike val="0"/>
        <color rgb="FF000000"/>
        <sz val="11.0"/>
      </rPr>
      <t>Identificar e descrever o espaço amostral de eventos aleatórios, realizando contagem das possibilidades, para resolver e elaborar problemas que envolvem o cálculo da probabilidade.</t>
    </r>
  </si>
  <si>
    <r>
      <rPr>
        <rFont val="Calibri"/>
        <b val="0"/>
        <i val="0"/>
        <strike val="0"/>
        <color rgb="FF000000"/>
        <sz val="11.0"/>
      </rPr>
      <t>Resolver e elaborar problemas que envolvem o cálculo de probabilidade de eventos em experimentos aleatórios sucessivos.</t>
    </r>
  </si>
  <si>
    <r>
      <rPr>
        <rFont val="Calibri"/>
        <b val="0"/>
        <i val="0"/>
        <strike val="0"/>
        <color rgb="FF000000"/>
        <sz val="11.0"/>
      </rPr>
      <t>Utilizar, quando necessário, a notação científica para expressar uma medida, compreendendo as noções de algarismos significativos e algarismos duvidosos, e reconhecendo que toda medida é inevitavelmente acompanhada de erro.</t>
    </r>
  </si>
  <si>
    <r>
      <rPr>
        <rFont val="Calibri"/>
        <b val="0"/>
        <i val="0"/>
        <strike val="0"/>
        <color rgb="FF000000"/>
        <sz val="11.0"/>
      </rPr>
      <t>Resolver e elaborar problemas que envolvem grandezas determinadas pela razão ou pelo produto de outras (velocidade, densidade demográfica, energia elétrica etc.).</t>
    </r>
  </si>
  <si>
    <r>
      <rPr>
        <rFont val="Calibri"/>
        <b val="0"/>
        <i val="0"/>
        <strike val="0"/>
        <color rgb="FF000000"/>
        <sz val="11.0"/>
      </rPr>
      <t>Investigar e registrar, por meio de um fluxograma, quando possível, um algoritmo que resolve um problema.</t>
    </r>
  </si>
  <si>
    <r>
      <rPr>
        <rFont val="Calibri"/>
        <b val="0"/>
        <i val="0"/>
        <strike val="0"/>
        <color rgb="FF000000"/>
        <sz val="11.0"/>
      </rPr>
      <t>Resolver e elaborar problemas, em diferentes contextos, que envolvem cálculo e interpretação das medidas de tendência central (média, moda, mediana) e das medidas de dispersão (amplitude, variância e desvio padrão).</t>
    </r>
  </si>
  <si>
    <r>
      <rPr>
        <rFont val="Calibri"/>
        <b val="0"/>
        <i val="0"/>
        <strike val="0"/>
        <color rgb="FF000000"/>
        <sz val="11.0"/>
      </rPr>
      <t xml:space="preserve">Converter representações algébricas de funções polinomiais de 1º grau em representações geométricas no plano cartesiano, distinguindo os casos nos quais o comportamento é proporcional, recorrendo ou não a </t>
    </r>
    <r>
      <rPr>
        <rFont val="Calibri"/>
        <b val="0"/>
        <i/>
        <strike val="0"/>
        <color rgb="FF000000"/>
        <sz val="11.0"/>
      </rPr>
      <t>softwares</t>
    </r>
    <r>
      <rPr>
        <rFont val="Calibri"/>
        <b val="0"/>
        <i val="0"/>
        <strike val="0"/>
        <color rgb="FF000000"/>
        <sz val="11.0"/>
      </rPr>
      <t xml:space="preserve"> ou aplicativos de álgebra e geometria dinâmica.</t>
    </r>
  </si>
  <si>
    <r>
      <rPr>
        <rFont val="Calibri"/>
        <b val="0"/>
        <i val="0"/>
        <strike val="0"/>
        <color rgb="FF000000"/>
        <sz val="11.0"/>
      </rPr>
      <t>Converter representações algébricas de funções polinomiais de 2º grau em representações geométricas no plano cartesiano, distinguindo os casos nos quais uma variável for diretamente proporcional ao quadrado da outra, recorrendo ou não a softwares ou aplicativos de álgebra e geometria dinâmica, entre outros materiais.</t>
    </r>
  </si>
  <si>
    <r>
      <rPr>
        <rFont val="Calibri"/>
        <b val="0"/>
        <i val="0"/>
        <strike val="0"/>
        <color rgb="FF000000"/>
        <sz val="11.0"/>
      </rPr>
      <t>Analisar e estabelecer relações, com ou sem apoio de tecnologias digitais, entre as representações de funções exponencial e logarítmica expressas em tabelas e em plano cartesiano, para identificar as características fundamentais (domínio, imagem, crescimento) de cada função.</t>
    </r>
  </si>
  <si>
    <r>
      <rPr>
        <rFont val="Calibri"/>
        <b val="0"/>
        <i val="0"/>
        <strike val="0"/>
        <color rgb="FF000000"/>
        <sz val="11.0"/>
      </rPr>
      <t>Analisar funções definidas por uma ou mais sentenças (tabela do Imposto de Renda, contas de luz, água, gás etc.), em suas representações algébrica e gráfica, identificando domínios de validade, imagem, crescimento e decrescimento, e convertendo essas representações de uma para outra, com ou sem apoio de tecnologias digitais.</t>
    </r>
  </si>
  <si>
    <r>
      <rPr>
        <rFont val="Calibri"/>
        <b val="0"/>
        <i val="0"/>
        <strike val="0"/>
        <color rgb="FF000000"/>
        <sz val="11.0"/>
      </rPr>
      <t>Utilizar conceitos iniciais de uma linguagem de programação na implementação de algoritmos escritos em linguagem corrente e/ou matemática.</t>
    </r>
  </si>
  <si>
    <r>
      <rPr>
        <rFont val="Calibri"/>
        <b val="0"/>
        <i val="0"/>
        <strike val="0"/>
        <color rgb="FF000000"/>
        <sz val="11.0"/>
      </rPr>
      <t xml:space="preserve">Construir e interpretar tabelas e gráficos de frequências com base em dados obtidos em pesquisas por amostras estatísticas, incluindo ou não o uso de </t>
    </r>
    <r>
      <rPr>
        <rFont val="Calibri"/>
        <b val="0"/>
        <i/>
        <strike val="0"/>
        <color rgb="FF000000"/>
        <sz val="11.0"/>
      </rPr>
      <t>softwares</t>
    </r>
    <r>
      <rPr>
        <rFont val="Calibri"/>
        <b val="0"/>
        <i val="0"/>
        <strike val="0"/>
        <color rgb="FF000000"/>
        <sz val="11.0"/>
      </rPr>
      <t xml:space="preserve"> que inter-relacionem estatística, geometria e álgebra.</t>
    </r>
  </si>
  <si>
    <r>
      <rPr>
        <rFont val="Calibri"/>
        <b val="0"/>
        <i val="0"/>
        <strike val="0"/>
        <color rgb="FF000000"/>
        <sz val="11.0"/>
      </rPr>
      <t>Interpretar e comparar conjuntos de dados estatísticos por meio de diferentes diagramas e gráficos (histograma, de caixa (</t>
    </r>
    <r>
      <rPr>
        <rFont val="Calibri"/>
        <b val="0"/>
        <i/>
        <strike val="0"/>
        <color rgb="FF000000"/>
        <sz val="11.0"/>
      </rPr>
      <t>box-plot</t>
    </r>
    <r>
      <rPr>
        <rFont val="Calibri"/>
        <b val="0"/>
        <i val="0"/>
        <strike val="0"/>
        <color rgb="FF000000"/>
        <sz val="11.0"/>
      </rPr>
      <t>), de ramos e folhas, entre outros), reconhecendo os mais eficientes para sua análise.</t>
    </r>
  </si>
  <si>
    <r>
      <rPr>
        <rFont val="Calibri"/>
        <b val="0"/>
        <i val="0"/>
        <strike val="0"/>
        <color rgb="FF000000"/>
        <sz val="11.0"/>
      </rPr>
      <t>Investigar relações entre números expressos em tabelas para representá-los no plano cartesiano, identificando padrões e criando conjecturas para generalizar e expressar algebricamente essa generalização, reconhecendo quando essa representação é de função polinomial de 1º grau.</t>
    </r>
  </si>
  <si>
    <r>
      <rPr>
        <rFont val="Calibri"/>
        <b val="0"/>
        <i val="0"/>
        <strike val="0"/>
        <color rgb="FF000000"/>
        <sz val="11.0"/>
      </rPr>
      <t>Investigar relações entre números expressos em tabelas para representá-los no plano cartesiano, identificando padrões e criando conjecturas para generalizar e expressar algebricamente essa generalização, reconhecendo quando essa representação é de função polinomial de 2º grau do tipo y = ax2.</t>
    </r>
  </si>
  <si>
    <r>
      <rPr>
        <rFont val="Calibri"/>
        <b val="0"/>
        <i val="0"/>
        <strike val="0"/>
        <color rgb="FF000000"/>
        <sz val="11.0"/>
      </rPr>
      <t>Investigar pontos de máximo ou de mínimo de funções quadráticas em contextos envolvendo superfícies, Matemática Financeira ou Cinemática, entre outros, com apoio de tecnologias digitais.</t>
    </r>
  </si>
  <si>
    <r>
      <rPr>
        <rFont val="Calibri"/>
        <b val="0"/>
        <i val="0"/>
        <strike val="0"/>
        <color rgb="FF000000"/>
        <sz val="11.0"/>
      </rPr>
      <t>Investigar processos de obtenção da medida do volume de prismas, pirâmides, cilindros e cones, incluindo o princípio de Cavalieri, para a obtenção das fórmulas de cálculo da medida do volume dessas figuras.</t>
    </r>
  </si>
  <si>
    <r>
      <rPr>
        <rFont val="Calibri"/>
        <b val="0"/>
        <i val="0"/>
        <strike val="0"/>
        <color rgb="FF000000"/>
        <sz val="11.0"/>
      </rPr>
      <t>Resolver problemas sobre ladrilhamento do plano, com ou sem apoio de aplicativos de geometria dinâmica, para conjecturar a respeito dos tipos ou composição de polígonos que podem ser utilizados em ladrilhamento, generalizando padrões observados.</t>
    </r>
  </si>
  <si>
    <r>
      <rPr>
        <rFont val="Calibri"/>
        <b val="0"/>
        <i val="0"/>
        <strike val="0"/>
        <color rgb="FF000000"/>
        <sz val="11.0"/>
      </rPr>
      <t>Representar graficamente a variação da área e do perímetro de um polígono regular quando os comprimentos de seus lados variam, analisando e classificando as funções envolvidas.</t>
    </r>
  </si>
  <si>
    <r>
      <rPr>
        <rFont val="Calibri"/>
        <b val="0"/>
        <i val="0"/>
        <strike val="0"/>
        <color rgb="FF000000"/>
        <sz val="11.0"/>
      </rPr>
      <t>Identificar e associar progressões aritméticas (PA) a funções afins de domínios discretos, para análise de propriedades, dedução de algumas fórmulas e resolução de problemas.</t>
    </r>
  </si>
  <si>
    <r>
      <rPr>
        <rFont val="Calibri"/>
        <b val="0"/>
        <i val="0"/>
        <strike val="0"/>
        <color rgb="FF000000"/>
        <sz val="11.0"/>
      </rPr>
      <t>Identificar e associar progressões geométricas (PG) a funções exponenciais de domínios discretos, para análise de propriedades, dedução de algumas fórmulas e resolução de problemas.</t>
    </r>
  </si>
  <si>
    <r>
      <rPr>
        <rFont val="Calibri"/>
        <b val="0"/>
        <i val="0"/>
        <strike val="0"/>
        <color rgb="FF000000"/>
        <sz val="11.0"/>
      </rPr>
      <t>Investigar a deformação de ângulos e áreas provocada pelas diferentes projeções usadas em cartografia (como a cilíndrica e a cônica), com ou sem suporte de tecnologia digital.</t>
    </r>
  </si>
  <si>
    <r>
      <rPr>
        <rFont val="Calibri"/>
        <b val="0"/>
        <i val="0"/>
        <strike val="0"/>
        <color rgb="FF000000"/>
        <sz val="11.0"/>
      </rPr>
      <t>Investigar conjuntos de dados relativos ao comportamento de duas variáveis numéricas, usando ou não tecnologias da informação, e, quando apropriado, levar em conta a variação e utilizar uma reta para descrever a relação observada.</t>
    </r>
  </si>
  <si>
    <r>
      <rPr>
        <rFont val="Calibri"/>
        <b val="0"/>
        <i val="0"/>
        <strike val="0"/>
        <color rgb="FF000000"/>
        <sz val="11.0"/>
      </rPr>
      <t>Reconhecer a existência de diferentes tipos de espaços amostrais, discretos ou não, e de eventos, equiprováveis ou não, e investigar implicações no cálculo de probabilidades.</t>
    </r>
  </si>
</sst>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1.0"/>
      <color rgb="FFFFFFFF"/>
      <name val="Calibri"/>
    </font>
    <font>
      <color theme="1"/>
      <name val="Arial"/>
      <scheme val="minor"/>
    </font>
    <font>
      <sz val="11.0"/>
      <color theme="1"/>
      <name val="Calibri"/>
    </font>
  </fonts>
  <fills count="5">
    <fill>
      <patternFill patternType="none"/>
    </fill>
    <fill>
      <patternFill patternType="lightGray"/>
    </fill>
    <fill>
      <patternFill patternType="solid">
        <fgColor rgb="FF0070C0"/>
        <bgColor rgb="FF0070C0"/>
      </patternFill>
    </fill>
    <fill>
      <patternFill patternType="solid">
        <fgColor rgb="FF00B050"/>
        <bgColor rgb="FF00B050"/>
      </patternFill>
    </fill>
    <fill>
      <patternFill patternType="solid">
        <fgColor rgb="FFF2F2F2"/>
        <bgColor rgb="FFF2F2F2"/>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2" fillId="2" fontId="1" numFmtId="0" xfId="0" applyAlignment="1" applyBorder="1" applyFont="1">
      <alignment shrinkToFit="0" vertical="bottom" wrapText="1"/>
    </xf>
    <xf borderId="2" fillId="3" fontId="1" numFmtId="0" xfId="0" applyAlignment="1" applyBorder="1" applyFill="1" applyFont="1">
      <alignment shrinkToFit="0" vertical="bottom" wrapText="1"/>
    </xf>
    <xf borderId="0" fillId="0" fontId="2" numFmtId="0" xfId="0" applyFont="1"/>
    <xf borderId="3" fillId="0" fontId="3" numFmtId="0" xfId="0" applyAlignment="1" applyBorder="1" applyFont="1">
      <alignment shrinkToFit="0" vertical="bottom" wrapText="1"/>
    </xf>
    <xf borderId="4" fillId="0" fontId="3" numFmtId="0" xfId="0" applyAlignment="1" applyBorder="1" applyFont="1">
      <alignment shrinkToFit="0" vertical="bottom" wrapText="1"/>
    </xf>
    <xf borderId="4" fillId="4" fontId="3" numFmtId="0" xfId="0" applyAlignment="1" applyBorder="1" applyFill="1" applyFont="1">
      <alignment shrinkToFit="0" vertical="bottom" wrapText="1"/>
    </xf>
    <xf borderId="4" fillId="0" fontId="3" numFmtId="0" xfId="0" applyAlignment="1" applyBorder="1" applyFont="1">
      <alignment vertical="bottom"/>
    </xf>
    <xf borderId="4" fillId="4" fontId="3" numFmtId="0" xfId="0" applyAlignment="1" applyBorder="1" applyFont="1">
      <alignment vertical="bottom"/>
    </xf>
    <xf borderId="1" fillId="4" fontId="3" numFmtId="0" xfId="0" applyAlignment="1" applyBorder="1" applyFont="1">
      <alignment shrinkToFit="0" vertical="bottom" wrapText="1"/>
    </xf>
    <xf borderId="3" fillId="4" fontId="3" numFmtId="0" xfId="0" applyAlignment="1" applyBorder="1" applyFont="1">
      <alignment shrinkToFit="0" vertical="bottom" wrapText="1"/>
    </xf>
    <xf borderId="3" fillId="4" fontId="3"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12.0"/>
    <col customWidth="1" min="3" max="3" width="19.75"/>
    <col customWidth="1" min="4" max="4" width="26.63"/>
    <col customWidth="1" min="5" max="5" width="36.0"/>
    <col customWidth="1" min="6" max="6" width="28.38"/>
    <col customWidth="1" min="7" max="7" width="78.13"/>
    <col customWidth="1" min="8" max="8" width="58.0"/>
  </cols>
  <sheetData>
    <row r="1">
      <c r="A1" s="1" t="s">
        <v>0</v>
      </c>
      <c r="B1" s="2" t="s">
        <v>1</v>
      </c>
      <c r="C1" s="2" t="s">
        <v>2</v>
      </c>
      <c r="D1" s="2" t="s">
        <v>3</v>
      </c>
      <c r="E1" s="2" t="s">
        <v>4</v>
      </c>
      <c r="F1" s="3" t="s">
        <v>5</v>
      </c>
      <c r="G1" s="3" t="s">
        <v>6</v>
      </c>
      <c r="H1" s="4" t="str">
        <f>IFERROR(__xludf.DUMMYFUNCTION("GOOGLETRANSLATE(E1, ""pt"", ""en"")"),"SKILLS")</f>
        <v>SKILLS</v>
      </c>
    </row>
    <row r="2">
      <c r="A2" s="5" t="s">
        <v>7</v>
      </c>
      <c r="B2" s="6" t="s">
        <v>8</v>
      </c>
      <c r="C2" s="6" t="s">
        <v>9</v>
      </c>
      <c r="D2" s="7" t="s">
        <v>10</v>
      </c>
      <c r="E2" s="7" t="s">
        <v>11</v>
      </c>
      <c r="F2" s="6" t="s">
        <v>12</v>
      </c>
      <c r="G2" s="7" t="s">
        <v>13</v>
      </c>
      <c r="H2" s="4" t="str">
        <f>IFERROR(__xludf.DUMMYFUNCTION("GOOGLETRANSLATE(E2, ""pt"", ""en"")"),"(EF01MA20) Classify events involving chance, such as “it will definitely happen”, “it might happen” and “it is impossible to happen”, in everyday situations.")</f>
        <v>(EF01MA20) Classify events involving chance, such as “it will definitely happen”, “it might happen” and “it is impossible to happen”, in everyday situations.</v>
      </c>
    </row>
    <row r="3">
      <c r="A3" s="5" t="s">
        <v>7</v>
      </c>
      <c r="B3" s="6" t="s">
        <v>8</v>
      </c>
      <c r="C3" s="6" t="s">
        <v>9</v>
      </c>
      <c r="D3" s="7" t="s">
        <v>14</v>
      </c>
      <c r="E3" s="7" t="s">
        <v>15</v>
      </c>
      <c r="F3" s="6" t="s">
        <v>16</v>
      </c>
      <c r="G3" s="7" t="s">
        <v>17</v>
      </c>
      <c r="H3" s="4" t="str">
        <f>IFERROR(__xludf.DUMMYFUNCTION("GOOGLETRANSLATE(E3, ""pt"", ""en"")"),"(EF01MA21) Read data expressed in tables and simple column graphs.")</f>
        <v>(EF01MA21) Read data expressed in tables and simple column graphs.</v>
      </c>
    </row>
    <row r="4">
      <c r="A4" s="5" t="s">
        <v>7</v>
      </c>
      <c r="B4" s="6" t="s">
        <v>8</v>
      </c>
      <c r="C4" s="6" t="s">
        <v>9</v>
      </c>
      <c r="D4" s="7" t="s">
        <v>18</v>
      </c>
      <c r="E4" s="7" t="s">
        <v>19</v>
      </c>
      <c r="F4" s="6" t="s">
        <v>20</v>
      </c>
      <c r="G4" s="7" t="s">
        <v>21</v>
      </c>
      <c r="H4" s="4" t="str">
        <f>IFERROR(__xludf.DUMMYFUNCTION("GOOGLETRANSLATE(E4, ""pt"", ""en"")"),"(EF01MA22) Carry out research, involving up to two categorical variables of interest and a universe of up to 30 elements, and organize data through personal representations.")</f>
        <v>(EF01MA22) Carry out research, involving up to two categorical variables of interest and a universe of up to 30 elements, and organize data through personal representations.</v>
      </c>
    </row>
    <row r="5">
      <c r="A5" s="5" t="s">
        <v>7</v>
      </c>
      <c r="B5" s="6" t="s">
        <v>22</v>
      </c>
      <c r="C5" s="6" t="s">
        <v>9</v>
      </c>
      <c r="D5" s="7" t="s">
        <v>23</v>
      </c>
      <c r="E5" s="7" t="s">
        <v>24</v>
      </c>
      <c r="F5" s="6" t="s">
        <v>25</v>
      </c>
      <c r="G5" s="7" t="s">
        <v>26</v>
      </c>
      <c r="H5" s="4" t="str">
        <f>IFERROR(__xludf.DUMMYFUNCTION("GOOGLETRANSLATE(E5, ""pt"", ""en"")"),"(EF02MA21) Classify results of random everyday events as “unlikely”, “very likely”, “unlikely” and “impossible”.")</f>
        <v>(EF02MA21) Classify results of random everyday events as “unlikely”, “very likely”, “unlikely” and “impossible”.</v>
      </c>
    </row>
    <row r="6">
      <c r="A6" s="5" t="s">
        <v>7</v>
      </c>
      <c r="B6" s="6" t="s">
        <v>22</v>
      </c>
      <c r="C6" s="6" t="s">
        <v>9</v>
      </c>
      <c r="D6" s="7" t="s">
        <v>27</v>
      </c>
      <c r="E6" s="7" t="s">
        <v>28</v>
      </c>
      <c r="F6" s="6" t="s">
        <v>29</v>
      </c>
      <c r="G6" s="7" t="s">
        <v>30</v>
      </c>
      <c r="H6" s="4" t="str">
        <f>IFERROR(__xludf.DUMMYFUNCTION("GOOGLETRANSLATE(E6, ""pt"", ""en"")"),"(EF02MA22) Compare research information presented through double-entry tables and simple column or bar graphs, to better understand aspects of the upcoming reality.")</f>
        <v>(EF02MA22) Compare research information presented through double-entry tables and simple column or bar graphs, to better understand aspects of the upcoming reality.</v>
      </c>
    </row>
    <row r="7">
      <c r="A7" s="5" t="s">
        <v>7</v>
      </c>
      <c r="B7" s="6" t="s">
        <v>22</v>
      </c>
      <c r="C7" s="6" t="s">
        <v>9</v>
      </c>
      <c r="D7" s="7" t="s">
        <v>27</v>
      </c>
      <c r="E7" s="7" t="s">
        <v>31</v>
      </c>
      <c r="F7" s="6" t="s">
        <v>32</v>
      </c>
      <c r="G7" s="7" t="s">
        <v>33</v>
      </c>
      <c r="H7" s="4" t="str">
        <f>IFERROR(__xludf.DUMMYFUNCTION("GOOGLETRANSLATE(E7, ""pt"", ""en"")"),"(EF02MA23) Carry out research in a universe of up to 30 elements, choosing up to three categorical variables of interest, organizing the collected data into lists, tables and simple column graphs.")</f>
        <v>(EF02MA23) Carry out research in a universe of up to 30 elements, choosing up to three categorical variables of interest, organizing the collected data into lists, tables and simple column graphs.</v>
      </c>
    </row>
    <row r="8">
      <c r="A8" s="5" t="s">
        <v>7</v>
      </c>
      <c r="B8" s="6" t="s">
        <v>34</v>
      </c>
      <c r="C8" s="6" t="s">
        <v>9</v>
      </c>
      <c r="D8" s="7" t="s">
        <v>35</v>
      </c>
      <c r="E8" s="7" t="s">
        <v>36</v>
      </c>
      <c r="F8" s="6" t="s">
        <v>37</v>
      </c>
      <c r="G8" s="7" t="s">
        <v>38</v>
      </c>
      <c r="H8" s="4" t="str">
        <f>IFERROR(__xludf.DUMMYFUNCTION("GOOGLETRANSLATE(E8, ""pt"", ""en"")"),"(EF03MA25) Identify, in random family events, all possible outcomes, estimating those that have greater or lesser chances of occurrence.")</f>
        <v>(EF03MA25) Identify, in random family events, all possible outcomes, estimating those that have greater or lesser chances of occurrence.</v>
      </c>
    </row>
    <row r="9">
      <c r="A9" s="5" t="s">
        <v>7</v>
      </c>
      <c r="B9" s="6" t="s">
        <v>34</v>
      </c>
      <c r="C9" s="6" t="s">
        <v>9</v>
      </c>
      <c r="D9" s="7" t="s">
        <v>39</v>
      </c>
      <c r="E9" s="7" t="s">
        <v>40</v>
      </c>
      <c r="F9" s="6" t="s">
        <v>41</v>
      </c>
      <c r="G9" s="7" t="s">
        <v>42</v>
      </c>
      <c r="H9" s="4" t="str">
        <f>IFERROR(__xludf.DUMMYFUNCTION("GOOGLETRANSLATE(E9, ""pt"", ""en"")"),"(EF03MA26) Solve problems where data is presented in double-entry tables, bar or column graphs.")</f>
        <v>(EF03MA26) Solve problems where data is presented in double-entry tables, bar or column graphs.</v>
      </c>
    </row>
    <row r="10">
      <c r="A10" s="5" t="s">
        <v>7</v>
      </c>
      <c r="B10" s="6" t="s">
        <v>34</v>
      </c>
      <c r="C10" s="6" t="s">
        <v>9</v>
      </c>
      <c r="D10" s="7" t="s">
        <v>39</v>
      </c>
      <c r="E10" s="7" t="s">
        <v>43</v>
      </c>
      <c r="F10" s="6" t="s">
        <v>44</v>
      </c>
      <c r="G10" s="7" t="s">
        <v>45</v>
      </c>
      <c r="H10" s="4" t="str">
        <f>IFERROR(__xludf.DUMMYFUNCTION("GOOGLETRANSLATE(E10, ""pt"", ""en"")"),"(EF03MA27) Read, interpret and compare data presented in double-entry tables, bar or column graphs, involving results of significant research, using terms such as highest and lowest frequency, using this type of language to understand aspects of sociocult"&amp;"ural reality significant.")</f>
        <v>(EF03MA27) Read, interpret and compare data presented in double-entry tables, bar or column graphs, involving results of significant research, using terms such as highest and lowest frequency, using this type of language to understand aspects of sociocultural reality significant.</v>
      </c>
    </row>
    <row r="11">
      <c r="A11" s="5" t="s">
        <v>7</v>
      </c>
      <c r="B11" s="6" t="s">
        <v>34</v>
      </c>
      <c r="C11" s="6" t="s">
        <v>9</v>
      </c>
      <c r="D11" s="7" t="s">
        <v>46</v>
      </c>
      <c r="E11" s="7" t="s">
        <v>47</v>
      </c>
      <c r="F11" s="6" t="s">
        <v>48</v>
      </c>
      <c r="G11" s="7" t="s">
        <v>49</v>
      </c>
      <c r="H11" s="4" t="str">
        <f>IFERROR(__xludf.DUMMYFUNCTION("GOOGLETRANSLATE(E11, ""pt"", ""en"")"),"(EF03MA28) Carry out research involving categorical variables in a universe of up to 50 elements, organize the collected data using lists, simple or double-entry tables and represent them in simple column graphs, with and without the use of digital techno"&amp;"logies.")</f>
        <v>(EF03MA28) Carry out research involving categorical variables in a universe of up to 50 elements, organize the collected data using lists, simple or double-entry tables and represent them in simple column graphs, with and without the use of digital technologies.</v>
      </c>
    </row>
    <row r="12">
      <c r="A12" s="5" t="s">
        <v>7</v>
      </c>
      <c r="B12" s="6" t="s">
        <v>50</v>
      </c>
      <c r="C12" s="6" t="s">
        <v>9</v>
      </c>
      <c r="D12" s="7" t="s">
        <v>51</v>
      </c>
      <c r="E12" s="7" t="s">
        <v>52</v>
      </c>
      <c r="F12" s="6" t="s">
        <v>53</v>
      </c>
      <c r="G12" s="7" t="s">
        <v>54</v>
      </c>
      <c r="H12" s="4" t="str">
        <f>IFERROR(__xludf.DUMMYFUNCTION("GOOGLETRANSLATE(E12, ""pt"", ""en"")"),"(EF04MA26) Identify, among random everyday events, those that have a greater chance of occurring, recognizing characteristics of more likely results, without using fractions.")</f>
        <v>(EF04MA26) Identify, among random everyday events, those that have a greater chance of occurring, recognizing characteristics of more likely results, without using fractions.</v>
      </c>
    </row>
    <row r="13">
      <c r="A13" s="5" t="s">
        <v>7</v>
      </c>
      <c r="B13" s="6" t="s">
        <v>50</v>
      </c>
      <c r="C13" s="6" t="s">
        <v>9</v>
      </c>
      <c r="D13" s="7" t="s">
        <v>55</v>
      </c>
      <c r="E13" s="7" t="s">
        <v>56</v>
      </c>
      <c r="F13" s="6" t="s">
        <v>57</v>
      </c>
      <c r="G13" s="7" t="s">
        <v>58</v>
      </c>
      <c r="H13" s="4" t="str">
        <f>IFERROR(__xludf.DUMMYFUNCTION("GOOGLETRANSLATE(E13, ""pt"", ""en"")"),"(EF04MA27) Analyze data presented in simple or double-entry tables and in column or pictorial graphs, based on information from different areas of knowledge, and produce text summarizing your analysis.")</f>
        <v>(EF04MA27) Analyze data presented in simple or double-entry tables and in column or pictorial graphs, based on information from different areas of knowledge, and produce text summarizing your analysis.</v>
      </c>
    </row>
    <row r="14">
      <c r="A14" s="5" t="s">
        <v>7</v>
      </c>
      <c r="B14" s="6" t="s">
        <v>50</v>
      </c>
      <c r="C14" s="6" t="s">
        <v>9</v>
      </c>
      <c r="D14" s="7" t="s">
        <v>59</v>
      </c>
      <c r="E14" s="7" t="s">
        <v>60</v>
      </c>
      <c r="F14" s="6" t="s">
        <v>61</v>
      </c>
      <c r="G14" s="7" t="s">
        <v>62</v>
      </c>
      <c r="H14" s="4" t="str">
        <f>IFERROR(__xludf.DUMMYFUNCTION("GOOGLETRANSLATE(E14, ""pt"", ""en"")"),"(EF04MA28) Carry out research involving categorical and numerical variables and organize collected data through tables and simple or grouped column graphs, with and without the use of digital technologies.")</f>
        <v>(EF04MA28) Carry out research involving categorical and numerical variables and organize collected data through tables and simple or grouped column graphs, with and without the use of digital technologies.</v>
      </c>
    </row>
    <row r="15">
      <c r="A15" s="5" t="s">
        <v>7</v>
      </c>
      <c r="B15" s="6" t="s">
        <v>63</v>
      </c>
      <c r="C15" s="6" t="s">
        <v>9</v>
      </c>
      <c r="D15" s="7" t="s">
        <v>64</v>
      </c>
      <c r="E15" s="7" t="s">
        <v>65</v>
      </c>
      <c r="F15" s="6" t="s">
        <v>66</v>
      </c>
      <c r="G15" s="7" t="s">
        <v>67</v>
      </c>
      <c r="H15" s="4" t="str">
        <f>IFERROR(__xludf.DUMMYFUNCTION("GOOGLETRANSLATE(E15, ""pt"", ""en"")"),"(EF05MA22) Present all possible results of a randomized experiment, estimating whether these results are equally likely or not.")</f>
        <v>(EF05MA22) Present all possible results of a randomized experiment, estimating whether these results are equally likely or not.</v>
      </c>
    </row>
    <row r="16">
      <c r="A16" s="5" t="s">
        <v>7</v>
      </c>
      <c r="B16" s="6" t="s">
        <v>63</v>
      </c>
      <c r="C16" s="6" t="s">
        <v>9</v>
      </c>
      <c r="D16" s="7" t="s">
        <v>68</v>
      </c>
      <c r="E16" s="7" t="s">
        <v>69</v>
      </c>
      <c r="F16" s="6" t="s">
        <v>70</v>
      </c>
      <c r="G16" s="7" t="s">
        <v>71</v>
      </c>
      <c r="H16" s="4" t="str">
        <f>IFERROR(__xludf.DUMMYFUNCTION("GOOGLETRANSLATE(E16, ""pt"", ""en"")"),"(EF05MA23) Determine the probability of occurrence of an outcome in random events, when all possible outcomes have the same chance of occurring (equiprobable).")</f>
        <v>(EF05MA23) Determine the probability of occurrence of an outcome in random events, when all possible outcomes have the same chance of occurring (equiprobable).</v>
      </c>
    </row>
    <row r="17">
      <c r="A17" s="5" t="s">
        <v>7</v>
      </c>
      <c r="B17" s="6" t="s">
        <v>63</v>
      </c>
      <c r="C17" s="6" t="s">
        <v>9</v>
      </c>
      <c r="D17" s="7" t="s">
        <v>72</v>
      </c>
      <c r="E17" s="7" t="s">
        <v>73</v>
      </c>
      <c r="F17" s="6" t="s">
        <v>74</v>
      </c>
      <c r="G17" s="7" t="s">
        <v>75</v>
      </c>
      <c r="H17" s="4" t="str">
        <f>IFERROR(__xludf.DUMMYFUNCTION("GOOGLETRANSLATE(E17, ""pt"", ""en"")"),"(EF05MA24) Interpret statistical data presented in texts, tables and graphs (columns or lines), referring to other areas of knowledge or other contexts, such as health and traffic, and produce texts with the aim of synthesizing conclusions.")</f>
        <v>(EF05MA24) Interpret statistical data presented in texts, tables and graphs (columns or lines), referring to other areas of knowledge or other contexts, such as health and traffic, and produce texts with the aim of synthesizing conclusions.</v>
      </c>
    </row>
    <row r="18">
      <c r="A18" s="5" t="s">
        <v>7</v>
      </c>
      <c r="B18" s="6" t="s">
        <v>63</v>
      </c>
      <c r="C18" s="6" t="s">
        <v>9</v>
      </c>
      <c r="D18" s="7" t="s">
        <v>72</v>
      </c>
      <c r="E18" s="7" t="s">
        <v>76</v>
      </c>
      <c r="F18" s="6" t="s">
        <v>77</v>
      </c>
      <c r="G18" s="7" t="s">
        <v>78</v>
      </c>
      <c r="H18" s="4" t="str">
        <f>IFERROR(__xludf.DUMMYFUNCTION("GOOGLETRANSLATE(E18, ""pt"", ""en"")"),"(EF05MA25) Carry out research involving categorical and numerical variables, organize data collected through tables, column, pictorial and line graphs, with and without the use of digital technologies, and present written text about the purpose of the res"&amp;"earch and synthesis of results .")</f>
        <v>(EF05MA25) Carry out research involving categorical and numerical variables, organize data collected through tables, column, pictorial and line graphs, with and without the use of digital technologies, and present written text about the purpose of the research and synthesis of results .</v>
      </c>
    </row>
    <row r="19">
      <c r="A19" s="5" t="s">
        <v>7</v>
      </c>
      <c r="B19" s="6" t="s">
        <v>79</v>
      </c>
      <c r="C19" s="6" t="s">
        <v>9</v>
      </c>
      <c r="D19" s="7" t="s">
        <v>80</v>
      </c>
      <c r="E19" s="7" t="s">
        <v>81</v>
      </c>
      <c r="F19" s="8"/>
      <c r="G19" s="9"/>
      <c r="H19" s="4" t="str">
        <f>IFERROR(__xludf.DUMMYFUNCTION("GOOGLETRANSLATE(E19, ""pt"", ""en"")"),"(EF06MA30) Calculate the probability of a random event, expressing it as a rational number (fractional, decimal and percentage) and compare this number with the probability obtained through successive experiments.")</f>
        <v>(EF06MA30) Calculate the probability of a random event, expressing it as a rational number (fractional, decimal and percentage) and compare this number with the probability obtained through successive experiments.</v>
      </c>
    </row>
    <row r="20">
      <c r="A20" s="5" t="s">
        <v>7</v>
      </c>
      <c r="B20" s="6" t="s">
        <v>79</v>
      </c>
      <c r="C20" s="6" t="s">
        <v>9</v>
      </c>
      <c r="D20" s="7" t="s">
        <v>82</v>
      </c>
      <c r="E20" s="7" t="s">
        <v>83</v>
      </c>
      <c r="F20" s="8"/>
      <c r="G20" s="9"/>
      <c r="H20" s="4" t="str">
        <f>IFERROR(__xludf.DUMMYFUNCTION("GOOGLETRANSLATE(E20, ""pt"", ""en"")"),"(EF06MA31) Identify the variables and their frequencies and the constituent elements (title, axes, legends, sources and dates) in different types of graph.")</f>
        <v>(EF06MA31) Identify the variables and their frequencies and the constituent elements (title, axes, legends, sources and dates) in different types of graph.</v>
      </c>
    </row>
    <row r="21">
      <c r="A21" s="5" t="s">
        <v>7</v>
      </c>
      <c r="B21" s="6" t="s">
        <v>79</v>
      </c>
      <c r="C21" s="6" t="s">
        <v>9</v>
      </c>
      <c r="D21" s="7" t="s">
        <v>82</v>
      </c>
      <c r="E21" s="7" t="s">
        <v>84</v>
      </c>
      <c r="F21" s="8"/>
      <c r="G21" s="9"/>
      <c r="H21" s="4" t="str">
        <f>IFERROR(__xludf.DUMMYFUNCTION("GOOGLETRANSLATE(E21, ""pt"", ""en"")"),"(EF06MA32) Interpret and resolve situations involving research data on environmental contexts, sustainability, traffic, responsible consumption, among others, presented by the media in tables and different types of graphs and write written texts with the "&amp;"aim of synthesizing conclusions.")</f>
        <v>(EF06MA32) Interpret and resolve situations involving research data on environmental contexts, sustainability, traffic, responsible consumption, among others, presented by the media in tables and different types of graphs and write written texts with the aim of synthesizing conclusions.</v>
      </c>
    </row>
    <row r="22">
      <c r="A22" s="5" t="s">
        <v>7</v>
      </c>
      <c r="B22" s="6" t="s">
        <v>79</v>
      </c>
      <c r="C22" s="6" t="s">
        <v>9</v>
      </c>
      <c r="D22" s="7" t="s">
        <v>85</v>
      </c>
      <c r="E22" s="7" t="s">
        <v>86</v>
      </c>
      <c r="F22" s="8"/>
      <c r="G22" s="9"/>
      <c r="H22" s="4" t="str">
        <f>IFERROR(__xludf.DUMMYFUNCTION("GOOGLETRANSLATE(E22, ""pt"", ""en"")"),"(EF06MA33) Plan and collect research data regarding social practices chosen by students and make use of electronic spreadsheets to record, represent and interpret information, in tables, various types of graphics and text.")</f>
        <v>(EF06MA33) Plan and collect research data regarding social practices chosen by students and make use of electronic spreadsheets to record, represent and interpret information, in tables, various types of graphics and text.</v>
      </c>
    </row>
    <row r="23">
      <c r="A23" s="5" t="s">
        <v>7</v>
      </c>
      <c r="B23" s="6" t="s">
        <v>79</v>
      </c>
      <c r="C23" s="6" t="s">
        <v>9</v>
      </c>
      <c r="D23" s="7" t="s">
        <v>87</v>
      </c>
      <c r="E23" s="7" t="s">
        <v>88</v>
      </c>
      <c r="F23" s="8"/>
      <c r="G23" s="9"/>
      <c r="H23" s="4" t="str">
        <f>IFERROR(__xludf.DUMMYFUNCTION("GOOGLETRANSLATE(E23, ""pt"", ""en"")"),"(EF06MA34) Interpret and develop simple flowcharts, identifying the relationships between the represented objects (for example, position of cities considering the roads that connect them, hierarchy of employees in a company, etc.).")</f>
        <v>(EF06MA34) Interpret and develop simple flowcharts, identifying the relationships between the represented objects (for example, position of cities considering the roads that connect them, hierarchy of employees in a company, etc.).</v>
      </c>
    </row>
    <row r="24">
      <c r="A24" s="5" t="s">
        <v>7</v>
      </c>
      <c r="B24" s="6" t="s">
        <v>89</v>
      </c>
      <c r="C24" s="6" t="s">
        <v>9</v>
      </c>
      <c r="D24" s="7" t="s">
        <v>90</v>
      </c>
      <c r="E24" s="7" t="s">
        <v>91</v>
      </c>
      <c r="F24" s="8"/>
      <c r="G24" s="9"/>
      <c r="H24" s="4" t="str">
        <f>IFERROR(__xludf.DUMMYFUNCTION("GOOGLETRANSLATE(E24, ""pt"", ""en"")"),"(EF07MA34) Plan and carry out random experiments or simulations that involve calculation of probabilities or estimates through frequency of occurrences.")</f>
        <v>(EF07MA34) Plan and carry out random experiments or simulations that involve calculation of probabilities or estimates through frequency of occurrences.</v>
      </c>
    </row>
    <row r="25">
      <c r="A25" s="5" t="s">
        <v>7</v>
      </c>
      <c r="B25" s="6" t="s">
        <v>89</v>
      </c>
      <c r="C25" s="6" t="s">
        <v>9</v>
      </c>
      <c r="D25" s="7" t="s">
        <v>92</v>
      </c>
      <c r="E25" s="7" t="s">
        <v>93</v>
      </c>
      <c r="F25" s="8"/>
      <c r="G25" s="9"/>
      <c r="H25" s="4" t="str">
        <f>IFERROR(__xludf.DUMMYFUNCTION("GOOGLETRANSLATE(E25, ""pt"", ""en"")"),"(EF07MA35) Understand, in meaningful contexts, the meaning of a statistical average as an indicator of the trend of a research, calculate its value and relate it, intuitively, to the amplitude of the data set.")</f>
        <v>(EF07MA35) Understand, in meaningful contexts, the meaning of a statistical average as an indicator of the trend of a research, calculate its value and relate it, intuitively, to the amplitude of the data set.</v>
      </c>
    </row>
    <row r="26">
      <c r="A26" s="5" t="s">
        <v>7</v>
      </c>
      <c r="B26" s="6" t="s">
        <v>89</v>
      </c>
      <c r="C26" s="6" t="s">
        <v>9</v>
      </c>
      <c r="D26" s="7" t="s">
        <v>94</v>
      </c>
      <c r="E26" s="7" t="s">
        <v>95</v>
      </c>
      <c r="F26" s="8"/>
      <c r="G26" s="9"/>
      <c r="H26" s="4" t="str">
        <f>IFERROR(__xludf.DUMMYFUNCTION("GOOGLETRANSLATE(E26, ""pt"", ""en"")"),"(EF07MA36) Plan and carry out research involving the topic of social reality, identifying the need to conduct a census or use a sample, and interpret the data to communicate them through written reports, tables and graphs, with the support of electronic s"&amp;"preadsheets.")</f>
        <v>(EF07MA36) Plan and carry out research involving the topic of social reality, identifying the need to conduct a census or use a sample, and interpret the data to communicate them through written reports, tables and graphs, with the support of electronic spreadsheets.</v>
      </c>
    </row>
    <row r="27">
      <c r="A27" s="5" t="s">
        <v>7</v>
      </c>
      <c r="B27" s="6" t="s">
        <v>89</v>
      </c>
      <c r="C27" s="6" t="s">
        <v>9</v>
      </c>
      <c r="D27" s="7" t="s">
        <v>96</v>
      </c>
      <c r="E27" s="7" t="s">
        <v>97</v>
      </c>
      <c r="F27" s="8"/>
      <c r="G27" s="9"/>
      <c r="H27" s="4" t="str">
        <f>IFERROR(__xludf.DUMMYFUNCTION("GOOGLETRANSLATE(E27, ""pt"", ""en"")"),"(EF07MA37) Interpret and analyze data presented in pie charts published by the media and understand when its use is possible or convenient.")</f>
        <v>(EF07MA37) Interpret and analyze data presented in pie charts published by the media and understand when its use is possible or convenient.</v>
      </c>
    </row>
    <row r="28">
      <c r="A28" s="5" t="s">
        <v>7</v>
      </c>
      <c r="B28" s="6" t="s">
        <v>98</v>
      </c>
      <c r="C28" s="6" t="s">
        <v>9</v>
      </c>
      <c r="D28" s="7" t="s">
        <v>99</v>
      </c>
      <c r="E28" s="7" t="s">
        <v>100</v>
      </c>
      <c r="F28" s="8"/>
      <c r="G28" s="9"/>
      <c r="H28" s="4" t="str">
        <f>IFERROR(__xludf.DUMMYFUNCTION("GOOGLETRANSLATE(E28, ""pt"", ""en"")"),"(EF08MA22) Calculate the probability of events, based on the construction of the sample space, using the multiplicative principle, and recognize that the sum of the probabilities of all elements in the sample space is equal to 1.")</f>
        <v>(EF08MA22) Calculate the probability of events, based on the construction of the sample space, using the multiplicative principle, and recognize that the sum of the probabilities of all elements in the sample space is equal to 1.</v>
      </c>
    </row>
    <row r="29">
      <c r="A29" s="5" t="s">
        <v>7</v>
      </c>
      <c r="B29" s="6" t="s">
        <v>98</v>
      </c>
      <c r="C29" s="6" t="s">
        <v>9</v>
      </c>
      <c r="D29" s="7" t="s">
        <v>101</v>
      </c>
      <c r="E29" s="7" t="s">
        <v>102</v>
      </c>
      <c r="F29" s="8"/>
      <c r="G29" s="9"/>
      <c r="H29" s="4" t="str">
        <f>IFERROR(__xludf.DUMMYFUNCTION("GOOGLETRANSLATE(E29, ""pt"", ""en"")"),"(EF08MA23) Evaluate the suitability of different types of graphs to represent a set of research data.")</f>
        <v>(EF08MA23) Evaluate the suitability of different types of graphs to represent a set of research data.</v>
      </c>
    </row>
    <row r="30">
      <c r="A30" s="5" t="s">
        <v>7</v>
      </c>
      <c r="B30" s="6" t="s">
        <v>98</v>
      </c>
      <c r="C30" s="6" t="s">
        <v>9</v>
      </c>
      <c r="D30" s="7" t="s">
        <v>103</v>
      </c>
      <c r="E30" s="7" t="s">
        <v>104</v>
      </c>
      <c r="F30" s="8"/>
      <c r="G30" s="9"/>
      <c r="H30" s="4" t="str">
        <f>IFERROR(__xludf.DUMMYFUNCTION("GOOGLETRANSLATE(E30, ""pt"", ""en"")"),"(EF08MA24) Classify the frequencies of a continuous variable from a survey into classes, so that they summarize the data in an appropriate way for decision making.")</f>
        <v>(EF08MA24) Classify the frequencies of a continuous variable from a survey into classes, so that they summarize the data in an appropriate way for decision making.</v>
      </c>
    </row>
    <row r="31">
      <c r="A31" s="5" t="s">
        <v>7</v>
      </c>
      <c r="B31" s="6" t="s">
        <v>98</v>
      </c>
      <c r="C31" s="6" t="s">
        <v>9</v>
      </c>
      <c r="D31" s="7" t="s">
        <v>105</v>
      </c>
      <c r="E31" s="7" t="s">
        <v>106</v>
      </c>
      <c r="F31" s="8"/>
      <c r="G31" s="9"/>
      <c r="H31" s="4" t="str">
        <f>IFERROR(__xludf.DUMMYFUNCTION("GOOGLETRANSLATE(E31, ""pt"", ""en"")"),"(EF08MA25) Obtain the values ​​of central tendency measures from a statistical research (mean, mode and median) with an understanding of their meanings and relate them to the dispersion of data, indicated by the amplitude.")</f>
        <v>(EF08MA25) Obtain the values ​​of central tendency measures from a statistical research (mean, mode and median) with an understanding of their meanings and relate them to the dispersion of data, indicated by the amplitude.</v>
      </c>
    </row>
    <row r="32">
      <c r="A32" s="5" t="s">
        <v>7</v>
      </c>
      <c r="B32" s="6" t="s">
        <v>98</v>
      </c>
      <c r="C32" s="6" t="s">
        <v>9</v>
      </c>
      <c r="D32" s="7" t="s">
        <v>107</v>
      </c>
      <c r="E32" s="7" t="s">
        <v>108</v>
      </c>
      <c r="F32" s="8"/>
      <c r="G32" s="9"/>
      <c r="H32" s="4" t="str">
        <f>IFERROR(__xludf.DUMMYFUNCTION("GOOGLETRANSLATE(E32, ""pt"", ""en"")"),"(EF08MA26) Select reasons, of different natures (physical, ethical or economic), that justify carrying out sample and non-census research, and recognize that sample selection can be done in different ways (simple, systematic and stratified casual sample) "&amp;".")</f>
        <v>(EF08MA26) Select reasons, of different natures (physical, ethical or economic), that justify carrying out sample and non-census research, and recognize that sample selection can be done in different ways (simple, systematic and stratified casual sample) .</v>
      </c>
    </row>
    <row r="33">
      <c r="A33" s="5" t="s">
        <v>7</v>
      </c>
      <c r="B33" s="6" t="s">
        <v>98</v>
      </c>
      <c r="C33" s="6" t="s">
        <v>9</v>
      </c>
      <c r="D33" s="7" t="s">
        <v>107</v>
      </c>
      <c r="E33" s="7" t="s">
        <v>109</v>
      </c>
      <c r="F33" s="8"/>
      <c r="G33" s="9"/>
      <c r="H33" s="4" t="str">
        <f>IFERROR(__xludf.DUMMYFUNCTION("GOOGLETRANSLATE(E33, ""pt"", ""en"")"),"(EF08MA27) Plan and execute sample research, selecting an appropriate sampling technique, and write a report that contains the appropriate graphs to represent the data sets, highlighting aspects such as measures of central tendency, range and conclusions.")</f>
        <v>(EF08MA27) Plan and execute sample research, selecting an appropriate sampling technique, and write a report that contains the appropriate graphs to represent the data sets, highlighting aspects such as measures of central tendency, range and conclusions.</v>
      </c>
    </row>
    <row r="34">
      <c r="A34" s="5" t="s">
        <v>7</v>
      </c>
      <c r="B34" s="6" t="s">
        <v>110</v>
      </c>
      <c r="C34" s="6" t="s">
        <v>9</v>
      </c>
      <c r="D34" s="7" t="s">
        <v>111</v>
      </c>
      <c r="E34" s="7" t="s">
        <v>112</v>
      </c>
      <c r="F34" s="8"/>
      <c r="G34" s="9"/>
      <c r="H34" s="4" t="str">
        <f>IFERROR(__xludf.DUMMYFUNCTION("GOOGLETRANSLATE(E34, ""pt"", ""en"")"),"(EF09MA20) Recognize, in random experiments, independent and dependent events and calculate the probability of their occurrence, in both cases.")</f>
        <v>(EF09MA20) Recognize, in random experiments, independent and dependent events and calculate the probability of their occurrence, in both cases.</v>
      </c>
    </row>
    <row r="35">
      <c r="A35" s="5" t="s">
        <v>7</v>
      </c>
      <c r="B35" s="6" t="s">
        <v>110</v>
      </c>
      <c r="C35" s="6" t="s">
        <v>9</v>
      </c>
      <c r="D35" s="7" t="s">
        <v>113</v>
      </c>
      <c r="E35" s="7" t="s">
        <v>114</v>
      </c>
      <c r="F35" s="8"/>
      <c r="G35" s="9"/>
      <c r="H35" s="4" t="str">
        <f>IFERROR(__xludf.DUMMYFUNCTION("GOOGLETRANSLATE(E35, ""pt"", ""en"")"),"(EF09MA21) Analyze and identify, in graphics published by the media, the elements that can induce, sometimes purposefully, reading errors, such as inappropriate scales, captions not explained correctly, omission of important information (sources and dates"&amp;"), among others.")</f>
        <v>(EF09MA21) Analyze and identify, in graphics published by the media, the elements that can induce, sometimes purposefully, reading errors, such as inappropriate scales, captions not explained correctly, omission of important information (sources and dates), among others.</v>
      </c>
    </row>
    <row r="36">
      <c r="A36" s="5" t="s">
        <v>7</v>
      </c>
      <c r="B36" s="6" t="s">
        <v>110</v>
      </c>
      <c r="C36" s="6" t="s">
        <v>9</v>
      </c>
      <c r="D36" s="7" t="s">
        <v>115</v>
      </c>
      <c r="E36" s="7" t="s">
        <v>116</v>
      </c>
      <c r="F36" s="8"/>
      <c r="G36" s="9"/>
      <c r="H36" s="4" t="str">
        <f>IFERROR(__xludf.DUMMYFUNCTION("GOOGLETRANSLATE(E36, ""pt"", ""en"")"),"(EF09MA22) Choose and build the most appropriate graph (columns, sectors, lines), with or without the use of spreadsheets, to present a given set of data, highlighting aspects such as measures of central tendency.")</f>
        <v>(EF09MA22) Choose and build the most appropriate graph (columns, sectors, lines), with or without the use of spreadsheets, to present a given set of data, highlighting aspects such as measures of central tendency.</v>
      </c>
    </row>
    <row r="37">
      <c r="A37" s="5" t="s">
        <v>7</v>
      </c>
      <c r="B37" s="6" t="s">
        <v>110</v>
      </c>
      <c r="C37" s="6" t="s">
        <v>9</v>
      </c>
      <c r="D37" s="7" t="s">
        <v>117</v>
      </c>
      <c r="E37" s="7" t="s">
        <v>118</v>
      </c>
      <c r="F37" s="8"/>
      <c r="G37" s="9"/>
      <c r="H37" s="4" t="str">
        <f>IFERROR(__xludf.DUMMYFUNCTION("GOOGLETRANSLATE(E37, ""pt"", ""en"")"),"(EF09MA23) Plan and execute sample research involving the topic of social reality and communicate the results through a report containing evaluation of measures of central tendency and amplitude, appropriate tables and graphs, constructed with the support"&amp;" of electronic spreadsheets.")</f>
        <v>(EF09MA23) Plan and execute sample research involving the topic of social reality and communicate the results through a report containing evaluation of measures of central tendency and amplitude, appropriate tables and graphs, constructed with the support of electronic spreadsheets.</v>
      </c>
    </row>
    <row r="38">
      <c r="E38" s="10" t="s">
        <v>119</v>
      </c>
      <c r="H38" s="4" t="str">
        <f>IFERROR(__xludf.DUMMYFUNCTION("GOOGLETRANSLATE(E38, ""pt"", ""en"")"),"Critically interpret economic and social situations and facts related to Natural Sciences that involve the variation of quantities, by analyzing the graphs of the represented functions and the rates of variation, with or without the support of digital tec"&amp;"hnologies.")</f>
        <v>Critically interpret economic and social situations and facts related to Natural Sciences that involve the variation of quantities, by analyzing the graphs of the represented functions and the rates of variation, with or without the support of digital technologies.</v>
      </c>
    </row>
    <row r="39">
      <c r="E39" s="11" t="s">
        <v>120</v>
      </c>
      <c r="H39" s="4" t="str">
        <f>IFERROR(__xludf.DUMMYFUNCTION("GOOGLETRANSLATE(E39, ""pt"", ""en"")"),"Analyze tables, graphs and samples of statistical research presented in reports published by different media, identifying, when applicable, inadequacies that could lead to interpretation errors, such as inappropriate scales and samples.")</f>
        <v>Analyze tables, graphs and samples of statistical research presented in reports published by different media, identifying, when applicable, inadequacies that could lead to interpretation errors, such as inappropriate scales and samples.</v>
      </c>
    </row>
    <row r="40">
      <c r="E40" s="11" t="s">
        <v>121</v>
      </c>
      <c r="H40" s="4" t="str">
        <f>IFERROR(__xludf.DUMMYFUNCTION("GOOGLETRANSLATE(E40, ""pt"", ""en"")"),"Interpret and understand scientific texts or those published by the media, which use units of measurement of different magnitudes and the possible conversions between them, whether adopted or not by the International System (SI), such as those of storage "&amp;"and data transfer speed, linked to technological advances .")</f>
        <v>Interpret and understand scientific texts or those published by the media, which use units of measurement of different magnitudes and the possible conversions between them, whether adopted or not by the International System (SI), such as those of storage and data transfer speed, linked to technological advances .</v>
      </c>
    </row>
    <row r="41">
      <c r="E41" s="11" t="s">
        <v>122</v>
      </c>
      <c r="H41" s="4" t="str">
        <f>IFERROR(__xludf.DUMMYFUNCTION("GOOGLETRANSLATE(E41, ""pt"", ""en"")"),"Interpret rates and indices of a socioeconomic nature (human development index, inflation rates, among others), investigating the calculation processes of these numbers, to critically analyze reality and produce arguments.")</f>
        <v>Interpret rates and indices of a socioeconomic nature (human development index, inflation rates, among others), investigating the calculation processes of these numbers, to critically analyze reality and produce arguments.</v>
      </c>
    </row>
    <row r="42">
      <c r="E42" s="11" t="s">
        <v>123</v>
      </c>
      <c r="H42" s="4" t="str">
        <f>IFERROR(__xludf.DUMMYFUNCTION("GOOGLETRANSLATE(E42, ""pt"", ""en"")"),"Use the notions of isometric transformations (translation, reflection, rotation and compositions thereof) and homothetic transformations to build figures and analyze elements of nature and different human productions (fractals, civil constructions, works "&amp;"of art, among others).")</f>
        <v>Use the notions of isometric transformations (translation, reflection, rotation and compositions thereof) and homothetic transformations to build figures and analyze elements of nature and different human productions (fractals, civil constructions, works of art, among others).</v>
      </c>
    </row>
    <row r="43">
      <c r="E43" s="11" t="s">
        <v>124</v>
      </c>
      <c r="H43" s="4" t="str">
        <f>IFERROR(__xludf.DUMMYFUNCTION("GOOGLETRANSLATE(E43, ""pt"", ""en"")"),"Identify situations in everyday life in which it is necessary to make choices taking into account probabilistic risks (using this or that contraceptive method, opting for one medical treatment over another, etc.).")</f>
        <v>Identify situations in everyday life in which it is necessary to make choices taking into account probabilistic risks (using this or that contraceptive method, opting for one medical treatment over another, etc.).</v>
      </c>
    </row>
    <row r="44">
      <c r="E44" s="11" t="s">
        <v>125</v>
      </c>
      <c r="H44" s="4" t="str">
        <f>IFERROR(__xludf.DUMMYFUNCTION("GOOGLETRANSLATE(E44, ""pt"", ""en"")"),"Propose or participate in actions suited to the demands of the region, preferably for your community, involving measurements and calculations of perimeter, area, volume, capacity or mass.")</f>
        <v>Propose or participate in actions suited to the demands of the region, preferably for your community, involving measurements and calculations of perimeter, area, volume, capacity or mass.</v>
      </c>
    </row>
    <row r="45">
      <c r="E45" s="11" t="s">
        <v>126</v>
      </c>
      <c r="H45" s="4" t="str">
        <f>IFERROR(__xludf.DUMMYFUNCTION("GOOGLETRANSLATE(E45, ""pt"", ""en"")"),"Plan and carry out sample research on relevant issues, using data collected directly or from different sources, and communicate the results through a report containing graphs and interpretation of measures of central tendency and measures of dispersion (a"&amp;"mplitude and standard deviation), using or not technological resources.")</f>
        <v>Plan and carry out sample research on relevant issues, using data collected directly or from different sources, and communicate the results through a report containing graphs and interpretation of measures of central tendency and measures of dispersion (amplitude and standard deviation), using or not technological resources.</v>
      </c>
    </row>
    <row r="46">
      <c r="E46" s="11" t="s">
        <v>127</v>
      </c>
      <c r="H46" s="4" t="str">
        <f>IFERROR(__xludf.DUMMYFUNCTION("GOOGLETRANSLATE(E46, ""pt"", ""en"")"),"Apply mathematical concepts in planning, executing and analyzing actions involving the use of applications and the creation of spreadsheets (for family budget control, simple and compound interest calculation simulators, among others), to make decisions.")</f>
        <v>Apply mathematical concepts in planning, executing and analyzing actions involving the use of applications and the creation of spreadsheets (for family budget control, simple and compound interest calculation simulators, among others), to make decisions.</v>
      </c>
    </row>
    <row r="47">
      <c r="E47" s="11" t="s">
        <v>128</v>
      </c>
      <c r="H47" s="4" t="str">
        <f>IFERROR(__xludf.DUMMYFUNCTION("GOOGLETRANSLATE(E47, ""pt"", ""en"")"),"Solve and elaborate everyday problems, in Mathematics and other areas of knowledge, which involve simultaneous linear equations, using algebraic and graphical techniques, with or without the support of digital technologies.")</f>
        <v>Solve and elaborate everyday problems, in Mathematics and other areas of knowledge, which involve simultaneous linear equations, using algebraic and graphical techniques, with or without the support of digital technologies.</v>
      </c>
    </row>
    <row r="48">
      <c r="E48" s="11" t="s">
        <v>129</v>
      </c>
      <c r="H48" s="4" t="str">
        <f>IFERROR(__xludf.DUMMYFUNCTION("GOOGLETRANSLATE(E48, ""pt"", ""en"")"),"Build models using 1st or 2nd degree polynomial functions, to solve problems in different contexts, with or without the support of digital technologies.")</f>
        <v>Build models using 1st or 2nd degree polynomial functions, to solve problems in different contexts, with or without the support of digital technologies.</v>
      </c>
    </row>
    <row r="49">
      <c r="E49" s="11" t="s">
        <v>130</v>
      </c>
      <c r="H49" s="4" t="str">
        <f>IFERROR(__xludf.DUMMYFUNCTION("GOOGLETRANSLATE(E49, ""pt"", ""en"")"),"Interpret and compare situations involving simple interest with those involving compound interest, through graphical representations or spreadsheet analysis, highlighting the linear or exponential growth in each case.")</f>
        <v>Interpret and compare situations involving simple interest with those involving compound interest, through graphical representations or spreadsheet analysis, highlighting the linear or exponential growth in each case.</v>
      </c>
    </row>
    <row r="50">
      <c r="E50" s="11" t="s">
        <v>131</v>
      </c>
      <c r="H50" s="4" t="str">
        <f>IFERROR(__xludf.DUMMYFUNCTION("GOOGLETRANSLATE(E50, ""pt"", ""en"")"),"Solve and elaborate problems with exponential functions in which it is necessary to understand and interpret the variation of the quantities involved, in contexts such as Financial Mathematics, among others.")</f>
        <v>Solve and elaborate problems with exponential functions in which it is necessary to understand and interpret the variation of the quantities involved, in contexts such as Financial Mathematics, among others.</v>
      </c>
    </row>
    <row r="51">
      <c r="E51" s="11" t="s">
        <v>132</v>
      </c>
      <c r="H51" s="4" t="str">
        <f>IFERROR(__xludf.DUMMYFUNCTION("GOOGLETRANSLATE(E51, ""pt"", ""en"")"),"Solve and elaborate problems with logarithmic functions in which it is necessary to understand and interpret the variation of the quantities involved, in contexts such as earthquakes, pH, radioactivity, Financial Mathematics, among others.")</f>
        <v>Solve and elaborate problems with logarithmic functions in which it is necessary to understand and interpret the variation of the quantities involved, in contexts such as earthquakes, pH, radioactivity, Financial Mathematics, among others.</v>
      </c>
    </row>
    <row r="52">
      <c r="E52" s="11" t="s">
        <v>133</v>
      </c>
      <c r="H52" s="4" t="str">
        <f>IFERROR(__xludf.DUMMYFUNCTION("GOOGLETRANSLATE(E52, ""pt"", ""en"")"),"Solve and elaborate problems in contexts involving real periodic phenomena (sound waves, phases of the moon, cyclical movements, among others) and compare their representations with the sine and cosine functions, in the Cartesian plane, with or without th"&amp;"e support of algebra and geometry applications .")</f>
        <v>Solve and elaborate problems in contexts involving real periodic phenomena (sound waves, phases of the moon, cyclical movements, among others) and compare their representations with the sine and cosine functions, in the Cartesian plane, with or without the support of algebra and geometry applications .</v>
      </c>
    </row>
    <row r="53">
      <c r="E53" s="11" t="s">
        <v>134</v>
      </c>
      <c r="H53" s="4" t="str">
        <f>IFERROR(__xludf.DUMMYFUNCTION("GOOGLETRANSLATE(E53, ""pt"", ""en"")"),"Use different methods to obtain the measurement of the area of ​​a surface (reconfigurations, approximation by cuts, etc.) and deduce calculation expressions to apply them in real situations (such as the relocation and distribution of plantations, among o"&amp;"thers), with or without the support of digital technologies.")</f>
        <v>Use different methods to obtain the measurement of the area of ​​a surface (reconfigurations, approximation by cuts, etc.) and deduce calculation expressions to apply them in real situations (such as the relocation and distribution of plantations, among others), with or without the support of digital technologies.</v>
      </c>
    </row>
    <row r="54">
      <c r="E54" s="11" t="s">
        <v>135</v>
      </c>
      <c r="H54" s="4" t="str">
        <f>IFERROR(__xludf.DUMMYFUNCTION("GOOGLETRANSLATE(E54, ""pt"", ""en"")"),"Apply metric relationships, including the laws of sine and cosine or the notions of congruence and similarity, to solve and elaborate problems involving triangles, in various contexts.")</f>
        <v>Apply metric relationships, including the laws of sine and cosine or the notions of congruence and similarity, to solve and elaborate problems involving triangles, in various contexts.</v>
      </c>
    </row>
    <row r="55">
      <c r="E55" s="11" t="s">
        <v>136</v>
      </c>
      <c r="H55" s="4" t="str">
        <f>IFERROR(__xludf.DUMMYFUNCTION("GOOGLETRANSLATE(E55, ""pt"", ""en"")"),"Solve and develop problems involving the calculation of total areas and volumes of prisms, pyramids and round bodies in real situations (such as calculating the cost of material for coating or painting objects whose shapes are compositions of the solids s"&amp;"tudied), with or without support of digital technologies.")</f>
        <v>Solve and develop problems involving the calculation of total areas and volumes of prisms, pyramids and round bodies in real situations (such as calculating the cost of material for coating or painting objects whose shapes are compositions of the solids studied), with or without support of digital technologies.</v>
      </c>
    </row>
    <row r="56">
      <c r="E56" s="11" t="s">
        <v>137</v>
      </c>
      <c r="H56" s="4" t="str">
        <f>IFERROR(__xludf.DUMMYFUNCTION("GOOGLETRANSLATE(E56, ""pt"", ""en"")"),"Solve and elaborate counting problems involving sortable or non-orderable groupings of elements, using multiplicative and additive principles, using different strategies, such as tree diagrams.")</f>
        <v>Solve and elaborate counting problems involving sortable or non-orderable groupings of elements, using multiplicative and additive principles, using different strategies, such as tree diagrams.</v>
      </c>
    </row>
    <row r="57">
      <c r="E57" s="11" t="s">
        <v>138</v>
      </c>
      <c r="H57" s="4" t="str">
        <f>IFERROR(__xludf.DUMMYFUNCTION("GOOGLETRANSLATE(E57, ""pt"", ""en"")"),"Identify and describe the sample space of random events, counting possibilities, to solve and elaborate problems involving the calculation of probability.")</f>
        <v>Identify and describe the sample space of random events, counting possibilities, to solve and elaborate problems involving the calculation of probability.</v>
      </c>
    </row>
    <row r="58">
      <c r="E58" s="11" t="s">
        <v>139</v>
      </c>
      <c r="H58" s="4" t="str">
        <f>IFERROR(__xludf.DUMMYFUNCTION("GOOGLETRANSLATE(E58, ""pt"", ""en"")"),"Solve and elaborate problems that involve calculating the probability of events in successive random experiments.")</f>
        <v>Solve and elaborate problems that involve calculating the probability of events in successive random experiments.</v>
      </c>
    </row>
    <row r="59">
      <c r="E59" s="11" t="s">
        <v>140</v>
      </c>
      <c r="H59" s="4" t="str">
        <f>IFERROR(__xludf.DUMMYFUNCTION("GOOGLETRANSLATE(E59, ""pt"", ""en"")"),"Use, when necessary, scientific notation to express a measurement, understanding the notions of significant figures and doubtful figures, and recognizing that every measurement is inevitably accompanied by error.")</f>
        <v>Use, when necessary, scientific notation to express a measurement, understanding the notions of significant figures and doubtful figures, and recognizing that every measurement is inevitably accompanied by error.</v>
      </c>
    </row>
    <row r="60">
      <c r="E60" s="11" t="s">
        <v>141</v>
      </c>
      <c r="H60" s="4" t="str">
        <f>IFERROR(__xludf.DUMMYFUNCTION("GOOGLETRANSLATE(E60, ""pt"", ""en"")"),"Solve and elaborate problems that involve quantities determined by the ratio or product of others (speed, population density, electrical energy, etc.).")</f>
        <v>Solve and elaborate problems that involve quantities determined by the ratio or product of others (speed, population density, electrical energy, etc.).</v>
      </c>
    </row>
    <row r="61">
      <c r="E61" s="11" t="s">
        <v>142</v>
      </c>
      <c r="H61" s="4" t="str">
        <f>IFERROR(__xludf.DUMMYFUNCTION("GOOGLETRANSLATE(E61, ""pt"", ""en"")"),"Investigate and record, through a flowchart, when possible, an algorithm that solves a problem.")</f>
        <v>Investigate and record, through a flowchart, when possible, an algorithm that solves a problem.</v>
      </c>
    </row>
    <row r="62">
      <c r="E62" s="11" t="s">
        <v>143</v>
      </c>
      <c r="H62" s="4" t="str">
        <f>IFERROR(__xludf.DUMMYFUNCTION("GOOGLETRANSLATE(E62, ""pt"", ""en"")"),"Solve and elaborate problems, in different contexts, that involve calculation and interpretation of central tendency measures (mean, mode, median) and dispersion measures (amplitude, variance and standard deviation).")</f>
        <v>Solve and elaborate problems, in different contexts, that involve calculation and interpretation of central tendency measures (mean, mode, median) and dispersion measures (amplitude, variance and standard deviation).</v>
      </c>
    </row>
    <row r="63">
      <c r="E63" s="12" t="s">
        <v>144</v>
      </c>
      <c r="H63" s="4" t="str">
        <f>IFERROR(__xludf.DUMMYFUNCTION("GOOGLETRANSLATE(E63, ""pt"", ""en"")"),"Convert algebraic representations of 1st degree polynomial functions into geometric representations in the Cartesian plane, distinguishing the cases in which the behavior is proportional, whether or not using algebra and dynamic geometry software or appli"&amp;"cations.")</f>
        <v>Convert algebraic representations of 1st degree polynomial functions into geometric representations in the Cartesian plane, distinguishing the cases in which the behavior is proportional, whether or not using algebra and dynamic geometry software or applications.</v>
      </c>
    </row>
    <row r="64">
      <c r="E64" s="11" t="s">
        <v>145</v>
      </c>
      <c r="H64" s="4" t="str">
        <f>IFERROR(__xludf.DUMMYFUNCTION("GOOGLETRANSLATE(E64, ""pt"", ""en"")"),"Convert algebraic representations of 2nd degree polynomial functions into geometric representations in the Cartesian plane, distinguishing the cases in which one variable is directly proportional to the square of the other, whether or not using algebra an"&amp;"d dynamic geometry software or applications, among other materials.")</f>
        <v>Convert algebraic representations of 2nd degree polynomial functions into geometric representations in the Cartesian plane, distinguishing the cases in which one variable is directly proportional to the square of the other, whether or not using algebra and dynamic geometry software or applications, among other materials.</v>
      </c>
    </row>
    <row r="65">
      <c r="E65" s="11" t="s">
        <v>146</v>
      </c>
      <c r="H65" s="4" t="str">
        <f>IFERROR(__xludf.DUMMYFUNCTION("GOOGLETRANSLATE(E65, ""pt"", ""en"")"),"Analyze and establish relationships, with or without the support of digital technologies, between the representations of exponential and logarithmic functions expressed in tables and in a Cartesian plane, to identify the fundamental characteristics (domai"&amp;"n, image, growth) of each function.")</f>
        <v>Analyze and establish relationships, with or without the support of digital technologies, between the representations of exponential and logarithmic functions expressed in tables and in a Cartesian plane, to identify the fundamental characteristics (domain, image, growth) of each function.</v>
      </c>
    </row>
    <row r="66">
      <c r="E66" s="11" t="s">
        <v>147</v>
      </c>
      <c r="H66" s="4" t="str">
        <f>IFERROR(__xludf.DUMMYFUNCTION("GOOGLETRANSLATE(E66, ""pt"", ""en"")"),"Analyze functions defined by one or more sentences (Income Tax table, electricity bills, water, gas, etc.), in their algebraic and graphical representations, identifying domains of validity, image, growth and decrease, and converting these representations"&amp;" into a to another, with or without the support of digital technologies.")</f>
        <v>Analyze functions defined by one or more sentences (Income Tax table, electricity bills, water, gas, etc.), in their algebraic and graphical representations, identifying domains of validity, image, growth and decrease, and converting these representations into a to another, with or without the support of digital technologies.</v>
      </c>
    </row>
    <row r="67">
      <c r="E67" s="11" t="s">
        <v>148</v>
      </c>
      <c r="H67" s="4" t="str">
        <f>IFERROR(__xludf.DUMMYFUNCTION("GOOGLETRANSLATE(E67, ""pt"", ""en"")"),"Use initial concepts of a programming language to implement algorithms written in common language and/or mathematics.")</f>
        <v>Use initial concepts of a programming language to implement algorithms written in common language and/or mathematics.</v>
      </c>
    </row>
    <row r="68">
      <c r="E68" s="12" t="s">
        <v>149</v>
      </c>
      <c r="H68" s="4" t="str">
        <f>IFERROR(__xludf.DUMMYFUNCTION("GOOGLETRANSLATE(E68, ""pt"", ""en"")"),"Build and interpret frequency tables and graphs based on data obtained in research using statistical samples, including or not the use of software that interrelates statistics, geometry and algebra.")</f>
        <v>Build and interpret frequency tables and graphs based on data obtained in research using statistical samples, including or not the use of software that interrelates statistics, geometry and algebra.</v>
      </c>
    </row>
    <row r="69">
      <c r="E69" s="12" t="s">
        <v>150</v>
      </c>
      <c r="H69" s="4" t="str">
        <f>IFERROR(__xludf.DUMMYFUNCTION("GOOGLETRANSLATE(E69, ""pt"", ""en"")"),"Interpret and compare sets of statistical data through different diagrams and graphs (histogram, box-plot, stem and leaf, among others), recognizing the most efficient ones for your analysis.")</f>
        <v>Interpret and compare sets of statistical data through different diagrams and graphs (histogram, box-plot, stem and leaf, among others), recognizing the most efficient ones for your analysis.</v>
      </c>
    </row>
    <row r="70">
      <c r="E70" s="11" t="s">
        <v>151</v>
      </c>
      <c r="H70" s="4" t="str">
        <f>IFERROR(__xludf.DUMMYFUNCTION("GOOGLETRANSLATE(E70, ""pt"", ""en"")"),"Investigate relationships between numbers expressed in tables to represent them in the Cartesian plane, identifying patterns and creating conjectures to generalize and algebraically express this generalization, recognizing when this representation is a 1s"&amp;"t degree polynomial function.")</f>
        <v>Investigate relationships between numbers expressed in tables to represent them in the Cartesian plane, identifying patterns and creating conjectures to generalize and algebraically express this generalization, recognizing when this representation is a 1st degree polynomial function.</v>
      </c>
    </row>
    <row r="71">
      <c r="E71" s="11" t="s">
        <v>152</v>
      </c>
      <c r="H71" s="4" t="str">
        <f>IFERROR(__xludf.DUMMYFUNCTION("GOOGLETRANSLATE(E71, ""pt"", ""en"")"),"Investigate relationships between numbers expressed in tables to represent them in the Cartesian plane, identifying patterns and creating conjectures to generalize and algebraically express this generalization, recognizing when this representation is a 2n"&amp;"d degree polynomial function of the type y = ax2.")</f>
        <v>Investigate relationships between numbers expressed in tables to represent them in the Cartesian plane, identifying patterns and creating conjectures to generalize and algebraically express this generalization, recognizing when this representation is a 2nd degree polynomial function of the type y = ax2.</v>
      </c>
    </row>
    <row r="72">
      <c r="E72" s="11" t="s">
        <v>153</v>
      </c>
      <c r="H72" s="4" t="str">
        <f>IFERROR(__xludf.DUMMYFUNCTION("GOOGLETRANSLATE(E72, ""pt"", ""en"")"),"Investigate maximum or minimum points of quadratic functions in contexts involving surfaces, Financial Mathematics or Kinematics, among others, with the support of digital technologies.")</f>
        <v>Investigate maximum or minimum points of quadratic functions in contexts involving surfaces, Financial Mathematics or Kinematics, among others, with the support of digital technologies.</v>
      </c>
    </row>
    <row r="73">
      <c r="E73" s="11" t="s">
        <v>154</v>
      </c>
      <c r="H73" s="4" t="str">
        <f>IFERROR(__xludf.DUMMYFUNCTION("GOOGLETRANSLATE(E73, ""pt"", ""en"")"),"Investigate processes for obtaining the measurement of the volume of prisms, pyramids, cylinders and cones, including Cavalieri's principle, to obtain formulas for calculating the measurement of the volume of these figures.")</f>
        <v>Investigate processes for obtaining the measurement of the volume of prisms, pyramids, cylinders and cones, including Cavalieri's principle, to obtain formulas for calculating the measurement of the volume of these figures.</v>
      </c>
    </row>
    <row r="74">
      <c r="E74" s="11" t="s">
        <v>155</v>
      </c>
      <c r="H74" s="4" t="str">
        <f>IFERROR(__xludf.DUMMYFUNCTION("GOOGLETRANSLATE(E74, ""pt"", ""en"")"),"Solve problems about tiling the plane, with or without the support of dynamic geometry applications, to conjecture about the types or composition of polygons that can be used in tiling, generalizing observed patterns.")</f>
        <v>Solve problems about tiling the plane, with or without the support of dynamic geometry applications, to conjecture about the types or composition of polygons that can be used in tiling, generalizing observed patterns.</v>
      </c>
    </row>
    <row r="75">
      <c r="E75" s="11" t="s">
        <v>156</v>
      </c>
      <c r="H75" s="4" t="str">
        <f>IFERROR(__xludf.DUMMYFUNCTION("GOOGLETRANSLATE(E75, ""pt"", ""en"")"),"Graphically represent the variation in the area and perimeter of a regular polygon when the lengths of its sides vary, analyzing and classifying the functions involved.")</f>
        <v>Graphically represent the variation in the area and perimeter of a regular polygon when the lengths of its sides vary, analyzing and classifying the functions involved.</v>
      </c>
    </row>
    <row r="76">
      <c r="E76" s="11" t="s">
        <v>157</v>
      </c>
      <c r="H76" s="4" t="str">
        <f>IFERROR(__xludf.DUMMYFUNCTION("GOOGLETRANSLATE(E76, ""pt"", ""en"")"),"Identify and associate arithmetic progressions (AP) with related functions in discrete domains, for analyzing properties, deducing some formulas and solving problems.")</f>
        <v>Identify and associate arithmetic progressions (AP) with related functions in discrete domains, for analyzing properties, deducing some formulas and solving problems.</v>
      </c>
    </row>
    <row r="77">
      <c r="E77" s="11" t="s">
        <v>158</v>
      </c>
      <c r="H77" s="4" t="str">
        <f>IFERROR(__xludf.DUMMYFUNCTION("GOOGLETRANSLATE(E77, ""pt"", ""en"")"),"Identify and associate geometric progressions (PG) with exponential functions of discrete domains, for analyzing properties, deducing some formulas and solving problems.")</f>
        <v>Identify and associate geometric progressions (PG) with exponential functions of discrete domains, for analyzing properties, deducing some formulas and solving problems.</v>
      </c>
    </row>
    <row r="78">
      <c r="E78" s="11" t="s">
        <v>159</v>
      </c>
      <c r="H78" s="4" t="str">
        <f>IFERROR(__xludf.DUMMYFUNCTION("GOOGLETRANSLATE(E78, ""pt"", ""en"")"),"Investigate the deformation of angles and areas caused by different projections used in cartography (such as cylindrical and conical), with or without the support of digital technology.")</f>
        <v>Investigate the deformation of angles and areas caused by different projections used in cartography (such as cylindrical and conical), with or without the support of digital technology.</v>
      </c>
    </row>
    <row r="79">
      <c r="E79" s="11" t="s">
        <v>160</v>
      </c>
      <c r="H79" s="4" t="str">
        <f>IFERROR(__xludf.DUMMYFUNCTION("GOOGLETRANSLATE(E79, ""pt"", ""en"")"),"Investigate sets of data relating to the behavior of two numerical variables, using or not using information technologies, and, when appropriate, take variation into account and use a straight line to describe the observed relationship.")</f>
        <v>Investigate sets of data relating to the behavior of two numerical variables, using or not using information technologies, and, when appropriate, take variation into account and use a straight line to describe the observed relationship.</v>
      </c>
    </row>
    <row r="80">
      <c r="E80" s="11" t="s">
        <v>161</v>
      </c>
      <c r="H80" s="4" t="str">
        <f>IFERROR(__xludf.DUMMYFUNCTION("GOOGLETRANSLATE(E80, ""pt"", ""en"")"),"Recognize the existence of different types of sample spaces, discrete or not, and events, equiprobable or not, and investigate implications in the calculation of probabilities.")</f>
        <v>Recognize the existence of different types of sample spaces, discrete or not, and events, equiprobable or not, and investigate implications in the calculation of probabilities.</v>
      </c>
    </row>
  </sheetData>
  <drawing r:id="rId1"/>
</worksheet>
</file>