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12435"/>
  </bookViews>
  <sheets>
    <sheet name="Plan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/>
  <c r="R32"/>
  <c r="S32"/>
  <c r="T4"/>
  <c r="D35"/>
  <c r="D34"/>
  <c r="F34" l="1"/>
  <c r="D33"/>
  <c r="F33" s="1"/>
  <c r="K13"/>
  <c r="K20" s="1"/>
  <c r="K16"/>
  <c r="K23" s="1"/>
  <c r="K11"/>
  <c r="K18" s="1"/>
  <c r="K5"/>
  <c r="K12" s="1"/>
  <c r="K19" s="1"/>
  <c r="K6"/>
  <c r="K7"/>
  <c r="K14" s="1"/>
  <c r="K21" s="1"/>
  <c r="K8"/>
  <c r="K15" s="1"/>
  <c r="K22" s="1"/>
  <c r="K9"/>
  <c r="K10"/>
  <c r="K17" s="1"/>
  <c r="K24" s="1"/>
  <c r="K4"/>
  <c r="I5"/>
  <c r="H6" s="1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H15" s="1"/>
  <c r="I15" s="1"/>
  <c r="H16" s="1"/>
  <c r="I16" s="1"/>
  <c r="H17" s="1"/>
  <c r="I17" s="1"/>
  <c r="H18" s="1"/>
  <c r="I18" s="1"/>
  <c r="H19" s="1"/>
  <c r="I19" s="1"/>
  <c r="H20" s="1"/>
  <c r="I20" s="1"/>
  <c r="H21" s="1"/>
  <c r="I21" s="1"/>
  <c r="H22" s="1"/>
  <c r="I22" s="1"/>
  <c r="H23" s="1"/>
  <c r="I23" s="1"/>
  <c r="H24" s="1"/>
  <c r="I24" s="1"/>
  <c r="H25" s="1"/>
  <c r="I25" s="1"/>
  <c r="H26" s="1"/>
  <c r="I26" s="1"/>
  <c r="H27" s="1"/>
  <c r="I27" s="1"/>
  <c r="H28" s="1"/>
  <c r="I28" s="1"/>
  <c r="H29" s="1"/>
  <c r="I29" s="1"/>
  <c r="H30" s="1"/>
  <c r="I30" s="1"/>
  <c r="H31" s="1"/>
  <c r="I31" s="1"/>
  <c r="I4"/>
  <c r="H5" s="1"/>
  <c r="D5"/>
  <c r="W5" s="1"/>
  <c r="D6"/>
  <c r="W6" s="1"/>
  <c r="D7"/>
  <c r="D8"/>
  <c r="D9"/>
  <c r="D10"/>
  <c r="W10" s="1"/>
  <c r="D11"/>
  <c r="W11" s="1"/>
  <c r="D12"/>
  <c r="W12" s="1"/>
  <c r="D13"/>
  <c r="W13" s="1"/>
  <c r="D14"/>
  <c r="W14" s="1"/>
  <c r="D15"/>
  <c r="W15" s="1"/>
  <c r="D16"/>
  <c r="W16" s="1"/>
  <c r="D17"/>
  <c r="W17" s="1"/>
  <c r="D18"/>
  <c r="W18" s="1"/>
  <c r="D19"/>
  <c r="W19" s="1"/>
  <c r="D20"/>
  <c r="W20" s="1"/>
  <c r="D21"/>
  <c r="W21" s="1"/>
  <c r="D22"/>
  <c r="W22" s="1"/>
  <c r="D23"/>
  <c r="W23" s="1"/>
  <c r="D24"/>
  <c r="W24" s="1"/>
  <c r="D25"/>
  <c r="D26"/>
  <c r="D27"/>
  <c r="D28"/>
  <c r="D29"/>
  <c r="D30"/>
  <c r="D31"/>
  <c r="D4"/>
  <c r="W4" s="1"/>
  <c r="C5"/>
  <c r="C6"/>
  <c r="V6" s="1"/>
  <c r="C7"/>
  <c r="V7" s="1"/>
  <c r="C8"/>
  <c r="V8" s="1"/>
  <c r="C9"/>
  <c r="V9" s="1"/>
  <c r="C10"/>
  <c r="V10" s="1"/>
  <c r="C11"/>
  <c r="V11" s="1"/>
  <c r="C12"/>
  <c r="V12" s="1"/>
  <c r="C13"/>
  <c r="V13" s="1"/>
  <c r="C14"/>
  <c r="V14" s="1"/>
  <c r="C15"/>
  <c r="V15" s="1"/>
  <c r="C16"/>
  <c r="V16" s="1"/>
  <c r="C17"/>
  <c r="V17" s="1"/>
  <c r="C18"/>
  <c r="V18" s="1"/>
  <c r="C19"/>
  <c r="V19" s="1"/>
  <c r="C20"/>
  <c r="V20" s="1"/>
  <c r="C21"/>
  <c r="V21" s="1"/>
  <c r="C22"/>
  <c r="V22" s="1"/>
  <c r="C23"/>
  <c r="V23" s="1"/>
  <c r="C24"/>
  <c r="V24" s="1"/>
  <c r="C25"/>
  <c r="V25" s="1"/>
  <c r="C26"/>
  <c r="V26" s="1"/>
  <c r="C27"/>
  <c r="V27" s="1"/>
  <c r="C28"/>
  <c r="V28" s="1"/>
  <c r="C29"/>
  <c r="V29" s="1"/>
  <c r="C30"/>
  <c r="V30" s="1"/>
  <c r="C31"/>
  <c r="V31" s="1"/>
  <c r="C4"/>
  <c r="B5"/>
  <c r="U5" s="1"/>
  <c r="B6"/>
  <c r="U6" s="1"/>
  <c r="B7"/>
  <c r="U7" s="1"/>
  <c r="B8"/>
  <c r="U8" s="1"/>
  <c r="B9"/>
  <c r="U9" s="1"/>
  <c r="B10"/>
  <c r="U10" s="1"/>
  <c r="B11"/>
  <c r="U11" s="1"/>
  <c r="B12"/>
  <c r="U12" s="1"/>
  <c r="B13"/>
  <c r="U13" s="1"/>
  <c r="B14"/>
  <c r="U14" s="1"/>
  <c r="B15"/>
  <c r="U15" s="1"/>
  <c r="B16"/>
  <c r="U16" s="1"/>
  <c r="B17"/>
  <c r="U17" s="1"/>
  <c r="B18"/>
  <c r="U18" s="1"/>
  <c r="B19"/>
  <c r="U19" s="1"/>
  <c r="B20"/>
  <c r="U20" s="1"/>
  <c r="B21"/>
  <c r="U21" s="1"/>
  <c r="B22"/>
  <c r="U22" s="1"/>
  <c r="B23"/>
  <c r="U23" s="1"/>
  <c r="B24"/>
  <c r="U24" s="1"/>
  <c r="B25"/>
  <c r="U25" s="1"/>
  <c r="B26"/>
  <c r="U26" s="1"/>
  <c r="B27"/>
  <c r="U27" s="1"/>
  <c r="B28"/>
  <c r="U28" s="1"/>
  <c r="B29"/>
  <c r="U29" s="1"/>
  <c r="B30"/>
  <c r="U30" s="1"/>
  <c r="B31"/>
  <c r="U31" s="1"/>
  <c r="B4"/>
  <c r="U4" s="1"/>
  <c r="J5" l="1"/>
  <c r="V5"/>
  <c r="L29"/>
  <c r="W29"/>
  <c r="L25"/>
  <c r="W25"/>
  <c r="L9"/>
  <c r="W9"/>
  <c r="L30"/>
  <c r="W30"/>
  <c r="L26"/>
  <c r="W26"/>
  <c r="L31"/>
  <c r="W31"/>
  <c r="L27"/>
  <c r="W27"/>
  <c r="L7"/>
  <c r="W7"/>
  <c r="J4"/>
  <c r="V4"/>
  <c r="L28"/>
  <c r="W28"/>
  <c r="L8"/>
  <c r="W8"/>
  <c r="J24"/>
  <c r="J16"/>
  <c r="J8"/>
  <c r="J9"/>
  <c r="J31"/>
  <c r="J23"/>
  <c r="J15"/>
  <c r="J7"/>
  <c r="J30"/>
  <c r="J22"/>
  <c r="J14"/>
  <c r="J6"/>
  <c r="J17"/>
  <c r="J29"/>
  <c r="J21"/>
  <c r="J13"/>
  <c r="J28"/>
  <c r="J20"/>
  <c r="J12"/>
  <c r="J27"/>
  <c r="J19"/>
  <c r="J11"/>
  <c r="J25"/>
  <c r="J26"/>
  <c r="J18"/>
  <c r="J10"/>
  <c r="L20"/>
  <c r="L19"/>
  <c r="L6"/>
  <c r="L16"/>
  <c r="L15"/>
  <c r="L5"/>
  <c r="L12"/>
  <c r="L10"/>
  <c r="L4"/>
  <c r="L13"/>
  <c r="L14"/>
  <c r="L11"/>
  <c r="L17"/>
  <c r="L22"/>
  <c r="L21"/>
  <c r="L24"/>
  <c r="L18"/>
  <c r="L23"/>
</calcChain>
</file>

<file path=xl/sharedStrings.xml><?xml version="1.0" encoding="utf-8"?>
<sst xmlns="http://schemas.openxmlformats.org/spreadsheetml/2006/main" count="80" uniqueCount="44">
  <si>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</si>
  <si>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</si>
  <si>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</si>
  <si>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</si>
  <si>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</si>
  <si>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</si>
  <si>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</si>
  <si>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</si>
  <si>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</si>
  <si>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</si>
  <si>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</si>
  <si>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</si>
  <si>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</si>
  <si>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</si>
  <si>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</si>
  <si>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</si>
  <si>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</si>
  <si>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</si>
  <si>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</si>
  <si>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</si>
  <si>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</si>
  <si>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</si>
  <si>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</si>
  <si>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</si>
  <si>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</si>
  <si>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</si>
  <si>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</si>
  <si>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</si>
  <si>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Nome</t>
  </si>
  <si>
    <t>di</t>
  </si>
  <si>
    <t>DF</t>
  </si>
  <si>
    <t>ERR</t>
  </si>
  <si>
    <t>FP</t>
  </si>
  <si>
    <t>% Eff</t>
  </si>
  <si>
    <t>DI</t>
  </si>
  <si>
    <t>dias</t>
  </si>
  <si>
    <t>R$/dia</t>
  </si>
  <si>
    <t>R$</t>
  </si>
  <si>
    <t>Tempo Simples</t>
  </si>
  <si>
    <t>VINDO DO SISTEMA</t>
  </si>
  <si>
    <t>Tempo Overwork</t>
  </si>
  <si>
    <t>Tempo Overwork + Exhaustion</t>
  </si>
  <si>
    <t>OWH</t>
  </si>
  <si>
    <t>CST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</si>
</sst>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zoomScale="70" zoomScaleNormal="70" workbookViewId="0">
      <selection activeCell="F35" sqref="F35"/>
    </sheetView>
  </sheetViews>
  <sheetFormatPr defaultRowHeight="15"/>
  <cols>
    <col min="1" max="1" width="22.42578125" bestFit="1" customWidth="1"/>
    <col min="2" max="5" width="9.28515625" customWidth="1"/>
    <col min="6" max="6" width="11.5703125" customWidth="1"/>
    <col min="7" max="10" width="9.28515625" customWidth="1"/>
    <col min="11" max="11" width="9.28515625" style="3" customWidth="1"/>
    <col min="12" max="12" width="9.28515625" customWidth="1"/>
    <col min="13" max="13" width="9" customWidth="1"/>
    <col min="14" max="14" width="22.42578125" bestFit="1" customWidth="1"/>
    <col min="15" max="19" width="13.42578125" customWidth="1"/>
  </cols>
  <sheetData>
    <row r="1" spans="1:23">
      <c r="G1">
        <v>27.8</v>
      </c>
      <c r="K1" s="4"/>
      <c r="N1" s="5"/>
    </row>
    <row r="3" spans="1:23">
      <c r="A3" t="s">
        <v>28</v>
      </c>
      <c r="B3" t="s">
        <v>29</v>
      </c>
      <c r="C3" t="s">
        <v>30</v>
      </c>
      <c r="D3" t="s">
        <v>31</v>
      </c>
      <c r="F3" t="s">
        <v>32</v>
      </c>
      <c r="G3" t="s">
        <v>33</v>
      </c>
      <c r="N3" t="s">
        <v>39</v>
      </c>
      <c r="O3" t="s">
        <v>34</v>
      </c>
      <c r="P3" t="s">
        <v>30</v>
      </c>
      <c r="Q3" t="s">
        <v>31</v>
      </c>
      <c r="R3" t="s">
        <v>42</v>
      </c>
      <c r="S3" t="s">
        <v>43</v>
      </c>
    </row>
    <row r="4" spans="1:23">
      <c r="A4" t="s">
        <v>24</v>
      </c>
      <c r="B4">
        <f t="shared" ref="B4:B31" si="0">VLOOKUP(A4,$N$4:$Q$31,2,FALSE)</f>
        <v>0</v>
      </c>
      <c r="C4">
        <f>VLOOKUP(A4,$N$4:$Q$31,3,FALSE)</f>
        <v>0.83</v>
      </c>
      <c r="D4" s="3">
        <f>VLOOKUP(A4,$N$4:$Q$31,4,FALSE)</f>
        <v>40.5</v>
      </c>
      <c r="F4">
        <v>27</v>
      </c>
      <c r="G4" s="1">
        <v>6.1728390000000001E-2</v>
      </c>
      <c r="H4">
        <v>0</v>
      </c>
      <c r="I4">
        <f>H4+ROUND(F4*G4*21/$G$1,2)</f>
        <v>1.26</v>
      </c>
      <c r="J4" s="2" t="str">
        <f>IF(ABS(I4-C4)&lt;= 0.1,"ok","-")</f>
        <v>-</v>
      </c>
      <c r="K4" s="3">
        <f>F4</f>
        <v>27</v>
      </c>
      <c r="L4" s="2" t="str">
        <f>IF(ABS(K4-D4)&lt;= 0.1,"ok","-")</f>
        <v>-</v>
      </c>
      <c r="M4" s="2"/>
      <c r="N4" t="s">
        <v>0</v>
      </c>
      <c r="O4">
        <v>4.78</v>
      </c>
      <c r="P4">
        <v>5.34</v>
      </c>
      <c r="Q4">
        <v>27</v>
      </c>
      <c r="R4">
        <v>2.2400000000000002</v>
      </c>
      <c r="S4" s="6">
        <v>433.09</v>
      </c>
      <c r="T4">
        <f>(P4-O4)*8*60+R4*60*1.25</f>
        <v>436.79999999999984</v>
      </c>
      <c r="U4" t="str">
        <f>"assertEquals("&amp;SUBSTITUTE(B4,",",".")&amp;", project.getActivity("""&amp;A4&amp;""").getStartExecutionTime(), 0.1);"</f>
        <v>assertEquals(0, project.getActivity("Requisitos Inscrições").getStartExecutionTime(), 0.1);</v>
      </c>
      <c r="V4" t="str">
        <f>"assertEquals("&amp;SUBSTITUTE(C4,",",".")&amp;", project.getActivity("""&amp;A4&amp;""").getFinishingTime(), 0.1);"</f>
        <v>assertEquals(0.83, project.getActivity("Requisitos Inscrições").getFinishingTime(), 0.1);</v>
      </c>
      <c r="W4" t="str">
        <f>"assertEquals("&amp;SUBSTITUTE(D4,",",".")&amp;", project.getActivity("""&amp;A4&amp;""").getErrors(), 0.1);"</f>
        <v>assertEquals(40.5, project.getActivity("Requisitos Inscrições").getErrors(), 0.1);</v>
      </c>
    </row>
    <row r="5" spans="1:23">
      <c r="A5" t="s">
        <v>20</v>
      </c>
      <c r="B5">
        <f t="shared" si="0"/>
        <v>0.83</v>
      </c>
      <c r="C5">
        <f t="shared" ref="C5:C31" si="1">VLOOKUP(A5,$N$4:$Q$31,3,FALSE)</f>
        <v>2.11</v>
      </c>
      <c r="D5" s="3">
        <f t="shared" ref="D5:D31" si="2">VLOOKUP(A5,$N$4:$Q$31,4,FALSE)</f>
        <v>61.5</v>
      </c>
      <c r="F5">
        <v>41</v>
      </c>
      <c r="G5" s="1">
        <v>6.1728390000000001E-2</v>
      </c>
      <c r="H5">
        <f>I4</f>
        <v>1.26</v>
      </c>
      <c r="I5">
        <f t="shared" ref="I5:I31" si="3">H5+ROUND(F5*G5*21/$G$1,2)</f>
        <v>3.17</v>
      </c>
      <c r="J5" s="2" t="str">
        <f t="shared" ref="J5:J31" si="4">IF(ABS(I5-C5)&lt;= 0.1,"ok","-")</f>
        <v>-</v>
      </c>
      <c r="K5" s="3">
        <f t="shared" ref="K5:K10" si="5">F5</f>
        <v>41</v>
      </c>
      <c r="L5" s="2" t="str">
        <f t="shared" ref="L5:L31" si="6">IF(ABS(K5-D5)&lt;= 0.1,"ok","-")</f>
        <v>-</v>
      </c>
      <c r="M5" s="2"/>
      <c r="N5" t="s">
        <v>1</v>
      </c>
      <c r="O5">
        <v>11.09</v>
      </c>
      <c r="P5">
        <v>11.76</v>
      </c>
      <c r="Q5">
        <v>64.13</v>
      </c>
      <c r="R5">
        <v>2.69</v>
      </c>
      <c r="S5" s="6">
        <v>519.71</v>
      </c>
      <c r="U5" t="str">
        <f t="shared" ref="U5:U31" si="7">"assertEquals("&amp;SUBSTITUTE(B5,",",".")&amp;", project.getActivity("""&amp;A5&amp;""").getStartExecutionTime(), 0.1);"</f>
        <v>assertEquals(0.83, project.getActivity("Requisitos Turmas").getStartExecutionTime(), 0.1);</v>
      </c>
      <c r="V5" t="str">
        <f t="shared" ref="V5:V31" si="8">"assertEquals("&amp;SUBSTITUTE(C5,",",".")&amp;", project.getActivity("""&amp;A5&amp;""").getFinishingTime(), 0.1);"</f>
        <v>assertEquals(2.11, project.getActivity("Requisitos Turmas").getFinishingTime(), 0.1);</v>
      </c>
      <c r="W5" t="str">
        <f t="shared" ref="W5:W31" si="9">"assertEquals("&amp;SUBSTITUTE(D5,",",".")&amp;", project.getActivity("""&amp;A5&amp;""").getErrors(), 0.1);"</f>
        <v>assertEquals(61.5, project.getActivity("Requisitos Turmas").getErrors(), 0.1);</v>
      </c>
    </row>
    <row r="6" spans="1:23">
      <c r="A6" t="s">
        <v>16</v>
      </c>
      <c r="B6">
        <f t="shared" si="0"/>
        <v>2.11</v>
      </c>
      <c r="C6">
        <f t="shared" si="1"/>
        <v>2.73</v>
      </c>
      <c r="D6" s="3">
        <f t="shared" si="2"/>
        <v>30</v>
      </c>
      <c r="F6">
        <v>20</v>
      </c>
      <c r="G6" s="1">
        <v>6.1728390000000001E-2</v>
      </c>
      <c r="H6">
        <f t="shared" ref="H6:H31" si="10">I5</f>
        <v>3.17</v>
      </c>
      <c r="I6">
        <f t="shared" si="3"/>
        <v>4.0999999999999996</v>
      </c>
      <c r="J6" s="2" t="str">
        <f t="shared" si="4"/>
        <v>-</v>
      </c>
      <c r="K6" s="3">
        <f t="shared" si="5"/>
        <v>20</v>
      </c>
      <c r="L6" s="2" t="str">
        <f t="shared" si="6"/>
        <v>-</v>
      </c>
      <c r="M6" s="2"/>
      <c r="N6" t="s">
        <v>2</v>
      </c>
      <c r="O6">
        <v>56.72</v>
      </c>
      <c r="P6">
        <v>61.88</v>
      </c>
      <c r="Q6">
        <v>115.71</v>
      </c>
      <c r="R6">
        <v>12.45</v>
      </c>
      <c r="S6" s="6">
        <v>3391.1</v>
      </c>
      <c r="U6" t="str">
        <f t="shared" si="7"/>
        <v>assertEquals(2.11, project.getActivity("Requisitos Disciplinas").getStartExecutionTime(), 0.1);</v>
      </c>
      <c r="V6" t="str">
        <f t="shared" si="8"/>
        <v>assertEquals(2.73, project.getActivity("Requisitos Disciplinas").getFinishingTime(), 0.1);</v>
      </c>
      <c r="W6" t="str">
        <f t="shared" si="9"/>
        <v>assertEquals(30, project.getActivity("Requisitos Disciplinas").getErrors(), 0.1);</v>
      </c>
    </row>
    <row r="7" spans="1:23">
      <c r="A7" t="s">
        <v>12</v>
      </c>
      <c r="B7">
        <f t="shared" si="0"/>
        <v>2.73</v>
      </c>
      <c r="C7">
        <f t="shared" si="1"/>
        <v>3.44</v>
      </c>
      <c r="D7" s="3">
        <f t="shared" si="2"/>
        <v>34.47</v>
      </c>
      <c r="F7">
        <v>23</v>
      </c>
      <c r="G7" s="1">
        <v>6.1728390000000001E-2</v>
      </c>
      <c r="H7">
        <f t="shared" si="10"/>
        <v>4.0999999999999996</v>
      </c>
      <c r="I7">
        <f t="shared" si="3"/>
        <v>5.17</v>
      </c>
      <c r="J7" s="2" t="str">
        <f t="shared" si="4"/>
        <v>-</v>
      </c>
      <c r="K7" s="3">
        <f t="shared" si="5"/>
        <v>23</v>
      </c>
      <c r="L7" s="2" t="str">
        <f t="shared" si="6"/>
        <v>-</v>
      </c>
      <c r="M7" s="2"/>
      <c r="N7" t="s">
        <v>3</v>
      </c>
      <c r="O7">
        <v>120.28</v>
      </c>
      <c r="P7">
        <v>125.67</v>
      </c>
      <c r="Q7">
        <v>0</v>
      </c>
      <c r="R7">
        <v>21.58</v>
      </c>
      <c r="S7" s="6">
        <v>4176.04</v>
      </c>
      <c r="U7" t="str">
        <f t="shared" si="7"/>
        <v>assertEquals(2.73, project.getActivity("Requisitos Aluno").getStartExecutionTime(), 0.1);</v>
      </c>
      <c r="V7" t="str">
        <f t="shared" si="8"/>
        <v>assertEquals(3.44, project.getActivity("Requisitos Aluno").getFinishingTime(), 0.1);</v>
      </c>
      <c r="W7" t="str">
        <f t="shared" si="9"/>
        <v>assertEquals(34.47, project.getActivity("Requisitos Aluno").getErrors(), 0.1);</v>
      </c>
    </row>
    <row r="8" spans="1:23">
      <c r="A8" t="s">
        <v>8</v>
      </c>
      <c r="B8">
        <f t="shared" si="0"/>
        <v>3.45</v>
      </c>
      <c r="C8">
        <f t="shared" si="1"/>
        <v>4.16</v>
      </c>
      <c r="D8" s="3">
        <f t="shared" si="2"/>
        <v>34.5</v>
      </c>
      <c r="F8">
        <v>23</v>
      </c>
      <c r="G8" s="1">
        <v>6.1728390000000001E-2</v>
      </c>
      <c r="H8">
        <f t="shared" si="10"/>
        <v>5.17</v>
      </c>
      <c r="I8">
        <f t="shared" si="3"/>
        <v>6.24</v>
      </c>
      <c r="J8" s="2" t="str">
        <f t="shared" si="4"/>
        <v>-</v>
      </c>
      <c r="K8" s="3">
        <f t="shared" si="5"/>
        <v>23</v>
      </c>
      <c r="L8" s="2" t="str">
        <f t="shared" si="6"/>
        <v>-</v>
      </c>
      <c r="M8" s="2"/>
      <c r="N8" t="s">
        <v>4</v>
      </c>
      <c r="O8">
        <v>4.16</v>
      </c>
      <c r="P8">
        <v>4.78</v>
      </c>
      <c r="Q8">
        <v>30</v>
      </c>
      <c r="R8">
        <v>2.4900000000000002</v>
      </c>
      <c r="S8" s="6">
        <v>481.22</v>
      </c>
      <c r="U8" t="str">
        <f t="shared" si="7"/>
        <v>assertEquals(3.45, project.getActivity("Requisitos Áreas").getStartExecutionTime(), 0.1);</v>
      </c>
      <c r="V8" t="str">
        <f t="shared" si="8"/>
        <v>assertEquals(4.16, project.getActivity("Requisitos Áreas").getFinishingTime(), 0.1);</v>
      </c>
      <c r="W8" t="str">
        <f t="shared" si="9"/>
        <v>assertEquals(34.5, project.getActivity("Requisitos Áreas").getErrors(), 0.1);</v>
      </c>
    </row>
    <row r="9" spans="1:23">
      <c r="A9" t="s">
        <v>4</v>
      </c>
      <c r="B9">
        <f t="shared" si="0"/>
        <v>4.16</v>
      </c>
      <c r="C9">
        <f t="shared" si="1"/>
        <v>4.78</v>
      </c>
      <c r="D9" s="3">
        <f t="shared" si="2"/>
        <v>30</v>
      </c>
      <c r="F9">
        <v>20</v>
      </c>
      <c r="G9" s="1">
        <v>6.1728390000000001E-2</v>
      </c>
      <c r="H9">
        <f t="shared" si="10"/>
        <v>6.24</v>
      </c>
      <c r="I9">
        <f t="shared" si="3"/>
        <v>7.17</v>
      </c>
      <c r="J9" s="2" t="str">
        <f t="shared" si="4"/>
        <v>-</v>
      </c>
      <c r="K9" s="3">
        <f t="shared" si="5"/>
        <v>20</v>
      </c>
      <c r="L9" s="2" t="str">
        <f t="shared" si="6"/>
        <v>-</v>
      </c>
      <c r="M9" s="2"/>
      <c r="N9" t="s">
        <v>5</v>
      </c>
      <c r="O9">
        <v>10.34</v>
      </c>
      <c r="P9">
        <v>11.09</v>
      </c>
      <c r="Q9">
        <v>71.25</v>
      </c>
      <c r="R9">
        <v>2.98</v>
      </c>
      <c r="S9" s="6">
        <v>577.46</v>
      </c>
      <c r="U9" t="str">
        <f t="shared" si="7"/>
        <v>assertEquals(4.16, project.getActivity("Requisitos Professores").getStartExecutionTime(), 0.1);</v>
      </c>
      <c r="V9" t="str">
        <f t="shared" si="8"/>
        <v>assertEquals(4.78, project.getActivity("Requisitos Professores").getFinishingTime(), 0.1);</v>
      </c>
      <c r="W9" t="str">
        <f t="shared" si="9"/>
        <v>assertEquals(30, project.getActivity("Requisitos Professores").getErrors(), 0.1);</v>
      </c>
    </row>
    <row r="10" spans="1:23">
      <c r="A10" t="s">
        <v>0</v>
      </c>
      <c r="B10">
        <f t="shared" si="0"/>
        <v>4.78</v>
      </c>
      <c r="C10">
        <f t="shared" si="1"/>
        <v>5.34</v>
      </c>
      <c r="D10" s="3">
        <f t="shared" si="2"/>
        <v>27</v>
      </c>
      <c r="F10">
        <v>18</v>
      </c>
      <c r="G10" s="1">
        <v>6.1728390000000001E-2</v>
      </c>
      <c r="H10">
        <f t="shared" si="10"/>
        <v>7.17</v>
      </c>
      <c r="I10">
        <f t="shared" si="3"/>
        <v>8.01</v>
      </c>
      <c r="J10" s="2" t="str">
        <f t="shared" si="4"/>
        <v>-</v>
      </c>
      <c r="K10" s="3">
        <f t="shared" si="5"/>
        <v>18</v>
      </c>
      <c r="L10" s="2" t="str">
        <f t="shared" si="6"/>
        <v>-</v>
      </c>
      <c r="M10" s="2"/>
      <c r="N10" t="s">
        <v>6</v>
      </c>
      <c r="O10">
        <v>51.75</v>
      </c>
      <c r="P10">
        <v>56.72</v>
      </c>
      <c r="Q10">
        <v>136.52000000000001</v>
      </c>
      <c r="R10">
        <v>19.899999999999999</v>
      </c>
      <c r="S10" s="6">
        <v>3849.72</v>
      </c>
      <c r="U10" t="str">
        <f t="shared" si="7"/>
        <v>assertEquals(4.78, project.getActivity("Requisitos Usuários").getStartExecutionTime(), 0.1);</v>
      </c>
      <c r="V10" t="str">
        <f t="shared" si="8"/>
        <v>assertEquals(5.34, project.getActivity("Requisitos Usuários").getFinishingTime(), 0.1);</v>
      </c>
      <c r="W10" t="str">
        <f t="shared" si="9"/>
        <v>assertEquals(27, project.getActivity("Requisitos Usuários").getErrors(), 0.1);</v>
      </c>
    </row>
    <row r="11" spans="1:23">
      <c r="A11" t="s">
        <v>25</v>
      </c>
      <c r="B11">
        <f t="shared" si="0"/>
        <v>5.34</v>
      </c>
      <c r="C11">
        <f t="shared" si="1"/>
        <v>6.35</v>
      </c>
      <c r="D11" s="3">
        <f t="shared" si="2"/>
        <v>96.19</v>
      </c>
      <c r="F11">
        <v>27</v>
      </c>
      <c r="G11" s="1">
        <v>7.4074000000000001E-2</v>
      </c>
      <c r="H11">
        <f t="shared" si="10"/>
        <v>8.01</v>
      </c>
      <c r="I11">
        <f t="shared" si="3"/>
        <v>9.52</v>
      </c>
      <c r="J11" s="2" t="str">
        <f t="shared" si="4"/>
        <v>-</v>
      </c>
      <c r="K11" s="3">
        <f>ROUND(K4*1.25+F11,2)</f>
        <v>60.75</v>
      </c>
      <c r="L11" s="2" t="str">
        <f t="shared" si="6"/>
        <v>-</v>
      </c>
      <c r="M11" s="2"/>
      <c r="N11" t="s">
        <v>7</v>
      </c>
      <c r="O11">
        <v>110.96</v>
      </c>
      <c r="P11">
        <v>120.28</v>
      </c>
      <c r="Q11">
        <v>0</v>
      </c>
      <c r="R11">
        <v>1.88</v>
      </c>
      <c r="S11" s="6">
        <v>4608.79</v>
      </c>
      <c r="U11" t="str">
        <f t="shared" si="7"/>
        <v>assertEquals(5.34, project.getActivity("Projeto Inscrições").getStartExecutionTime(), 0.1);</v>
      </c>
      <c r="V11" t="str">
        <f t="shared" si="8"/>
        <v>assertEquals(6.35, project.getActivity("Projeto Inscrições").getFinishingTime(), 0.1);</v>
      </c>
      <c r="W11" t="str">
        <f t="shared" si="9"/>
        <v>assertEquals(96.19, project.getActivity("Projeto Inscrições").getErrors(), 0.1);</v>
      </c>
    </row>
    <row r="12" spans="1:23">
      <c r="A12" t="s">
        <v>21</v>
      </c>
      <c r="B12">
        <f t="shared" si="0"/>
        <v>6.35</v>
      </c>
      <c r="C12">
        <f t="shared" si="1"/>
        <v>7.88</v>
      </c>
      <c r="D12" s="3">
        <f t="shared" si="2"/>
        <v>146.06</v>
      </c>
      <c r="F12">
        <v>41</v>
      </c>
      <c r="G12" s="1">
        <v>7.4074000000000001E-2</v>
      </c>
      <c r="H12">
        <f t="shared" si="10"/>
        <v>9.52</v>
      </c>
      <c r="I12">
        <f t="shared" si="3"/>
        <v>11.809999999999999</v>
      </c>
      <c r="J12" s="2" t="str">
        <f t="shared" si="4"/>
        <v>-</v>
      </c>
      <c r="K12" s="3">
        <f t="shared" ref="K12:K17" si="11">ROUND(K5*1.25+F12,2)</f>
        <v>92.25</v>
      </c>
      <c r="L12" s="2" t="str">
        <f t="shared" si="6"/>
        <v>-</v>
      </c>
      <c r="M12" s="2"/>
      <c r="N12" t="s">
        <v>8</v>
      </c>
      <c r="O12">
        <v>3.45</v>
      </c>
      <c r="P12">
        <v>4.16</v>
      </c>
      <c r="Q12">
        <v>34.5</v>
      </c>
      <c r="R12">
        <v>2.86</v>
      </c>
      <c r="S12" s="6">
        <v>553.4</v>
      </c>
      <c r="U12" t="str">
        <f t="shared" si="7"/>
        <v>assertEquals(6.35, project.getActivity("Projeto Turmas").getStartExecutionTime(), 0.1);</v>
      </c>
      <c r="V12" t="str">
        <f t="shared" si="8"/>
        <v>assertEquals(7.88, project.getActivity("Projeto Turmas").getFinishingTime(), 0.1);</v>
      </c>
      <c r="W12" t="str">
        <f t="shared" si="9"/>
        <v>assertEquals(146.06, project.getActivity("Projeto Turmas").getErrors(), 0.1);</v>
      </c>
    </row>
    <row r="13" spans="1:23">
      <c r="A13" t="s">
        <v>17</v>
      </c>
      <c r="B13">
        <f t="shared" si="0"/>
        <v>7.88</v>
      </c>
      <c r="C13">
        <f t="shared" si="1"/>
        <v>8.6199999999999992</v>
      </c>
      <c r="D13" s="3">
        <f t="shared" si="2"/>
        <v>71.25</v>
      </c>
      <c r="F13">
        <v>20</v>
      </c>
      <c r="G13" s="1">
        <v>7.4074000000000001E-2</v>
      </c>
      <c r="H13">
        <f t="shared" si="10"/>
        <v>11.809999999999999</v>
      </c>
      <c r="I13">
        <f t="shared" si="3"/>
        <v>12.93</v>
      </c>
      <c r="J13" s="2" t="str">
        <f t="shared" si="4"/>
        <v>-</v>
      </c>
      <c r="K13" s="3">
        <f t="shared" si="11"/>
        <v>45</v>
      </c>
      <c r="L13" s="2" t="str">
        <f t="shared" si="6"/>
        <v>-</v>
      </c>
      <c r="M13" s="2"/>
      <c r="N13" t="s">
        <v>9</v>
      </c>
      <c r="O13">
        <v>9.48</v>
      </c>
      <c r="P13">
        <v>10.34</v>
      </c>
      <c r="Q13">
        <v>81.94</v>
      </c>
      <c r="R13">
        <v>3.43</v>
      </c>
      <c r="S13" s="6">
        <v>664.08</v>
      </c>
      <c r="U13" t="str">
        <f t="shared" si="7"/>
        <v>assertEquals(7.88, project.getActivity("Projeto Disciplinas").getStartExecutionTime(), 0.1);</v>
      </c>
      <c r="V13" t="str">
        <f t="shared" si="8"/>
        <v>assertEquals(8.62, project.getActivity("Projeto Disciplinas").getFinishingTime(), 0.1);</v>
      </c>
      <c r="W13" t="str">
        <f t="shared" si="9"/>
        <v>assertEquals(71.25, project.getActivity("Projeto Disciplinas").getErrors(), 0.1);</v>
      </c>
    </row>
    <row r="14" spans="1:23">
      <c r="A14" t="s">
        <v>13</v>
      </c>
      <c r="B14">
        <f t="shared" si="0"/>
        <v>8.6199999999999992</v>
      </c>
      <c r="C14">
        <f t="shared" si="1"/>
        <v>9.48</v>
      </c>
      <c r="D14" s="3">
        <f t="shared" si="2"/>
        <v>81.900000000000006</v>
      </c>
      <c r="F14">
        <v>23</v>
      </c>
      <c r="G14" s="1">
        <v>7.4074000000000001E-2</v>
      </c>
      <c r="H14">
        <f t="shared" si="10"/>
        <v>12.93</v>
      </c>
      <c r="I14">
        <f t="shared" si="3"/>
        <v>14.219999999999999</v>
      </c>
      <c r="J14" s="2" t="str">
        <f t="shared" si="4"/>
        <v>-</v>
      </c>
      <c r="K14" s="3">
        <f t="shared" si="11"/>
        <v>51.75</v>
      </c>
      <c r="L14" s="2" t="str">
        <f t="shared" si="6"/>
        <v>-</v>
      </c>
      <c r="M14" s="2"/>
      <c r="N14" t="s">
        <v>10</v>
      </c>
      <c r="O14">
        <v>46.03</v>
      </c>
      <c r="P14">
        <v>51.75</v>
      </c>
      <c r="Q14">
        <v>157</v>
      </c>
      <c r="R14">
        <v>22.88</v>
      </c>
      <c r="S14" s="6">
        <v>4427.18</v>
      </c>
      <c r="U14" t="str">
        <f t="shared" si="7"/>
        <v>assertEquals(8.62, project.getActivity("Projeto Aluno").getStartExecutionTime(), 0.1);</v>
      </c>
      <c r="V14" t="str">
        <f t="shared" si="8"/>
        <v>assertEquals(9.48, project.getActivity("Projeto Aluno").getFinishingTime(), 0.1);</v>
      </c>
      <c r="W14" t="str">
        <f t="shared" si="9"/>
        <v>assertEquals(81.9, project.getActivity("Projeto Aluno").getErrors(), 0.1);</v>
      </c>
    </row>
    <row r="15" spans="1:23">
      <c r="A15" t="s">
        <v>9</v>
      </c>
      <c r="B15">
        <f t="shared" si="0"/>
        <v>9.48</v>
      </c>
      <c r="C15">
        <f t="shared" si="1"/>
        <v>10.34</v>
      </c>
      <c r="D15" s="3">
        <f t="shared" si="2"/>
        <v>81.94</v>
      </c>
      <c r="F15">
        <v>23</v>
      </c>
      <c r="G15" s="1">
        <v>7.4074000000000001E-2</v>
      </c>
      <c r="H15">
        <f t="shared" si="10"/>
        <v>14.219999999999999</v>
      </c>
      <c r="I15">
        <f t="shared" si="3"/>
        <v>15.509999999999998</v>
      </c>
      <c r="J15" s="2" t="str">
        <f t="shared" si="4"/>
        <v>-</v>
      </c>
      <c r="K15" s="3">
        <f t="shared" si="11"/>
        <v>51.75</v>
      </c>
      <c r="L15" s="2" t="str">
        <f t="shared" si="6"/>
        <v>-</v>
      </c>
      <c r="M15" s="2"/>
      <c r="N15" t="s">
        <v>11</v>
      </c>
      <c r="O15">
        <v>99.98</v>
      </c>
      <c r="P15">
        <v>110.96</v>
      </c>
      <c r="Q15">
        <v>0</v>
      </c>
      <c r="R15">
        <v>0</v>
      </c>
      <c r="S15" s="6">
        <v>5270.87</v>
      </c>
      <c r="U15" t="str">
        <f t="shared" si="7"/>
        <v>assertEquals(9.48, project.getActivity("Projeto Áreas").getStartExecutionTime(), 0.1);</v>
      </c>
      <c r="V15" t="str">
        <f t="shared" si="8"/>
        <v>assertEquals(10.34, project.getActivity("Projeto Áreas").getFinishingTime(), 0.1);</v>
      </c>
      <c r="W15" t="str">
        <f t="shared" si="9"/>
        <v>assertEquals(81.94, project.getActivity("Projeto Áreas").getErrors(), 0.1);</v>
      </c>
    </row>
    <row r="16" spans="1:23">
      <c r="A16" t="s">
        <v>5</v>
      </c>
      <c r="B16">
        <f t="shared" si="0"/>
        <v>10.34</v>
      </c>
      <c r="C16">
        <f t="shared" si="1"/>
        <v>11.09</v>
      </c>
      <c r="D16" s="3">
        <f t="shared" si="2"/>
        <v>71.25</v>
      </c>
      <c r="F16">
        <v>20</v>
      </c>
      <c r="G16" s="1">
        <v>7.4074000000000001E-2</v>
      </c>
      <c r="H16">
        <f t="shared" si="10"/>
        <v>15.509999999999998</v>
      </c>
      <c r="I16">
        <f t="shared" si="3"/>
        <v>16.63</v>
      </c>
      <c r="J16" s="2" t="str">
        <f t="shared" si="4"/>
        <v>-</v>
      </c>
      <c r="K16" s="3">
        <f t="shared" si="11"/>
        <v>45</v>
      </c>
      <c r="L16" s="2" t="str">
        <f t="shared" si="6"/>
        <v>-</v>
      </c>
      <c r="M16" s="2"/>
      <c r="N16" t="s">
        <v>12</v>
      </c>
      <c r="O16">
        <v>2.73</v>
      </c>
      <c r="P16">
        <v>3.44</v>
      </c>
      <c r="Q16">
        <v>34.47</v>
      </c>
      <c r="R16">
        <v>2.86</v>
      </c>
      <c r="S16" s="6">
        <v>552.95000000000005</v>
      </c>
      <c r="U16" t="str">
        <f t="shared" si="7"/>
        <v>assertEquals(10.34, project.getActivity("Projeto Professores").getStartExecutionTime(), 0.1);</v>
      </c>
      <c r="V16" t="str">
        <f t="shared" si="8"/>
        <v>assertEquals(11.09, project.getActivity("Projeto Professores").getFinishingTime(), 0.1);</v>
      </c>
      <c r="W16" t="str">
        <f t="shared" si="9"/>
        <v>assertEquals(71.25, project.getActivity("Projeto Professores").getErrors(), 0.1);</v>
      </c>
    </row>
    <row r="17" spans="1:23">
      <c r="A17" t="s">
        <v>1</v>
      </c>
      <c r="B17">
        <f t="shared" si="0"/>
        <v>11.09</v>
      </c>
      <c r="C17">
        <f t="shared" si="1"/>
        <v>11.76</v>
      </c>
      <c r="D17" s="3">
        <f t="shared" si="2"/>
        <v>64.13</v>
      </c>
      <c r="F17">
        <v>18</v>
      </c>
      <c r="G17" s="1">
        <v>7.4074000000000001E-2</v>
      </c>
      <c r="H17">
        <f t="shared" si="10"/>
        <v>16.63</v>
      </c>
      <c r="I17">
        <f t="shared" si="3"/>
        <v>17.64</v>
      </c>
      <c r="J17" s="2" t="str">
        <f t="shared" si="4"/>
        <v>-</v>
      </c>
      <c r="K17" s="3">
        <f t="shared" si="11"/>
        <v>40.5</v>
      </c>
      <c r="L17" s="2" t="str">
        <f t="shared" si="6"/>
        <v>-</v>
      </c>
      <c r="M17" s="2"/>
      <c r="N17" t="s">
        <v>13</v>
      </c>
      <c r="O17">
        <v>8.6199999999999992</v>
      </c>
      <c r="P17">
        <v>9.48</v>
      </c>
      <c r="Q17">
        <v>81.900000000000006</v>
      </c>
      <c r="R17">
        <v>3.43</v>
      </c>
      <c r="S17" s="6">
        <v>664.08</v>
      </c>
      <c r="U17" t="str">
        <f t="shared" si="7"/>
        <v>assertEquals(11.09, project.getActivity("Projeto Usuários").getStartExecutionTime(), 0.1);</v>
      </c>
      <c r="V17" t="str">
        <f t="shared" si="8"/>
        <v>assertEquals(11.76, project.getActivity("Projeto Usuários").getFinishingTime(), 0.1);</v>
      </c>
      <c r="W17" t="str">
        <f t="shared" si="9"/>
        <v>assertEquals(64.13, project.getActivity("Projeto Usuários").getErrors(), 0.1);</v>
      </c>
    </row>
    <row r="18" spans="1:23">
      <c r="A18" t="s">
        <v>26</v>
      </c>
      <c r="B18">
        <f t="shared" si="0"/>
        <v>11.76</v>
      </c>
      <c r="C18">
        <f t="shared" si="1"/>
        <v>18.47</v>
      </c>
      <c r="D18" s="3">
        <f t="shared" si="2"/>
        <v>184.3</v>
      </c>
      <c r="F18">
        <v>27</v>
      </c>
      <c r="G18" s="1">
        <v>0.49382710000000002</v>
      </c>
      <c r="H18">
        <f t="shared" si="10"/>
        <v>17.64</v>
      </c>
      <c r="I18">
        <f t="shared" si="3"/>
        <v>27.71</v>
      </c>
      <c r="J18" s="2" t="str">
        <f t="shared" si="4"/>
        <v>-</v>
      </c>
      <c r="K18" s="3">
        <f>ROUND(K11*1.33+F18,2)</f>
        <v>107.8</v>
      </c>
      <c r="L18" s="2" t="str">
        <f t="shared" si="6"/>
        <v>-</v>
      </c>
      <c r="M18" s="2"/>
      <c r="N18" t="s">
        <v>14</v>
      </c>
      <c r="O18">
        <v>40.31</v>
      </c>
      <c r="P18">
        <v>46.03</v>
      </c>
      <c r="Q18">
        <v>156.94</v>
      </c>
      <c r="R18">
        <v>22.88</v>
      </c>
      <c r="S18" s="6">
        <v>4427.18</v>
      </c>
      <c r="U18" t="str">
        <f t="shared" si="7"/>
        <v>assertEquals(11.76, project.getActivity("Codificacao Inscrições").getStartExecutionTime(), 0.1);</v>
      </c>
      <c r="V18" t="str">
        <f t="shared" si="8"/>
        <v>assertEquals(18.47, project.getActivity("Codificacao Inscrições").getFinishingTime(), 0.1);</v>
      </c>
      <c r="W18" t="str">
        <f t="shared" si="9"/>
        <v>assertEquals(184.3, project.getActivity("Codificacao Inscrições").getErrors(), 0.1);</v>
      </c>
    </row>
    <row r="19" spans="1:23">
      <c r="A19" t="s">
        <v>22</v>
      </c>
      <c r="B19">
        <f t="shared" si="0"/>
        <v>18.47</v>
      </c>
      <c r="C19">
        <f t="shared" si="1"/>
        <v>33.07</v>
      </c>
      <c r="D19" s="3">
        <f t="shared" si="2"/>
        <v>233.65</v>
      </c>
      <c r="F19">
        <v>41</v>
      </c>
      <c r="G19" s="1">
        <v>0.49382710000000002</v>
      </c>
      <c r="H19">
        <f t="shared" si="10"/>
        <v>27.71</v>
      </c>
      <c r="I19">
        <f t="shared" si="3"/>
        <v>43</v>
      </c>
      <c r="J19" s="2" t="str">
        <f t="shared" si="4"/>
        <v>-</v>
      </c>
      <c r="K19" s="3">
        <f t="shared" ref="K19:K24" si="12">ROUND(K12*1.33+F19,2)</f>
        <v>163.69</v>
      </c>
      <c r="L19" s="2" t="str">
        <f t="shared" si="6"/>
        <v>-</v>
      </c>
      <c r="M19" s="2"/>
      <c r="N19" t="s">
        <v>15</v>
      </c>
      <c r="O19">
        <v>92.61</v>
      </c>
      <c r="P19">
        <v>99.98</v>
      </c>
      <c r="Q19">
        <v>0</v>
      </c>
      <c r="R19">
        <v>28.83</v>
      </c>
      <c r="S19" s="6">
        <v>5658.13</v>
      </c>
      <c r="U19" t="str">
        <f t="shared" si="7"/>
        <v>assertEquals(18.47, project.getActivity("Codificacao Turmas").getStartExecutionTime(), 0.1);</v>
      </c>
      <c r="V19" t="str">
        <f t="shared" si="8"/>
        <v>assertEquals(33.07, project.getActivity("Codificacao Turmas").getFinishingTime(), 0.1);</v>
      </c>
      <c r="W19" t="str">
        <f t="shared" si="9"/>
        <v>assertEquals(233.65, project.getActivity("Codificacao Turmas").getErrors(), 0.1);</v>
      </c>
    </row>
    <row r="20" spans="1:23">
      <c r="A20" t="s">
        <v>18</v>
      </c>
      <c r="B20">
        <f t="shared" si="0"/>
        <v>33.07</v>
      </c>
      <c r="C20">
        <f t="shared" si="1"/>
        <v>40.31</v>
      </c>
      <c r="D20" s="3">
        <f t="shared" si="2"/>
        <v>112.74</v>
      </c>
      <c r="F20">
        <v>20</v>
      </c>
      <c r="G20" s="1">
        <v>0.49382710000000002</v>
      </c>
      <c r="H20">
        <f t="shared" si="10"/>
        <v>43</v>
      </c>
      <c r="I20">
        <f t="shared" si="3"/>
        <v>50.46</v>
      </c>
      <c r="J20" s="2" t="str">
        <f t="shared" si="4"/>
        <v>-</v>
      </c>
      <c r="K20" s="3">
        <f t="shared" si="12"/>
        <v>79.849999999999994</v>
      </c>
      <c r="L20" s="2" t="str">
        <f t="shared" si="6"/>
        <v>-</v>
      </c>
      <c r="M20" s="2"/>
      <c r="N20" t="s">
        <v>16</v>
      </c>
      <c r="O20">
        <v>2.11</v>
      </c>
      <c r="P20">
        <v>2.73</v>
      </c>
      <c r="Q20">
        <v>30</v>
      </c>
      <c r="R20">
        <v>2.4900000000000002</v>
      </c>
      <c r="S20" s="6">
        <v>481.22</v>
      </c>
      <c r="U20" t="str">
        <f t="shared" si="7"/>
        <v>assertEquals(33.07, project.getActivity("Codificacao Disciplinas").getStartExecutionTime(), 0.1);</v>
      </c>
      <c r="V20" t="str">
        <f t="shared" si="8"/>
        <v>assertEquals(40.31, project.getActivity("Codificacao Disciplinas").getFinishingTime(), 0.1);</v>
      </c>
      <c r="W20" t="str">
        <f t="shared" si="9"/>
        <v>assertEquals(112.74, project.getActivity("Codificacao Disciplinas").getErrors(), 0.1);</v>
      </c>
    </row>
    <row r="21" spans="1:23">
      <c r="A21" t="s">
        <v>14</v>
      </c>
      <c r="B21">
        <f t="shared" si="0"/>
        <v>40.31</v>
      </c>
      <c r="C21">
        <f t="shared" si="1"/>
        <v>46.03</v>
      </c>
      <c r="D21" s="3">
        <f t="shared" si="2"/>
        <v>156.94</v>
      </c>
      <c r="F21">
        <v>23</v>
      </c>
      <c r="G21" s="1">
        <v>0.49382710000000002</v>
      </c>
      <c r="H21">
        <f t="shared" si="10"/>
        <v>50.46</v>
      </c>
      <c r="I21">
        <f t="shared" si="3"/>
        <v>59.04</v>
      </c>
      <c r="J21" s="2" t="str">
        <f t="shared" si="4"/>
        <v>-</v>
      </c>
      <c r="K21" s="3">
        <f t="shared" si="12"/>
        <v>91.83</v>
      </c>
      <c r="L21" s="2" t="str">
        <f t="shared" si="6"/>
        <v>-</v>
      </c>
      <c r="M21" s="2"/>
      <c r="N21" t="s">
        <v>17</v>
      </c>
      <c r="O21">
        <v>7.88</v>
      </c>
      <c r="P21">
        <v>8.6199999999999992</v>
      </c>
      <c r="Q21">
        <v>71.25</v>
      </c>
      <c r="R21">
        <v>2.98</v>
      </c>
      <c r="S21" s="6">
        <v>577.46</v>
      </c>
      <c r="U21" t="str">
        <f t="shared" si="7"/>
        <v>assertEquals(40.31, project.getActivity("Codificacao Aluno").getStartExecutionTime(), 0.1);</v>
      </c>
      <c r="V21" t="str">
        <f t="shared" si="8"/>
        <v>assertEquals(46.03, project.getActivity("Codificacao Aluno").getFinishingTime(), 0.1);</v>
      </c>
      <c r="W21" t="str">
        <f t="shared" si="9"/>
        <v>assertEquals(156.94, project.getActivity("Codificacao Aluno").getErrors(), 0.1);</v>
      </c>
    </row>
    <row r="22" spans="1:23">
      <c r="A22" t="s">
        <v>10</v>
      </c>
      <c r="B22">
        <f t="shared" si="0"/>
        <v>46.03</v>
      </c>
      <c r="C22">
        <f t="shared" si="1"/>
        <v>51.75</v>
      </c>
      <c r="D22" s="3">
        <f t="shared" si="2"/>
        <v>157</v>
      </c>
      <c r="F22">
        <v>23</v>
      </c>
      <c r="G22" s="1">
        <v>0.49382710000000002</v>
      </c>
      <c r="H22">
        <f t="shared" si="10"/>
        <v>59.04</v>
      </c>
      <c r="I22">
        <f t="shared" si="3"/>
        <v>67.62</v>
      </c>
      <c r="J22" s="2" t="str">
        <f t="shared" si="4"/>
        <v>-</v>
      </c>
      <c r="K22" s="3">
        <f t="shared" si="12"/>
        <v>91.83</v>
      </c>
      <c r="L22" s="2" t="str">
        <f t="shared" si="6"/>
        <v>-</v>
      </c>
      <c r="M22" s="2"/>
      <c r="N22" t="s">
        <v>18</v>
      </c>
      <c r="O22">
        <v>33.07</v>
      </c>
      <c r="P22">
        <v>40.31</v>
      </c>
      <c r="Q22">
        <v>112.74</v>
      </c>
      <c r="R22">
        <v>1.78</v>
      </c>
      <c r="S22" s="6">
        <v>3605.1</v>
      </c>
      <c r="U22" t="str">
        <f t="shared" si="7"/>
        <v>assertEquals(46.03, project.getActivity("Codificacao Áreas").getStartExecutionTime(), 0.1);</v>
      </c>
      <c r="V22" t="str">
        <f t="shared" si="8"/>
        <v>assertEquals(51.75, project.getActivity("Codificacao Áreas").getFinishingTime(), 0.1);</v>
      </c>
      <c r="W22" t="str">
        <f t="shared" si="9"/>
        <v>assertEquals(157, project.getActivity("Codificacao Áreas").getErrors(), 0.1);</v>
      </c>
    </row>
    <row r="23" spans="1:23">
      <c r="A23" t="s">
        <v>6</v>
      </c>
      <c r="B23">
        <f t="shared" si="0"/>
        <v>51.75</v>
      </c>
      <c r="C23">
        <f t="shared" si="1"/>
        <v>56.72</v>
      </c>
      <c r="D23" s="3">
        <f t="shared" si="2"/>
        <v>136.52000000000001</v>
      </c>
      <c r="F23">
        <v>20</v>
      </c>
      <c r="G23" s="1">
        <v>0.49382710000000002</v>
      </c>
      <c r="H23">
        <f t="shared" si="10"/>
        <v>67.62</v>
      </c>
      <c r="I23">
        <f t="shared" si="3"/>
        <v>75.08</v>
      </c>
      <c r="J23" s="2" t="str">
        <f t="shared" si="4"/>
        <v>-</v>
      </c>
      <c r="K23" s="3">
        <f t="shared" si="12"/>
        <v>79.849999999999994</v>
      </c>
      <c r="L23" s="2" t="str">
        <f t="shared" si="6"/>
        <v>-</v>
      </c>
      <c r="M23" s="2"/>
      <c r="N23" t="s">
        <v>19</v>
      </c>
      <c r="O23">
        <v>87.35</v>
      </c>
      <c r="P23">
        <v>92.61</v>
      </c>
      <c r="Q23">
        <v>0</v>
      </c>
      <c r="R23">
        <v>21.03</v>
      </c>
      <c r="S23" s="6">
        <v>4068.95</v>
      </c>
      <c r="U23" t="str">
        <f t="shared" si="7"/>
        <v>assertEquals(51.75, project.getActivity("Codificacao Professores").getStartExecutionTime(), 0.1);</v>
      </c>
      <c r="V23" t="str">
        <f t="shared" si="8"/>
        <v>assertEquals(56.72, project.getActivity("Codificacao Professores").getFinishingTime(), 0.1);</v>
      </c>
      <c r="W23" t="str">
        <f t="shared" si="9"/>
        <v>assertEquals(136.52, project.getActivity("Codificacao Professores").getErrors(), 0.1);</v>
      </c>
    </row>
    <row r="24" spans="1:23">
      <c r="A24" t="s">
        <v>2</v>
      </c>
      <c r="B24">
        <f t="shared" si="0"/>
        <v>56.72</v>
      </c>
      <c r="C24">
        <f t="shared" si="1"/>
        <v>61.88</v>
      </c>
      <c r="D24" s="3">
        <f t="shared" si="2"/>
        <v>115.71</v>
      </c>
      <c r="F24">
        <v>18</v>
      </c>
      <c r="G24" s="1">
        <v>0.49382710000000002</v>
      </c>
      <c r="H24">
        <f t="shared" si="10"/>
        <v>75.08</v>
      </c>
      <c r="I24">
        <f t="shared" si="3"/>
        <v>81.789999999999992</v>
      </c>
      <c r="J24" s="2" t="str">
        <f t="shared" si="4"/>
        <v>-</v>
      </c>
      <c r="K24" s="3">
        <f t="shared" si="12"/>
        <v>71.87</v>
      </c>
      <c r="L24" s="2" t="str">
        <f t="shared" si="6"/>
        <v>-</v>
      </c>
      <c r="M24" s="2"/>
      <c r="N24" t="s">
        <v>20</v>
      </c>
      <c r="O24">
        <v>0.83</v>
      </c>
      <c r="P24">
        <v>2.11</v>
      </c>
      <c r="Q24">
        <v>61.5</v>
      </c>
      <c r="R24">
        <v>5.0999999999999996</v>
      </c>
      <c r="S24" s="6">
        <v>986.49</v>
      </c>
      <c r="U24" t="str">
        <f t="shared" si="7"/>
        <v>assertEquals(56.72, project.getActivity("Codificacao Usuários").getStartExecutionTime(), 0.1);</v>
      </c>
      <c r="V24" t="str">
        <f t="shared" si="8"/>
        <v>assertEquals(61.88, project.getActivity("Codificacao Usuários").getFinishingTime(), 0.1);</v>
      </c>
      <c r="W24" t="str">
        <f t="shared" si="9"/>
        <v>assertEquals(115.71, project.getActivity("Codificacao Usuários").getErrors(), 0.1);</v>
      </c>
    </row>
    <row r="25" spans="1:23">
      <c r="A25" t="s">
        <v>27</v>
      </c>
      <c r="B25">
        <f t="shared" si="0"/>
        <v>61.88</v>
      </c>
      <c r="C25">
        <f t="shared" si="1"/>
        <v>74.77</v>
      </c>
      <c r="D25" s="3">
        <f t="shared" si="2"/>
        <v>0</v>
      </c>
      <c r="F25">
        <v>27</v>
      </c>
      <c r="G25" s="1">
        <v>0.37037050999999993</v>
      </c>
      <c r="H25">
        <f t="shared" si="10"/>
        <v>81.789999999999992</v>
      </c>
      <c r="I25">
        <f t="shared" si="3"/>
        <v>89.339999999999989</v>
      </c>
      <c r="J25" s="2" t="str">
        <f t="shared" si="4"/>
        <v>-</v>
      </c>
      <c r="K25" s="3">
        <v>0</v>
      </c>
      <c r="L25" s="2" t="str">
        <f t="shared" si="6"/>
        <v>ok</v>
      </c>
      <c r="N25" t="s">
        <v>21</v>
      </c>
      <c r="O25">
        <v>6.35</v>
      </c>
      <c r="P25">
        <v>7.88</v>
      </c>
      <c r="Q25">
        <v>146.06</v>
      </c>
      <c r="R25">
        <v>6.12</v>
      </c>
      <c r="S25" s="6">
        <v>1183.79</v>
      </c>
      <c r="U25" t="str">
        <f t="shared" si="7"/>
        <v>assertEquals(61.88, project.getActivity("Testes Inscrições").getStartExecutionTime(), 0.1);</v>
      </c>
      <c r="V25" t="str">
        <f t="shared" si="8"/>
        <v>assertEquals(74.77, project.getActivity("Testes Inscrições").getFinishingTime(), 0.1);</v>
      </c>
      <c r="W25" t="str">
        <f t="shared" si="9"/>
        <v>assertEquals(0, project.getActivity("Testes Inscrições").getErrors(), 0.1);</v>
      </c>
    </row>
    <row r="26" spans="1:23">
      <c r="A26" t="s">
        <v>23</v>
      </c>
      <c r="B26">
        <f t="shared" si="0"/>
        <v>74.77</v>
      </c>
      <c r="C26">
        <f t="shared" si="1"/>
        <v>87.35</v>
      </c>
      <c r="D26" s="3">
        <f t="shared" si="2"/>
        <v>0</v>
      </c>
      <c r="F26">
        <v>41</v>
      </c>
      <c r="G26" s="1">
        <v>0.37037050999999993</v>
      </c>
      <c r="H26">
        <f t="shared" si="10"/>
        <v>89.339999999999989</v>
      </c>
      <c r="I26">
        <f t="shared" si="3"/>
        <v>100.80999999999999</v>
      </c>
      <c r="J26" s="2" t="str">
        <f t="shared" si="4"/>
        <v>-</v>
      </c>
      <c r="K26" s="3">
        <v>0</v>
      </c>
      <c r="L26" s="2" t="str">
        <f t="shared" si="6"/>
        <v>ok</v>
      </c>
      <c r="N26" t="s">
        <v>22</v>
      </c>
      <c r="O26">
        <v>18.47</v>
      </c>
      <c r="P26">
        <v>33.07</v>
      </c>
      <c r="Q26">
        <v>233.65</v>
      </c>
      <c r="R26">
        <v>5.57</v>
      </c>
      <c r="S26" s="6">
        <v>7416.54</v>
      </c>
      <c r="U26" t="str">
        <f t="shared" si="7"/>
        <v>assertEquals(74.77, project.getActivity("Testes Turmas").getStartExecutionTime(), 0.1);</v>
      </c>
      <c r="V26" t="str">
        <f t="shared" si="8"/>
        <v>assertEquals(87.35, project.getActivity("Testes Turmas").getFinishingTime(), 0.1);</v>
      </c>
      <c r="W26" t="str">
        <f t="shared" si="9"/>
        <v>assertEquals(0, project.getActivity("Testes Turmas").getErrors(), 0.1);</v>
      </c>
    </row>
    <row r="27" spans="1:23">
      <c r="A27" t="s">
        <v>19</v>
      </c>
      <c r="B27">
        <f t="shared" si="0"/>
        <v>87.35</v>
      </c>
      <c r="C27">
        <f t="shared" si="1"/>
        <v>92.61</v>
      </c>
      <c r="D27" s="3">
        <f t="shared" si="2"/>
        <v>0</v>
      </c>
      <c r="F27">
        <v>20</v>
      </c>
      <c r="G27" s="1">
        <v>0.37037050999999993</v>
      </c>
      <c r="H27">
        <f t="shared" si="10"/>
        <v>100.80999999999999</v>
      </c>
      <c r="I27">
        <f t="shared" si="3"/>
        <v>106.40999999999998</v>
      </c>
      <c r="J27" s="2" t="str">
        <f t="shared" si="4"/>
        <v>-</v>
      </c>
      <c r="K27" s="3">
        <v>0</v>
      </c>
      <c r="L27" s="2" t="str">
        <f t="shared" si="6"/>
        <v>ok</v>
      </c>
      <c r="N27" t="s">
        <v>23</v>
      </c>
      <c r="O27">
        <v>74.77</v>
      </c>
      <c r="P27">
        <v>87.35</v>
      </c>
      <c r="Q27">
        <v>0</v>
      </c>
      <c r="R27">
        <v>30.1</v>
      </c>
      <c r="S27" s="6">
        <v>8250.92</v>
      </c>
      <c r="U27" t="str">
        <f t="shared" si="7"/>
        <v>assertEquals(87.35, project.getActivity("Testes Disciplinas").getStartExecutionTime(), 0.1);</v>
      </c>
      <c r="V27" t="str">
        <f t="shared" si="8"/>
        <v>assertEquals(92.61, project.getActivity("Testes Disciplinas").getFinishingTime(), 0.1);</v>
      </c>
      <c r="W27" t="str">
        <f t="shared" si="9"/>
        <v>assertEquals(0, project.getActivity("Testes Disciplinas").getErrors(), 0.1);</v>
      </c>
    </row>
    <row r="28" spans="1:23">
      <c r="A28" t="s">
        <v>15</v>
      </c>
      <c r="B28">
        <f t="shared" si="0"/>
        <v>92.61</v>
      </c>
      <c r="C28">
        <f t="shared" si="1"/>
        <v>99.98</v>
      </c>
      <c r="D28" s="3">
        <f t="shared" si="2"/>
        <v>0</v>
      </c>
      <c r="F28">
        <v>23</v>
      </c>
      <c r="G28" s="1">
        <v>0.37037050999999993</v>
      </c>
      <c r="H28">
        <f t="shared" si="10"/>
        <v>106.40999999999998</v>
      </c>
      <c r="I28">
        <f t="shared" si="3"/>
        <v>112.83999999999997</v>
      </c>
      <c r="J28" s="2" t="str">
        <f t="shared" si="4"/>
        <v>-</v>
      </c>
      <c r="K28" s="3">
        <v>0</v>
      </c>
      <c r="L28" s="2" t="str">
        <f t="shared" si="6"/>
        <v>ok</v>
      </c>
      <c r="N28" t="s">
        <v>24</v>
      </c>
      <c r="O28">
        <v>0</v>
      </c>
      <c r="P28">
        <v>0.83</v>
      </c>
      <c r="Q28">
        <v>40.5</v>
      </c>
      <c r="R28">
        <v>3.36</v>
      </c>
      <c r="S28" s="6">
        <v>649.64</v>
      </c>
      <c r="U28" t="str">
        <f t="shared" si="7"/>
        <v>assertEquals(92.61, project.getActivity("Testes Aluno").getStartExecutionTime(), 0.1);</v>
      </c>
      <c r="V28" t="str">
        <f t="shared" si="8"/>
        <v>assertEquals(99.98, project.getActivity("Testes Aluno").getFinishingTime(), 0.1);</v>
      </c>
      <c r="W28" t="str">
        <f t="shared" si="9"/>
        <v>assertEquals(0, project.getActivity("Testes Aluno").getErrors(), 0.1);</v>
      </c>
    </row>
    <row r="29" spans="1:23">
      <c r="A29" t="s">
        <v>11</v>
      </c>
      <c r="B29">
        <f t="shared" si="0"/>
        <v>99.98</v>
      </c>
      <c r="C29">
        <f t="shared" si="1"/>
        <v>110.96</v>
      </c>
      <c r="D29" s="3">
        <f t="shared" si="2"/>
        <v>0</v>
      </c>
      <c r="F29">
        <v>23</v>
      </c>
      <c r="G29" s="1">
        <v>0.37037050999999993</v>
      </c>
      <c r="H29">
        <f t="shared" si="10"/>
        <v>112.83999999999997</v>
      </c>
      <c r="I29">
        <f t="shared" si="3"/>
        <v>119.26999999999998</v>
      </c>
      <c r="J29" s="2" t="str">
        <f t="shared" si="4"/>
        <v>-</v>
      </c>
      <c r="K29" s="3">
        <v>0</v>
      </c>
      <c r="L29" s="2" t="str">
        <f t="shared" si="6"/>
        <v>ok</v>
      </c>
      <c r="N29" t="s">
        <v>25</v>
      </c>
      <c r="O29">
        <v>5.34</v>
      </c>
      <c r="P29">
        <v>6.35</v>
      </c>
      <c r="Q29">
        <v>96.19</v>
      </c>
      <c r="R29">
        <v>4.03</v>
      </c>
      <c r="S29" s="6">
        <v>779.57</v>
      </c>
      <c r="U29" t="str">
        <f t="shared" si="7"/>
        <v>assertEquals(99.98, project.getActivity("Testes Áreas").getStartExecutionTime(), 0.1);</v>
      </c>
      <c r="V29" t="str">
        <f t="shared" si="8"/>
        <v>assertEquals(110.96, project.getActivity("Testes Áreas").getFinishingTime(), 0.1);</v>
      </c>
      <c r="W29" t="str">
        <f t="shared" si="9"/>
        <v>assertEquals(0, project.getActivity("Testes Áreas").getErrors(), 0.1);</v>
      </c>
    </row>
    <row r="30" spans="1:23">
      <c r="A30" t="s">
        <v>7</v>
      </c>
      <c r="B30">
        <f t="shared" si="0"/>
        <v>110.96</v>
      </c>
      <c r="C30">
        <f t="shared" si="1"/>
        <v>120.28</v>
      </c>
      <c r="D30" s="3">
        <f t="shared" si="2"/>
        <v>0</v>
      </c>
      <c r="F30">
        <v>20</v>
      </c>
      <c r="G30" s="1">
        <v>0.37037050999999993</v>
      </c>
      <c r="H30">
        <f t="shared" si="10"/>
        <v>119.26999999999998</v>
      </c>
      <c r="I30">
        <f t="shared" si="3"/>
        <v>124.86999999999998</v>
      </c>
      <c r="J30" s="2" t="str">
        <f t="shared" si="4"/>
        <v>-</v>
      </c>
      <c r="K30" s="3">
        <v>0</v>
      </c>
      <c r="L30" s="2" t="str">
        <f t="shared" si="6"/>
        <v>ok</v>
      </c>
      <c r="N30" t="s">
        <v>26</v>
      </c>
      <c r="O30">
        <v>11.76</v>
      </c>
      <c r="P30">
        <v>18.47</v>
      </c>
      <c r="Q30">
        <v>184.3</v>
      </c>
      <c r="R30">
        <v>26.86</v>
      </c>
      <c r="S30" s="6">
        <v>5197.12</v>
      </c>
      <c r="U30" t="str">
        <f t="shared" si="7"/>
        <v>assertEquals(110.96, project.getActivity("Testes Professores").getStartExecutionTime(), 0.1);</v>
      </c>
      <c r="V30" t="str">
        <f t="shared" si="8"/>
        <v>assertEquals(120.28, project.getActivity("Testes Professores").getFinishingTime(), 0.1);</v>
      </c>
      <c r="W30" t="str">
        <f t="shared" si="9"/>
        <v>assertEquals(0, project.getActivity("Testes Professores").getErrors(), 0.1);</v>
      </c>
    </row>
    <row r="31" spans="1:23">
      <c r="A31" t="s">
        <v>3</v>
      </c>
      <c r="B31">
        <f t="shared" si="0"/>
        <v>120.28</v>
      </c>
      <c r="C31">
        <f t="shared" si="1"/>
        <v>125.67</v>
      </c>
      <c r="D31" s="3">
        <f t="shared" si="2"/>
        <v>0</v>
      </c>
      <c r="F31">
        <v>18</v>
      </c>
      <c r="G31" s="1">
        <v>0.37037050999999993</v>
      </c>
      <c r="H31">
        <f t="shared" si="10"/>
        <v>124.86999999999998</v>
      </c>
      <c r="I31">
        <f t="shared" si="3"/>
        <v>129.90999999999997</v>
      </c>
      <c r="J31" s="2" t="str">
        <f t="shared" si="4"/>
        <v>-</v>
      </c>
      <c r="K31" s="3">
        <v>0</v>
      </c>
      <c r="L31" s="2" t="str">
        <f t="shared" si="6"/>
        <v>ok</v>
      </c>
      <c r="N31" t="s">
        <v>27</v>
      </c>
      <c r="O31">
        <v>61.88</v>
      </c>
      <c r="P31">
        <v>74.77</v>
      </c>
      <c r="Q31">
        <v>0</v>
      </c>
      <c r="R31">
        <v>0</v>
      </c>
      <c r="S31" s="6">
        <v>6187.54</v>
      </c>
      <c r="U31" t="str">
        <f t="shared" si="7"/>
        <v>assertEquals(120.28, project.getActivity("Testes Usuários").getStartExecutionTime(), 0.1);</v>
      </c>
      <c r="V31" t="str">
        <f t="shared" si="8"/>
        <v>assertEquals(125.67, project.getActivity("Testes Usuários").getFinishingTime(), 0.1);</v>
      </c>
      <c r="W31" t="str">
        <f t="shared" si="9"/>
        <v>assertEquals(0, project.getActivity("Testes Usuários").getErrors(), 0.1);</v>
      </c>
    </row>
    <row r="32" spans="1:23">
      <c r="R32" s="6">
        <f>SUM(R4:R31)</f>
        <v>262.8</v>
      </c>
      <c r="S32" s="6">
        <f>SUM(S4:S31)</f>
        <v>79639.34</v>
      </c>
    </row>
    <row r="33" spans="1:7">
      <c r="A33" t="s">
        <v>38</v>
      </c>
      <c r="B33">
        <v>129.91</v>
      </c>
      <c r="C33" t="s">
        <v>35</v>
      </c>
      <c r="D33">
        <f>8*60</f>
        <v>480</v>
      </c>
      <c r="E33" t="s">
        <v>36</v>
      </c>
      <c r="F33" s="6">
        <f>B33*D33</f>
        <v>62356.799999999996</v>
      </c>
      <c r="G33" t="s">
        <v>37</v>
      </c>
    </row>
    <row r="34" spans="1:7">
      <c r="A34" t="s">
        <v>40</v>
      </c>
      <c r="B34">
        <v>109.27</v>
      </c>
      <c r="C34" t="s">
        <v>35</v>
      </c>
      <c r="D34">
        <f>8*60+2*60*1.2+2*60*1.25</f>
        <v>774</v>
      </c>
      <c r="E34" t="s">
        <v>36</v>
      </c>
      <c r="F34" s="6">
        <f>B34*D34</f>
        <v>84574.98</v>
      </c>
      <c r="G34" t="s">
        <v>37</v>
      </c>
    </row>
    <row r="35" spans="1:7">
      <c r="A35" t="s">
        <v>41</v>
      </c>
      <c r="B35">
        <v>125.67</v>
      </c>
      <c r="C35" t="s">
        <v>35</v>
      </c>
      <c r="D35">
        <f>8*60+2*60*1.2+2*60*1.25</f>
        <v>774</v>
      </c>
      <c r="E35" t="s">
        <v>36</v>
      </c>
      <c r="F35" s="6">
        <f>(B35-60)*D35+60*D33</f>
        <v>79628.58</v>
      </c>
      <c r="G35" t="s">
        <v>37</v>
      </c>
    </row>
  </sheetData>
  <sortState ref="A2:D29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</cp:lastModifiedBy>
  <dcterms:created xsi:type="dcterms:W3CDTF">2014-04-29T18:57:52Z</dcterms:created>
  <dcterms:modified xsi:type="dcterms:W3CDTF">2014-05-13T20:00:27Z</dcterms:modified>
</cp:coreProperties>
</file>