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ês" sheetId="1" r:id="rId4"/>
    <sheet state="hidden" name="Modelo de negócio" sheetId="2" r:id="rId5"/>
    <sheet state="hidden" name="Cópia de Modelo de negócio" sheetId="3" r:id="rId6"/>
  </sheets>
  <definedNames/>
  <calcPr/>
  <extLst>
    <ext uri="GoogleSheetsCustomDataVersion2">
      <go:sheetsCustomData xmlns:go="http://customooxmlschemas.google.com/" r:id="rId7" roundtripDataChecksum="VUKWI+qsblWnd55NhBu1rExAnBxPlQsdV9oFHGi2uUg="/>
    </ext>
  </extLst>
</workbook>
</file>

<file path=xl/sharedStrings.xml><?xml version="1.0" encoding="utf-8"?>
<sst xmlns="http://schemas.openxmlformats.org/spreadsheetml/2006/main" count="260" uniqueCount="97">
  <si>
    <t>1a semana</t>
  </si>
  <si>
    <t>2a semana</t>
  </si>
  <si>
    <t>3a semana</t>
  </si>
  <si>
    <t>4a semana</t>
  </si>
  <si>
    <t>5a semana</t>
  </si>
  <si>
    <t xml:space="preserve">Semana </t>
  </si>
  <si>
    <t>Total</t>
  </si>
  <si>
    <t>Criação</t>
  </si>
  <si>
    <t>Previsto</t>
  </si>
  <si>
    <t>Realizado</t>
  </si>
  <si>
    <t>Shopping 1</t>
  </si>
  <si>
    <t>Shopping 2</t>
  </si>
  <si>
    <t>Shopping 3</t>
  </si>
  <si>
    <t>Shopping 4</t>
  </si>
  <si>
    <t>Shopping 5</t>
  </si>
  <si>
    <t>Shopping 6</t>
  </si>
  <si>
    <t>Shopping 7</t>
  </si>
  <si>
    <t>Shopping 8</t>
  </si>
  <si>
    <t>Shopping 9</t>
  </si>
  <si>
    <t>Shopping 10</t>
  </si>
  <si>
    <t>Shopping 11</t>
  </si>
  <si>
    <t>Shopping 12</t>
  </si>
  <si>
    <t>Shopping 13</t>
  </si>
  <si>
    <t>Passagem Loja</t>
  </si>
  <si>
    <t>Total Passagens de loja</t>
  </si>
  <si>
    <t>Passagens online direta</t>
  </si>
  <si>
    <t>Passagens online intermediados</t>
  </si>
  <si>
    <t>Total passado</t>
  </si>
  <si>
    <t>Leads por vendedora</t>
  </si>
  <si>
    <t>Vendedoras ativas</t>
  </si>
  <si>
    <t xml:space="preserve">Ganhos de Loja </t>
  </si>
  <si>
    <t>Total de ganhos</t>
  </si>
  <si>
    <t>Ganhos do online</t>
  </si>
  <si>
    <t>ITALIANO</t>
  </si>
  <si>
    <t>Mês</t>
  </si>
  <si>
    <t>Julho</t>
  </si>
  <si>
    <t>Agosto</t>
  </si>
  <si>
    <t>Setembro</t>
  </si>
  <si>
    <t>Outubro</t>
  </si>
  <si>
    <t>Novembro</t>
  </si>
  <si>
    <t>Dezembro</t>
  </si>
  <si>
    <t>Semestre</t>
  </si>
  <si>
    <t>Google</t>
  </si>
  <si>
    <t>Facebook</t>
  </si>
  <si>
    <t>Bing</t>
  </si>
  <si>
    <t>Dgmax</t>
  </si>
  <si>
    <t>Eurodicas</t>
  </si>
  <si>
    <t>Email</t>
  </si>
  <si>
    <t>SMS</t>
  </si>
  <si>
    <t>CPC Google</t>
  </si>
  <si>
    <t>CPC Facebook</t>
  </si>
  <si>
    <t>Entradas totais pagas</t>
  </si>
  <si>
    <t>Conversão Google</t>
  </si>
  <si>
    <t>Conversão Facebook</t>
  </si>
  <si>
    <t>Leads Google</t>
  </si>
  <si>
    <t>Leads Facebook</t>
  </si>
  <si>
    <t>CPA Google</t>
  </si>
  <si>
    <t>CPA Facebook</t>
  </si>
  <si>
    <t>CONVERSÃO TOTAL</t>
  </si>
  <si>
    <t>GANHOS</t>
  </si>
  <si>
    <t>CUSTO</t>
  </si>
  <si>
    <t>LUCRO</t>
  </si>
  <si>
    <t>Total de entradas</t>
  </si>
  <si>
    <t>Entradas diretas</t>
  </si>
  <si>
    <t>Entrada eurodicas</t>
  </si>
  <si>
    <t>Entrada outros</t>
  </si>
  <si>
    <t>Entradas Total</t>
  </si>
  <si>
    <t>Tx Passagem</t>
  </si>
  <si>
    <t>Passagens Total</t>
  </si>
  <si>
    <t>Meta Passagens</t>
  </si>
  <si>
    <t>% Meta Passagem</t>
  </si>
  <si>
    <t>Meta Entradas</t>
  </si>
  <si>
    <t>% Meta Entradas</t>
  </si>
  <si>
    <t>Custo Por Entrada</t>
  </si>
  <si>
    <t>Custo por Passagem</t>
  </si>
  <si>
    <t>Custo</t>
  </si>
  <si>
    <t xml:space="preserve">Faturamento </t>
  </si>
  <si>
    <t>ROI</t>
  </si>
  <si>
    <t>Total Semestre PT+IT</t>
  </si>
  <si>
    <t xml:space="preserve">Total orçamento </t>
  </si>
  <si>
    <t xml:space="preserve">ITALIANO investimento </t>
  </si>
  <si>
    <t xml:space="preserve">Todos os canais online </t>
  </si>
  <si>
    <t xml:space="preserve">Entrada site </t>
  </si>
  <si>
    <t xml:space="preserve">Entrada formulário </t>
  </si>
  <si>
    <t xml:space="preserve">Entrada lead </t>
  </si>
  <si>
    <t xml:space="preserve">Passagem </t>
  </si>
  <si>
    <t xml:space="preserve">Conversão site </t>
  </si>
  <si>
    <t xml:space="preserve">Conversão fomrulário </t>
  </si>
  <si>
    <t xml:space="preserve">Conversão passagem </t>
  </si>
  <si>
    <t>Custo por aquisição</t>
  </si>
  <si>
    <t xml:space="preserve">Custo por cliente </t>
  </si>
  <si>
    <t>Google ads</t>
  </si>
  <si>
    <t>OPI</t>
  </si>
  <si>
    <t>Entradas qualidicadas</t>
  </si>
  <si>
    <t xml:space="preserve">Entrada não qualificadas </t>
  </si>
  <si>
    <t>Ticket médio quali</t>
  </si>
  <si>
    <t>Ticket médio não quali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</si>
</sst>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[$R$ -416]#,##0.00"/>
    <numFmt numFmtId="166" formatCode="0.0"/>
  </numFmts>
  <fonts count="12">
    <font>
      <sz val="10.0"/>
      <color rgb="FF000000"/>
      <name val="Arial"/>
      <scheme val="minor"/>
    </font>
    <font>
      <color theme="1"/>
      <name val="Arial"/>
    </font>
    <font/>
    <font>
      <b/>
      <sz val="11.0"/>
      <color rgb="FFFFFFFF"/>
      <name val="Arial"/>
    </font>
    <font>
      <b/>
      <color theme="1"/>
      <name val="Arial"/>
    </font>
    <font>
      <i/>
      <color theme="1"/>
      <name val="Arial"/>
    </font>
    <font>
      <b/>
      <i/>
      <color theme="1"/>
      <name val="Arial"/>
    </font>
    <font>
      <b/>
      <i/>
      <sz val="10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sz val="10.0"/>
      <color theme="1"/>
      <name val="Arial"/>
    </font>
    <font>
      <b/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</fills>
  <borders count="10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2" fillId="2" fontId="3" numFmtId="0" xfId="0" applyAlignment="1" applyBorder="1" applyFill="1" applyFont="1">
      <alignment vertical="bottom"/>
    </xf>
    <xf borderId="2" fillId="2" fontId="1" numFmtId="164" xfId="0" applyBorder="1" applyFont="1" applyNumberFormat="1"/>
    <xf borderId="2" fillId="2" fontId="1" numFmtId="0" xfId="0" applyBorder="1" applyFont="1"/>
    <xf borderId="2" fillId="2" fontId="1" numFmtId="164" xfId="0" applyAlignment="1" applyBorder="1" applyFont="1" applyNumberFormat="1">
      <alignment vertical="bottom"/>
    </xf>
    <xf borderId="1" fillId="2" fontId="1" numFmtId="0" xfId="0" applyBorder="1" applyFont="1"/>
    <xf borderId="1" fillId="2" fontId="3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2" fillId="3" fontId="4" numFmtId="0" xfId="0" applyAlignment="1" applyBorder="1" applyFill="1" applyFont="1">
      <alignment vertical="bottom"/>
    </xf>
    <xf borderId="3" fillId="3" fontId="4" numFmtId="0" xfId="0" applyAlignment="1" applyBorder="1" applyFont="1">
      <alignment horizontal="center"/>
    </xf>
    <xf borderId="0" fillId="3" fontId="4" numFmtId="0" xfId="0" applyAlignment="1" applyFont="1">
      <alignment vertical="bottom"/>
    </xf>
    <xf borderId="3" fillId="3" fontId="4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4" fontId="1" numFmtId="1" xfId="0" applyFill="1" applyFont="1" applyNumberFormat="1"/>
    <xf borderId="0" fillId="5" fontId="1" numFmtId="0" xfId="0" applyFill="1" applyFont="1"/>
    <xf borderId="0" fillId="4" fontId="1" numFmtId="0" xfId="0" applyFont="1"/>
    <xf borderId="3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4" fontId="1" numFmtId="1" xfId="0" applyAlignment="1" applyFont="1" applyNumberFormat="1">
      <alignment horizontal="center"/>
    </xf>
    <xf borderId="0" fillId="5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0" fillId="3" fontId="5" numFmtId="1" xfId="0" applyAlignment="1" applyFont="1" applyNumberFormat="1">
      <alignment horizontal="right" vertical="bottom"/>
    </xf>
    <xf borderId="0" fillId="3" fontId="5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10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1" fillId="3" fontId="1" numFmtId="0" xfId="0" applyAlignment="1" applyBorder="1" applyFont="1">
      <alignment vertical="bottom"/>
    </xf>
    <xf borderId="1" fillId="4" fontId="1" numFmtId="1" xfId="0" applyBorder="1" applyFont="1" applyNumberFormat="1"/>
    <xf borderId="1" fillId="5" fontId="1" numFmtId="0" xfId="0" applyBorder="1" applyFont="1"/>
    <xf borderId="2" fillId="3" fontId="6" numFmtId="0" xfId="0" applyAlignment="1" applyBorder="1" applyFont="1">
      <alignment vertical="bottom"/>
    </xf>
    <xf borderId="2" fillId="4" fontId="4" numFmtId="1" xfId="0" applyAlignment="1" applyBorder="1" applyFont="1" applyNumberFormat="1">
      <alignment horizontal="center"/>
    </xf>
    <xf borderId="2" fillId="5" fontId="4" numFmtId="0" xfId="0" applyAlignment="1" applyBorder="1" applyFont="1">
      <alignment horizontal="center"/>
    </xf>
    <xf borderId="2" fillId="3" fontId="6" numFmtId="1" xfId="0" applyAlignment="1" applyBorder="1" applyFont="1" applyNumberFormat="1">
      <alignment horizontal="right" vertical="bottom"/>
    </xf>
    <xf borderId="2" fillId="3" fontId="6" numFmtId="0" xfId="0" applyAlignment="1" applyBorder="1" applyFont="1">
      <alignment horizontal="right" vertical="bottom"/>
    </xf>
    <xf borderId="2" fillId="3" fontId="4" numFmtId="0" xfId="0" applyAlignment="1" applyBorder="1" applyFont="1">
      <alignment vertical="bottom"/>
    </xf>
    <xf borderId="2" fillId="3" fontId="4" numFmtId="0" xfId="0" applyAlignment="1" applyBorder="1" applyFont="1">
      <alignment horizontal="center"/>
    </xf>
    <xf borderId="1" fillId="3" fontId="4" numFmtId="0" xfId="0" applyAlignment="1" applyBorder="1" applyFont="1">
      <alignment vertical="bottom"/>
    </xf>
    <xf borderId="2" fillId="6" fontId="1" numFmtId="1" xfId="0" applyBorder="1" applyFill="1" applyFont="1" applyNumberFormat="1"/>
    <xf borderId="2" fillId="7" fontId="1" numFmtId="0" xfId="0" applyBorder="1" applyFill="1" applyFont="1"/>
    <xf borderId="2" fillId="6" fontId="1" numFmtId="0" xfId="0" applyBorder="1" applyFont="1"/>
    <xf borderId="3" fillId="3" fontId="1" numFmtId="0" xfId="0" applyAlignment="1" applyBorder="1" applyFont="1">
      <alignment vertical="bottom"/>
    </xf>
    <xf borderId="2" fillId="6" fontId="1" numFmtId="1" xfId="0" applyAlignment="1" applyBorder="1" applyFont="1" applyNumberFormat="1">
      <alignment horizontal="center"/>
    </xf>
    <xf borderId="2" fillId="7" fontId="1" numFmtId="1" xfId="0" applyAlignment="1" applyBorder="1" applyFont="1" applyNumberFormat="1">
      <alignment horizontal="center"/>
    </xf>
    <xf borderId="3" fillId="3" fontId="5" numFmtId="1" xfId="0" applyAlignment="1" applyBorder="1" applyFont="1" applyNumberFormat="1">
      <alignment horizontal="right" vertical="bottom"/>
    </xf>
    <xf borderId="2" fillId="3" fontId="1" numFmtId="0" xfId="0" applyAlignment="1" applyBorder="1" applyFont="1">
      <alignment vertical="bottom"/>
    </xf>
    <xf borderId="2" fillId="3" fontId="5" numFmtId="1" xfId="0" applyAlignment="1" applyBorder="1" applyFont="1" applyNumberFormat="1">
      <alignment horizontal="right" vertical="bottom"/>
    </xf>
    <xf borderId="2" fillId="3" fontId="6" numFmtId="0" xfId="0" applyAlignment="1" applyBorder="1" applyFont="1">
      <alignment vertical="bottom"/>
    </xf>
    <xf borderId="2" fillId="6" fontId="4" numFmtId="1" xfId="0" applyAlignment="1" applyBorder="1" applyFont="1" applyNumberFormat="1">
      <alignment horizontal="center"/>
    </xf>
    <xf borderId="2" fillId="7" fontId="4" numFmtId="1" xfId="0" applyAlignment="1" applyBorder="1" applyFont="1" applyNumberFormat="1">
      <alignment horizontal="center"/>
    </xf>
    <xf borderId="2" fillId="3" fontId="1" numFmtId="0" xfId="0" applyAlignment="1" applyBorder="1" applyFont="1">
      <alignment vertical="bottom"/>
    </xf>
    <xf borderId="2" fillId="7" fontId="1" numFmtId="1" xfId="0" applyBorder="1" applyFont="1" applyNumberFormat="1"/>
    <xf borderId="1" fillId="3" fontId="6" numFmtId="1" xfId="0" applyAlignment="1" applyBorder="1" applyFont="1" applyNumberFormat="1">
      <alignment horizontal="right" vertical="bottom"/>
    </xf>
    <xf borderId="2" fillId="6" fontId="1" numFmtId="10" xfId="0" applyBorder="1" applyFont="1" applyNumberFormat="1"/>
    <xf borderId="2" fillId="7" fontId="1" numFmtId="10" xfId="0" applyBorder="1" applyFont="1" applyNumberFormat="1"/>
    <xf borderId="0" fillId="3" fontId="1" numFmtId="1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2" fillId="7" fontId="1" numFmtId="1" xfId="0" applyAlignment="1" applyBorder="1" applyFont="1" applyNumberFormat="1">
      <alignment horizontal="center" vertical="bottom"/>
    </xf>
    <xf borderId="1" fillId="3" fontId="5" numFmtId="1" xfId="0" applyAlignment="1" applyBorder="1" applyFont="1" applyNumberFormat="1">
      <alignment horizontal="right" vertical="bottom"/>
    </xf>
    <xf borderId="2" fillId="7" fontId="4" numFmtId="1" xfId="0" applyAlignment="1" applyBorder="1" applyFont="1" applyNumberFormat="1">
      <alignment horizontal="center" vertical="bottom"/>
    </xf>
    <xf borderId="3" fillId="6" fontId="1" numFmtId="1" xfId="0" applyBorder="1" applyFont="1" applyNumberFormat="1"/>
    <xf borderId="3" fillId="7" fontId="1" numFmtId="1" xfId="0" applyBorder="1" applyFont="1" applyNumberFormat="1"/>
    <xf borderId="3" fillId="3" fontId="1" numFmtId="1" xfId="0" applyAlignment="1" applyBorder="1" applyFont="1" applyNumberFormat="1">
      <alignment vertical="bottom"/>
    </xf>
    <xf borderId="3" fillId="6" fontId="1" numFmtId="10" xfId="0" applyBorder="1" applyFont="1" applyNumberFormat="1"/>
    <xf borderId="2" fillId="3" fontId="5" numFmtId="0" xfId="0" applyAlignment="1" applyBorder="1" applyFont="1">
      <alignment vertical="bottom"/>
    </xf>
    <xf borderId="2" fillId="8" fontId="1" numFmtId="0" xfId="0" applyBorder="1" applyFill="1" applyFont="1"/>
    <xf borderId="2" fillId="9" fontId="1" numFmtId="0" xfId="0" applyBorder="1" applyFill="1" applyFont="1"/>
    <xf borderId="2" fillId="8" fontId="1" numFmtId="1" xfId="0" applyAlignment="1" applyBorder="1" applyFont="1" applyNumberFormat="1">
      <alignment horizontal="center"/>
    </xf>
    <xf borderId="2" fillId="9" fontId="1" numFmtId="0" xfId="0" applyAlignment="1" applyBorder="1" applyFont="1">
      <alignment horizontal="center"/>
    </xf>
    <xf borderId="3" fillId="3" fontId="5" numFmtId="0" xfId="0" applyAlignment="1" applyBorder="1" applyFont="1">
      <alignment horizontal="right" vertical="bottom"/>
    </xf>
    <xf borderId="2" fillId="9" fontId="1" numFmtId="1" xfId="0" applyAlignment="1" applyBorder="1" applyFont="1" applyNumberFormat="1">
      <alignment horizontal="center"/>
    </xf>
    <xf borderId="2" fillId="8" fontId="1" numFmtId="0" xfId="0" applyAlignment="1" applyBorder="1" applyFont="1">
      <alignment horizontal="center"/>
    </xf>
    <xf borderId="2" fillId="3" fontId="5" numFmtId="0" xfId="0" applyAlignment="1" applyBorder="1" applyFont="1">
      <alignment horizontal="right" vertical="bottom"/>
    </xf>
    <xf borderId="0" fillId="0" fontId="1" numFmtId="4" xfId="0" applyAlignment="1" applyFont="1" applyNumberFormat="1">
      <alignment vertical="bottom"/>
    </xf>
    <xf borderId="2" fillId="9" fontId="1" numFmtId="0" xfId="0" applyAlignment="1" applyBorder="1" applyFont="1">
      <alignment horizontal="center"/>
    </xf>
    <xf borderId="0" fillId="0" fontId="7" numFmtId="0" xfId="0" applyFont="1"/>
    <xf borderId="0" fillId="0" fontId="8" numFmtId="165" xfId="0" applyFont="1" applyNumberFormat="1"/>
    <xf borderId="0" fillId="0" fontId="8" numFmtId="0" xfId="0" applyFont="1"/>
    <xf borderId="0" fillId="0" fontId="8" numFmtId="10" xfId="0" applyFont="1" applyNumberFormat="1"/>
    <xf borderId="4" fillId="10" fontId="7" numFmtId="0" xfId="0" applyBorder="1" applyFill="1" applyFont="1"/>
    <xf borderId="4" fillId="0" fontId="9" numFmtId="0" xfId="0" applyBorder="1" applyFont="1"/>
    <xf borderId="4" fillId="0" fontId="8" numFmtId="165" xfId="0" applyAlignment="1" applyBorder="1" applyFont="1" applyNumberFormat="1">
      <alignment horizontal="right"/>
    </xf>
    <xf borderId="4" fillId="11" fontId="8" numFmtId="165" xfId="0" applyAlignment="1" applyBorder="1" applyFill="1" applyFont="1" applyNumberFormat="1">
      <alignment horizontal="right"/>
    </xf>
    <xf borderId="4" fillId="0" fontId="8" numFmtId="165" xfId="0" applyBorder="1" applyFont="1" applyNumberFormat="1"/>
    <xf borderId="4" fillId="0" fontId="7" numFmtId="0" xfId="0" applyBorder="1" applyFont="1"/>
    <xf borderId="4" fillId="11" fontId="8" numFmtId="165" xfId="0" applyBorder="1" applyFont="1" applyNumberFormat="1"/>
    <xf borderId="4" fillId="10" fontId="7" numFmtId="165" xfId="0" applyAlignment="1" applyBorder="1" applyFont="1" applyNumberFormat="1">
      <alignment horizontal="right"/>
    </xf>
    <xf borderId="0" fillId="0" fontId="9" numFmtId="0" xfId="0" applyFont="1"/>
    <xf borderId="0" fillId="0" fontId="10" numFmtId="9" xfId="0" applyFont="1" applyNumberFormat="1"/>
    <xf borderId="4" fillId="0" fontId="8" numFmtId="4" xfId="0" applyBorder="1" applyFont="1" applyNumberFormat="1"/>
    <xf borderId="4" fillId="0" fontId="10" numFmtId="9" xfId="0" applyBorder="1" applyFont="1" applyNumberFormat="1"/>
    <xf borderId="4" fillId="0" fontId="10" numFmtId="0" xfId="0" applyBorder="1" applyFont="1"/>
    <xf borderId="4" fillId="0" fontId="10" numFmtId="4" xfId="0" applyBorder="1" applyFont="1" applyNumberFormat="1"/>
    <xf borderId="4" fillId="11" fontId="10" numFmtId="4" xfId="0" applyBorder="1" applyFont="1" applyNumberFormat="1"/>
    <xf borderId="0" fillId="0" fontId="10" numFmtId="4" xfId="0" applyFont="1" applyNumberFormat="1"/>
    <xf borderId="5" fillId="11" fontId="10" numFmtId="4" xfId="0" applyBorder="1" applyFont="1" applyNumberFormat="1"/>
    <xf borderId="0" fillId="0" fontId="10" numFmtId="0" xfId="0" applyFont="1"/>
    <xf borderId="0" fillId="0" fontId="10" numFmtId="165" xfId="0" applyFont="1" applyNumberFormat="1"/>
    <xf borderId="1" fillId="0" fontId="8" numFmtId="0" xfId="0" applyBorder="1" applyFont="1"/>
    <xf borderId="1" fillId="0" fontId="9" numFmtId="0" xfId="0" applyBorder="1" applyFont="1"/>
    <xf borderId="6" fillId="0" fontId="9" numFmtId="0" xfId="0" applyBorder="1" applyFont="1"/>
    <xf borderId="2" fillId="0" fontId="8" numFmtId="0" xfId="0" applyBorder="1" applyFont="1"/>
    <xf borderId="2" fillId="0" fontId="8" numFmtId="10" xfId="0" applyBorder="1" applyFont="1" applyNumberFormat="1"/>
    <xf borderId="2" fillId="0" fontId="8" numFmtId="165" xfId="0" applyBorder="1" applyFont="1" applyNumberFormat="1"/>
    <xf borderId="2" fillId="0" fontId="8" numFmtId="166" xfId="0" applyBorder="1" applyFont="1" applyNumberFormat="1"/>
    <xf borderId="0" fillId="0" fontId="8" numFmtId="166" xfId="0" applyFont="1" applyNumberFormat="1"/>
    <xf borderId="6" fillId="0" fontId="9" numFmtId="165" xfId="0" applyBorder="1" applyFont="1" applyNumberFormat="1"/>
    <xf borderId="2" fillId="0" fontId="8" numFmtId="3" xfId="0" applyBorder="1" applyFont="1" applyNumberFormat="1"/>
    <xf borderId="7" fillId="10" fontId="9" numFmtId="165" xfId="0" applyBorder="1" applyFont="1" applyNumberFormat="1"/>
    <xf borderId="8" fillId="10" fontId="9" numFmtId="0" xfId="0" applyBorder="1" applyFont="1"/>
    <xf borderId="8" fillId="10" fontId="9" numFmtId="10" xfId="0" applyBorder="1" applyFont="1" applyNumberFormat="1"/>
    <xf borderId="8" fillId="10" fontId="9" numFmtId="49" xfId="0" applyBorder="1" applyFont="1" applyNumberFormat="1"/>
    <xf borderId="8" fillId="10" fontId="9" numFmtId="165" xfId="0" applyBorder="1" applyFont="1" applyNumberFormat="1"/>
    <xf borderId="8" fillId="12" fontId="9" numFmtId="165" xfId="0" applyBorder="1" applyFill="1" applyFont="1" applyNumberFormat="1"/>
    <xf borderId="8" fillId="12" fontId="9" numFmtId="166" xfId="0" applyBorder="1" applyFont="1" applyNumberFormat="1"/>
    <xf borderId="1" fillId="0" fontId="7" numFmtId="0" xfId="0" applyBorder="1" applyFont="1"/>
    <xf borderId="1" fillId="0" fontId="9" numFmtId="165" xfId="0" applyBorder="1" applyFont="1" applyNumberFormat="1"/>
    <xf borderId="9" fillId="10" fontId="7" numFmtId="165" xfId="0" applyBorder="1" applyFont="1" applyNumberFormat="1"/>
    <xf borderId="7" fillId="10" fontId="7" numFmtId="0" xfId="0" applyBorder="1" applyFont="1"/>
    <xf borderId="8" fillId="10" fontId="7" numFmtId="165" xfId="0" applyAlignment="1" applyBorder="1" applyFont="1" applyNumberFormat="1">
      <alignment horizontal="right"/>
    </xf>
    <xf borderId="0" fillId="0" fontId="11" numFmtId="0" xfId="0" applyAlignment="1" applyFont="1">
      <alignment horizontal="center" shrinkToFit="0" vertical="center" wrapText="1"/>
    </xf>
    <xf borderId="4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0.38"/>
    <col customWidth="1" min="2" max="2" width="41.75"/>
    <col customWidth="1" min="13" max="13" width="13.38"/>
  </cols>
  <sheetData>
    <row r="1">
      <c r="A1" s="1"/>
      <c r="B1" s="1"/>
      <c r="C1" s="2" t="s">
        <v>0</v>
      </c>
      <c r="D1" s="3"/>
      <c r="E1" s="2" t="s">
        <v>1</v>
      </c>
      <c r="F1" s="3"/>
      <c r="G1" s="2" t="s">
        <v>2</v>
      </c>
      <c r="H1" s="3"/>
      <c r="I1" s="2" t="s">
        <v>3</v>
      </c>
      <c r="J1" s="3"/>
      <c r="K1" s="2" t="s">
        <v>4</v>
      </c>
      <c r="L1" s="3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8" t="s">
        <v>5</v>
      </c>
      <c r="C3" s="9"/>
      <c r="D3" s="10"/>
      <c r="E3" s="11"/>
      <c r="F3" s="10"/>
      <c r="G3" s="10"/>
      <c r="H3" s="10"/>
      <c r="I3" s="10"/>
      <c r="J3" s="10"/>
      <c r="K3" s="12"/>
      <c r="L3" s="12"/>
      <c r="M3" s="13" t="s">
        <v>6</v>
      </c>
      <c r="N3" s="1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5"/>
      <c r="B4" s="16" t="s">
        <v>7</v>
      </c>
      <c r="C4" s="17" t="s">
        <v>8</v>
      </c>
      <c r="D4" s="17" t="s">
        <v>9</v>
      </c>
      <c r="E4" s="17" t="s">
        <v>8</v>
      </c>
      <c r="F4" s="17" t="s">
        <v>9</v>
      </c>
      <c r="G4" s="17" t="s">
        <v>8</v>
      </c>
      <c r="H4" s="17" t="s">
        <v>9</v>
      </c>
      <c r="I4" s="17" t="s">
        <v>8</v>
      </c>
      <c r="J4" s="17" t="s">
        <v>9</v>
      </c>
      <c r="K4" s="17" t="s">
        <v>8</v>
      </c>
      <c r="L4" s="17" t="s">
        <v>9</v>
      </c>
      <c r="M4" s="18" t="s">
        <v>8</v>
      </c>
      <c r="N4" s="19" t="s">
        <v>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15"/>
      <c r="B5" s="20"/>
      <c r="C5" s="21"/>
      <c r="D5" s="22"/>
      <c r="E5" s="23"/>
      <c r="F5" s="22"/>
      <c r="G5" s="23"/>
      <c r="H5" s="22"/>
      <c r="I5" s="23"/>
      <c r="J5" s="22"/>
      <c r="K5" s="23"/>
      <c r="L5" s="22"/>
      <c r="M5" s="20"/>
      <c r="N5" s="24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5"/>
      <c r="B6" s="25" t="s">
        <v>10</v>
      </c>
      <c r="C6" s="26">
        <v>30.0</v>
      </c>
      <c r="D6" s="27">
        <v>7.0</v>
      </c>
      <c r="E6" s="26">
        <v>32.0</v>
      </c>
      <c r="F6" s="27">
        <v>19.0</v>
      </c>
      <c r="G6" s="26">
        <v>32.0</v>
      </c>
      <c r="H6" s="27">
        <v>26.0</v>
      </c>
      <c r="I6" s="26">
        <v>32.0</v>
      </c>
      <c r="J6" s="28">
        <v>28.0</v>
      </c>
      <c r="K6" s="26">
        <v>15.0</v>
      </c>
      <c r="L6" s="28">
        <v>12.0</v>
      </c>
      <c r="M6" s="29">
        <f t="shared" ref="M6:N6" si="1">K6+I6+G6+E6+C6</f>
        <v>141</v>
      </c>
      <c r="N6" s="30">
        <f t="shared" si="1"/>
        <v>92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15"/>
      <c r="B7" s="25" t="s">
        <v>11</v>
      </c>
      <c r="C7" s="26">
        <v>30.0</v>
      </c>
      <c r="D7" s="28">
        <v>29.0</v>
      </c>
      <c r="E7" s="26">
        <v>32.0</v>
      </c>
      <c r="F7" s="28">
        <v>30.0</v>
      </c>
      <c r="G7" s="26">
        <v>32.0</v>
      </c>
      <c r="H7" s="28">
        <v>32.0</v>
      </c>
      <c r="I7" s="26">
        <v>32.0</v>
      </c>
      <c r="J7" s="28">
        <v>31.0</v>
      </c>
      <c r="K7" s="26">
        <v>15.0</v>
      </c>
      <c r="L7" s="28">
        <v>15.0</v>
      </c>
      <c r="M7" s="29">
        <f t="shared" ref="M7:N7" si="2">K7+I7+G7+E7+C7</f>
        <v>141</v>
      </c>
      <c r="N7" s="30">
        <f t="shared" si="2"/>
        <v>137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5"/>
      <c r="B8" s="25" t="s">
        <v>12</v>
      </c>
      <c r="C8" s="26">
        <v>30.0</v>
      </c>
      <c r="D8" s="28">
        <v>32.0</v>
      </c>
      <c r="E8" s="26">
        <v>32.0</v>
      </c>
      <c r="F8" s="28">
        <v>35.0</v>
      </c>
      <c r="G8" s="26">
        <v>32.0</v>
      </c>
      <c r="H8" s="28">
        <v>31.0</v>
      </c>
      <c r="I8" s="26">
        <v>32.0</v>
      </c>
      <c r="J8" s="28">
        <v>28.0</v>
      </c>
      <c r="K8" s="26">
        <v>15.0</v>
      </c>
      <c r="L8" s="28">
        <v>16.0</v>
      </c>
      <c r="M8" s="29">
        <f t="shared" ref="M8:N8" si="3">K8+I8+G8+E8+C8</f>
        <v>141</v>
      </c>
      <c r="N8" s="30">
        <f t="shared" si="3"/>
        <v>142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5"/>
      <c r="B9" s="25" t="s">
        <v>13</v>
      </c>
      <c r="C9" s="26">
        <v>30.0</v>
      </c>
      <c r="D9" s="28">
        <v>112.0</v>
      </c>
      <c r="E9" s="26">
        <v>32.0</v>
      </c>
      <c r="F9" s="28">
        <v>58.0</v>
      </c>
      <c r="G9" s="26">
        <v>32.0</v>
      </c>
      <c r="H9" s="28">
        <v>56.0</v>
      </c>
      <c r="I9" s="26">
        <v>32.0</v>
      </c>
      <c r="J9" s="28">
        <v>50.0</v>
      </c>
      <c r="K9" s="26">
        <v>15.0</v>
      </c>
      <c r="L9" s="28">
        <v>32.0</v>
      </c>
      <c r="M9" s="29">
        <f t="shared" ref="M9:N9" si="4">K9+I9+G9+E9+C9</f>
        <v>141</v>
      </c>
      <c r="N9" s="30">
        <f t="shared" si="4"/>
        <v>308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5"/>
      <c r="B10" s="25" t="s">
        <v>14</v>
      </c>
      <c r="C10" s="26">
        <v>30.0</v>
      </c>
      <c r="D10" s="28">
        <v>41.0</v>
      </c>
      <c r="E10" s="26">
        <v>32.0</v>
      </c>
      <c r="F10" s="27">
        <v>34.0</v>
      </c>
      <c r="G10" s="26">
        <v>32.0</v>
      </c>
      <c r="H10" s="28">
        <v>36.0</v>
      </c>
      <c r="I10" s="26">
        <v>32.0</v>
      </c>
      <c r="J10" s="28">
        <v>30.0</v>
      </c>
      <c r="K10" s="26">
        <v>15.0</v>
      </c>
      <c r="L10" s="28">
        <v>14.0</v>
      </c>
      <c r="M10" s="29">
        <f t="shared" ref="M10:N10" si="5">K10+I10+G10+E10+C10</f>
        <v>141</v>
      </c>
      <c r="N10" s="30">
        <f t="shared" si="5"/>
        <v>155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5"/>
      <c r="B11" s="25" t="s">
        <v>15</v>
      </c>
      <c r="C11" s="26">
        <v>23.0</v>
      </c>
      <c r="D11" s="28">
        <v>31.0</v>
      </c>
      <c r="E11" s="26">
        <v>25.0</v>
      </c>
      <c r="F11" s="28">
        <v>20.0</v>
      </c>
      <c r="G11" s="26">
        <v>25.0</v>
      </c>
      <c r="H11" s="27">
        <v>15.0</v>
      </c>
      <c r="I11" s="26">
        <v>25.0</v>
      </c>
      <c r="J11" s="28">
        <v>24.0</v>
      </c>
      <c r="K11" s="26">
        <v>12.0</v>
      </c>
      <c r="L11" s="28">
        <v>13.0</v>
      </c>
      <c r="M11" s="29">
        <f t="shared" ref="M11:N11" si="6">K11+I11+G11+E11+C11</f>
        <v>110</v>
      </c>
      <c r="N11" s="30">
        <f t="shared" si="6"/>
        <v>103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5"/>
      <c r="B12" s="25" t="s">
        <v>16</v>
      </c>
      <c r="C12" s="26">
        <v>23.0</v>
      </c>
      <c r="D12" s="27">
        <v>15.0</v>
      </c>
      <c r="E12" s="26">
        <v>25.0</v>
      </c>
      <c r="F12" s="27">
        <v>13.0</v>
      </c>
      <c r="G12" s="26">
        <v>25.0</v>
      </c>
      <c r="H12" s="28">
        <v>15.0</v>
      </c>
      <c r="I12" s="26">
        <v>25.0</v>
      </c>
      <c r="J12" s="28">
        <v>12.0</v>
      </c>
      <c r="K12" s="26">
        <v>12.0</v>
      </c>
      <c r="L12" s="28">
        <v>7.0</v>
      </c>
      <c r="M12" s="29">
        <f t="shared" ref="M12:N12" si="7">K12+I12+G12+E12+C12</f>
        <v>110</v>
      </c>
      <c r="N12" s="30">
        <f t="shared" si="7"/>
        <v>62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5"/>
      <c r="B13" s="25" t="s">
        <v>17</v>
      </c>
      <c r="C13" s="26">
        <v>12.0</v>
      </c>
      <c r="D13" s="28">
        <v>20.0</v>
      </c>
      <c r="E13" s="26">
        <v>15.0</v>
      </c>
      <c r="F13" s="28">
        <v>21.0</v>
      </c>
      <c r="G13" s="26">
        <v>15.0</v>
      </c>
      <c r="H13" s="28">
        <v>18.0</v>
      </c>
      <c r="I13" s="26">
        <v>15.0</v>
      </c>
      <c r="J13" s="27">
        <v>28.0</v>
      </c>
      <c r="K13" s="26">
        <v>12.0</v>
      </c>
      <c r="L13" s="28">
        <v>16.0</v>
      </c>
      <c r="M13" s="29">
        <f t="shared" ref="M13:N13" si="8">K13+I13+G13+E13+C13</f>
        <v>69</v>
      </c>
      <c r="N13" s="30">
        <f t="shared" si="8"/>
        <v>103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5"/>
      <c r="B14" s="25" t="s">
        <v>18</v>
      </c>
      <c r="C14" s="26">
        <v>12.0</v>
      </c>
      <c r="D14" s="28">
        <v>17.0</v>
      </c>
      <c r="E14" s="26">
        <v>15.0</v>
      </c>
      <c r="F14" s="28">
        <v>14.0</v>
      </c>
      <c r="G14" s="26">
        <v>15.0</v>
      </c>
      <c r="H14" s="28">
        <v>16.0</v>
      </c>
      <c r="I14" s="26">
        <v>15.0</v>
      </c>
      <c r="J14" s="27">
        <v>19.0</v>
      </c>
      <c r="K14" s="26">
        <v>12.0</v>
      </c>
      <c r="L14" s="28">
        <v>11.0</v>
      </c>
      <c r="M14" s="29">
        <f t="shared" ref="M14:N14" si="9">K14+I14+G14+E14+C14</f>
        <v>69</v>
      </c>
      <c r="N14" s="30">
        <f t="shared" si="9"/>
        <v>77</v>
      </c>
      <c r="O14" s="1"/>
      <c r="P14" s="31">
        <f>(16+12)/90</f>
        <v>0.3111111111</v>
      </c>
      <c r="Q14" s="1">
        <f>4/34</f>
        <v>0.1176470588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5"/>
      <c r="B15" s="25" t="s">
        <v>19</v>
      </c>
      <c r="C15" s="26">
        <v>11.0</v>
      </c>
      <c r="D15" s="28">
        <v>16.0</v>
      </c>
      <c r="E15" s="26">
        <v>14.0</v>
      </c>
      <c r="F15" s="28">
        <v>12.0</v>
      </c>
      <c r="G15" s="26">
        <v>14.0</v>
      </c>
      <c r="H15" s="27">
        <v>14.0</v>
      </c>
      <c r="I15" s="26">
        <v>14.0</v>
      </c>
      <c r="J15" s="28">
        <v>15.0</v>
      </c>
      <c r="K15" s="26">
        <v>11.0</v>
      </c>
      <c r="L15" s="28">
        <v>10.0</v>
      </c>
      <c r="M15" s="29">
        <f t="shared" ref="M15:N15" si="10">K15+I15+G15+E15+C15</f>
        <v>64</v>
      </c>
      <c r="N15" s="30">
        <f t="shared" si="10"/>
        <v>67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5"/>
      <c r="B16" s="25" t="s">
        <v>20</v>
      </c>
      <c r="C16" s="26">
        <v>11.0</v>
      </c>
      <c r="D16" s="28">
        <v>19.0</v>
      </c>
      <c r="E16" s="26">
        <v>14.0</v>
      </c>
      <c r="F16" s="27">
        <v>14.0</v>
      </c>
      <c r="G16" s="26">
        <v>14.0</v>
      </c>
      <c r="H16" s="27">
        <v>51.0</v>
      </c>
      <c r="I16" s="26">
        <v>14.0</v>
      </c>
      <c r="J16" s="27">
        <v>36.0</v>
      </c>
      <c r="K16" s="26">
        <v>11.0</v>
      </c>
      <c r="L16" s="28">
        <v>24.0</v>
      </c>
      <c r="M16" s="29">
        <f t="shared" ref="M16:N16" si="11">K16+I16+G16+E16+C16</f>
        <v>64</v>
      </c>
      <c r="N16" s="30">
        <f t="shared" si="11"/>
        <v>144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5"/>
      <c r="B17" s="25" t="s">
        <v>21</v>
      </c>
      <c r="C17" s="26">
        <v>11.0</v>
      </c>
      <c r="D17" s="28">
        <v>15.0</v>
      </c>
      <c r="E17" s="26">
        <v>14.0</v>
      </c>
      <c r="F17" s="27">
        <v>11.0</v>
      </c>
      <c r="G17" s="26">
        <v>14.0</v>
      </c>
      <c r="H17" s="28">
        <v>15.0</v>
      </c>
      <c r="I17" s="26">
        <v>14.0</v>
      </c>
      <c r="J17" s="28">
        <v>11.0</v>
      </c>
      <c r="K17" s="26">
        <v>11.0</v>
      </c>
      <c r="L17" s="28">
        <v>10.0</v>
      </c>
      <c r="M17" s="29">
        <f t="shared" ref="M17:N17" si="12">K17+I17+G17+E17+C17</f>
        <v>64</v>
      </c>
      <c r="N17" s="30">
        <f t="shared" si="12"/>
        <v>62</v>
      </c>
      <c r="O17" s="32"/>
      <c r="P17" s="4"/>
      <c r="Q17" s="32"/>
      <c r="R17" s="1"/>
      <c r="S17" s="32"/>
      <c r="T17" s="1"/>
      <c r="U17" s="32"/>
      <c r="V17" s="1"/>
      <c r="W17" s="32"/>
      <c r="X17" s="1"/>
      <c r="Y17" s="1"/>
      <c r="Z17" s="1"/>
      <c r="AA17" s="1"/>
      <c r="AB17" s="1"/>
      <c r="AC17" s="1"/>
      <c r="AD17" s="1"/>
    </row>
    <row r="18">
      <c r="A18" s="15"/>
      <c r="B18" s="25" t="s">
        <v>22</v>
      </c>
      <c r="C18" s="26">
        <v>11.0</v>
      </c>
      <c r="D18" s="28">
        <v>17.0</v>
      </c>
      <c r="E18" s="26">
        <v>14.0</v>
      </c>
      <c r="F18" s="27">
        <v>13.0</v>
      </c>
      <c r="G18" s="26">
        <v>14.0</v>
      </c>
      <c r="H18" s="28">
        <v>10.0</v>
      </c>
      <c r="I18" s="26">
        <v>14.0</v>
      </c>
      <c r="J18" s="28">
        <v>12.0</v>
      </c>
      <c r="K18" s="26">
        <v>11.0</v>
      </c>
      <c r="L18" s="28">
        <v>12.0</v>
      </c>
      <c r="M18" s="29">
        <f t="shared" ref="M18:N18" si="13">K18+I18+G18+E18+C18</f>
        <v>64</v>
      </c>
      <c r="N18" s="30">
        <f t="shared" si="13"/>
        <v>64</v>
      </c>
      <c r="O18" s="1"/>
      <c r="P18" s="3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5"/>
      <c r="B19" s="34"/>
      <c r="C19" s="35"/>
      <c r="D19" s="36"/>
      <c r="E19" s="35"/>
      <c r="F19" s="36"/>
      <c r="G19" s="35"/>
      <c r="H19" s="36"/>
      <c r="I19" s="35"/>
      <c r="J19" s="36"/>
      <c r="K19" s="35"/>
      <c r="L19" s="36"/>
      <c r="M19" s="34"/>
      <c r="N19" s="34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5"/>
      <c r="B20" s="37" t="s">
        <v>6</v>
      </c>
      <c r="C20" s="38">
        <f t="shared" ref="C20:L20" si="14">SUM(C6:C18)</f>
        <v>264</v>
      </c>
      <c r="D20" s="39">
        <f t="shared" si="14"/>
        <v>371</v>
      </c>
      <c r="E20" s="38">
        <f t="shared" si="14"/>
        <v>296</v>
      </c>
      <c r="F20" s="39">
        <f t="shared" si="14"/>
        <v>294</v>
      </c>
      <c r="G20" s="38">
        <f t="shared" si="14"/>
        <v>296</v>
      </c>
      <c r="H20" s="39">
        <f t="shared" si="14"/>
        <v>335</v>
      </c>
      <c r="I20" s="38">
        <f t="shared" si="14"/>
        <v>296</v>
      </c>
      <c r="J20" s="39">
        <f t="shared" si="14"/>
        <v>324</v>
      </c>
      <c r="K20" s="38">
        <f t="shared" si="14"/>
        <v>167</v>
      </c>
      <c r="L20" s="39">
        <f t="shared" si="14"/>
        <v>192</v>
      </c>
      <c r="M20" s="40">
        <f t="shared" ref="M20:N20" si="15">SUM(M6:M19)</f>
        <v>1319</v>
      </c>
      <c r="N20" s="41">
        <f t="shared" si="15"/>
        <v>1516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5"/>
      <c r="B21" s="42" t="s">
        <v>23</v>
      </c>
      <c r="C21" s="43" t="s">
        <v>8</v>
      </c>
      <c r="D21" s="43" t="s">
        <v>9</v>
      </c>
      <c r="E21" s="43" t="s">
        <v>8</v>
      </c>
      <c r="F21" s="43" t="s">
        <v>9</v>
      </c>
      <c r="G21" s="43" t="s">
        <v>8</v>
      </c>
      <c r="H21" s="43" t="s">
        <v>9</v>
      </c>
      <c r="I21" s="43" t="s">
        <v>8</v>
      </c>
      <c r="J21" s="43" t="s">
        <v>9</v>
      </c>
      <c r="K21" s="43" t="s">
        <v>8</v>
      </c>
      <c r="L21" s="43" t="s">
        <v>9</v>
      </c>
      <c r="M21" s="44" t="s">
        <v>8</v>
      </c>
      <c r="N21" s="16" t="s">
        <v>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5"/>
      <c r="B22" s="24"/>
      <c r="C22" s="45"/>
      <c r="D22" s="46"/>
      <c r="E22" s="47"/>
      <c r="F22" s="46"/>
      <c r="G22" s="47"/>
      <c r="H22" s="46"/>
      <c r="I22" s="47"/>
      <c r="J22" s="46"/>
      <c r="K22" s="47"/>
      <c r="L22" s="46"/>
      <c r="M22" s="24"/>
      <c r="N22" s="24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5"/>
      <c r="B23" s="48" t="s">
        <v>10</v>
      </c>
      <c r="C23" s="49">
        <v>12.0</v>
      </c>
      <c r="D23" s="50">
        <v>3.0</v>
      </c>
      <c r="E23" s="49">
        <v>13.0</v>
      </c>
      <c r="F23" s="50">
        <v>4.0</v>
      </c>
      <c r="G23" s="49">
        <v>13.0</v>
      </c>
      <c r="H23" s="50">
        <v>5.0</v>
      </c>
      <c r="I23" s="49">
        <v>13.0</v>
      </c>
      <c r="J23" s="50">
        <v>12.0</v>
      </c>
      <c r="K23" s="49">
        <v>7.0</v>
      </c>
      <c r="L23" s="50">
        <v>7.0</v>
      </c>
      <c r="M23" s="51">
        <f t="shared" ref="M23:N23" si="16">+I23+G23+E23+C23+K23</f>
        <v>58</v>
      </c>
      <c r="N23" s="51">
        <f t="shared" si="16"/>
        <v>31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5"/>
      <c r="B24" s="48" t="s">
        <v>11</v>
      </c>
      <c r="C24" s="49">
        <v>12.0</v>
      </c>
      <c r="D24" s="50">
        <v>10.0</v>
      </c>
      <c r="E24" s="49">
        <v>13.0</v>
      </c>
      <c r="F24" s="50">
        <v>15.0</v>
      </c>
      <c r="G24" s="49">
        <v>13.0</v>
      </c>
      <c r="H24" s="50">
        <v>12.0</v>
      </c>
      <c r="I24" s="49">
        <v>13.0</v>
      </c>
      <c r="J24" s="50">
        <v>14.0</v>
      </c>
      <c r="K24" s="49">
        <v>7.0</v>
      </c>
      <c r="L24" s="50">
        <v>6.0</v>
      </c>
      <c r="M24" s="51">
        <f t="shared" ref="M24:N24" si="17">+I24+G24+E24+C24+K24</f>
        <v>58</v>
      </c>
      <c r="N24" s="51">
        <f t="shared" si="17"/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5"/>
      <c r="B25" s="48" t="s">
        <v>12</v>
      </c>
      <c r="C25" s="49">
        <v>12.0</v>
      </c>
      <c r="D25" s="50">
        <v>15.0</v>
      </c>
      <c r="E25" s="49">
        <v>13.0</v>
      </c>
      <c r="F25" s="50">
        <v>15.0</v>
      </c>
      <c r="G25" s="49">
        <v>13.0</v>
      </c>
      <c r="H25" s="50">
        <v>14.0</v>
      </c>
      <c r="I25" s="49">
        <v>13.0</v>
      </c>
      <c r="J25" s="50">
        <v>13.0</v>
      </c>
      <c r="K25" s="49">
        <v>7.0</v>
      </c>
      <c r="L25" s="50">
        <v>7.0</v>
      </c>
      <c r="M25" s="51">
        <f t="shared" ref="M25:N25" si="18">+I25+G25+E25+C25+K25</f>
        <v>58</v>
      </c>
      <c r="N25" s="51">
        <f t="shared" si="18"/>
        <v>64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5"/>
      <c r="B26" s="48" t="s">
        <v>13</v>
      </c>
      <c r="C26" s="49">
        <v>12.0</v>
      </c>
      <c r="D26" s="50">
        <v>12.0</v>
      </c>
      <c r="E26" s="49">
        <v>13.0</v>
      </c>
      <c r="F26" s="50">
        <v>44.0</v>
      </c>
      <c r="G26" s="49">
        <v>13.0</v>
      </c>
      <c r="H26" s="50">
        <v>58.0</v>
      </c>
      <c r="I26" s="49">
        <v>13.0</v>
      </c>
      <c r="J26" s="50">
        <v>32.0</v>
      </c>
      <c r="K26" s="49">
        <v>6.0</v>
      </c>
      <c r="L26" s="50">
        <v>30.0</v>
      </c>
      <c r="M26" s="51">
        <f t="shared" ref="M26:N26" si="19">+I26+G26+E26+C26+K26</f>
        <v>57</v>
      </c>
      <c r="N26" s="51">
        <f t="shared" si="19"/>
        <v>176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5"/>
      <c r="B27" s="48" t="s">
        <v>14</v>
      </c>
      <c r="C27" s="49">
        <v>12.0</v>
      </c>
      <c r="D27" s="50">
        <v>15.0</v>
      </c>
      <c r="E27" s="49">
        <v>13.0</v>
      </c>
      <c r="F27" s="50">
        <v>9.0</v>
      </c>
      <c r="G27" s="49">
        <v>13.0</v>
      </c>
      <c r="H27" s="50">
        <v>15.0</v>
      </c>
      <c r="I27" s="49">
        <v>13.0</v>
      </c>
      <c r="J27" s="50">
        <v>12.0</v>
      </c>
      <c r="K27" s="49">
        <v>6.0</v>
      </c>
      <c r="L27" s="50">
        <v>6.0</v>
      </c>
      <c r="M27" s="51">
        <f t="shared" ref="M27:N27" si="20">+I27+G27+E27+C27+K27</f>
        <v>57</v>
      </c>
      <c r="N27" s="51">
        <f t="shared" si="20"/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5"/>
      <c r="B28" s="48" t="s">
        <v>15</v>
      </c>
      <c r="C28" s="49">
        <v>10.0</v>
      </c>
      <c r="D28" s="50">
        <v>11.0</v>
      </c>
      <c r="E28" s="49">
        <v>11.0</v>
      </c>
      <c r="F28" s="50">
        <v>10.0</v>
      </c>
      <c r="G28" s="49">
        <v>11.0</v>
      </c>
      <c r="H28" s="50">
        <v>7.0</v>
      </c>
      <c r="I28" s="49">
        <v>11.0</v>
      </c>
      <c r="J28" s="50">
        <v>10.0</v>
      </c>
      <c r="K28" s="49">
        <v>6.0</v>
      </c>
      <c r="L28" s="50">
        <v>7.0</v>
      </c>
      <c r="M28" s="51">
        <f t="shared" ref="M28:N28" si="21">+I28+G28+E28+C28+K28</f>
        <v>49</v>
      </c>
      <c r="N28" s="51">
        <f t="shared" si="21"/>
        <v>45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5"/>
      <c r="B29" s="48" t="s">
        <v>16</v>
      </c>
      <c r="C29" s="49">
        <v>10.0</v>
      </c>
      <c r="D29" s="50">
        <v>10.0</v>
      </c>
      <c r="E29" s="49">
        <v>11.0</v>
      </c>
      <c r="F29" s="50">
        <v>9.0</v>
      </c>
      <c r="G29" s="49">
        <v>11.0</v>
      </c>
      <c r="H29" s="50">
        <v>12.0</v>
      </c>
      <c r="I29" s="49">
        <v>11.0</v>
      </c>
      <c r="J29" s="50">
        <v>12.0</v>
      </c>
      <c r="K29" s="49">
        <v>6.0</v>
      </c>
      <c r="L29" s="50">
        <v>5.0</v>
      </c>
      <c r="M29" s="51">
        <f t="shared" ref="M29:N29" si="22">+I29+G29+E29+C29+K29</f>
        <v>49</v>
      </c>
      <c r="N29" s="51">
        <f t="shared" si="22"/>
        <v>48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5"/>
      <c r="B30" s="48" t="s">
        <v>17</v>
      </c>
      <c r="C30" s="49">
        <v>9.0</v>
      </c>
      <c r="D30" s="50">
        <v>7.0</v>
      </c>
      <c r="E30" s="49">
        <v>10.0</v>
      </c>
      <c r="F30" s="50">
        <v>8.0</v>
      </c>
      <c r="G30" s="49">
        <v>10.0</v>
      </c>
      <c r="H30" s="50">
        <v>10.0</v>
      </c>
      <c r="I30" s="49">
        <v>10.0</v>
      </c>
      <c r="J30" s="50">
        <v>9.0</v>
      </c>
      <c r="K30" s="49">
        <v>5.0</v>
      </c>
      <c r="L30" s="50">
        <v>12.0</v>
      </c>
      <c r="M30" s="51">
        <f t="shared" ref="M30:N30" si="23">+I30+G30+E30+C30+K30</f>
        <v>44</v>
      </c>
      <c r="N30" s="51">
        <f t="shared" si="23"/>
        <v>46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5"/>
      <c r="B31" s="48" t="s">
        <v>18</v>
      </c>
      <c r="C31" s="49">
        <v>9.0</v>
      </c>
      <c r="D31" s="50">
        <v>3.0</v>
      </c>
      <c r="E31" s="49">
        <v>10.0</v>
      </c>
      <c r="F31" s="50">
        <v>7.0</v>
      </c>
      <c r="G31" s="49">
        <v>10.0</v>
      </c>
      <c r="H31" s="50">
        <v>9.0</v>
      </c>
      <c r="I31" s="49">
        <v>10.0</v>
      </c>
      <c r="J31" s="50">
        <v>12.0</v>
      </c>
      <c r="K31" s="49">
        <v>5.0</v>
      </c>
      <c r="L31" s="50">
        <v>6.0</v>
      </c>
      <c r="M31" s="51">
        <f t="shared" ref="M31:N31" si="24">+I31+G31+E31+C31+K31</f>
        <v>44</v>
      </c>
      <c r="N31" s="51">
        <f t="shared" si="24"/>
        <v>37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5"/>
      <c r="B32" s="48" t="s">
        <v>19</v>
      </c>
      <c r="C32" s="49">
        <v>9.0</v>
      </c>
      <c r="D32" s="50">
        <v>10.0</v>
      </c>
      <c r="E32" s="49">
        <v>9.0</v>
      </c>
      <c r="F32" s="50">
        <v>9.0</v>
      </c>
      <c r="G32" s="49">
        <v>9.0</v>
      </c>
      <c r="H32" s="50">
        <v>12.0</v>
      </c>
      <c r="I32" s="49">
        <v>9.0</v>
      </c>
      <c r="J32" s="50">
        <v>8.0</v>
      </c>
      <c r="K32" s="49">
        <v>5.0</v>
      </c>
      <c r="L32" s="50">
        <v>7.0</v>
      </c>
      <c r="M32" s="51">
        <f t="shared" ref="M32:N32" si="25">+I32+G32+E32+C32+K32</f>
        <v>41</v>
      </c>
      <c r="N32" s="51">
        <f t="shared" si="25"/>
        <v>46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5"/>
      <c r="B33" s="48" t="s">
        <v>20</v>
      </c>
      <c r="C33" s="49">
        <v>9.0</v>
      </c>
      <c r="D33" s="50">
        <v>8.0</v>
      </c>
      <c r="E33" s="49">
        <v>9.0</v>
      </c>
      <c r="F33" s="50">
        <v>9.0</v>
      </c>
      <c r="G33" s="49">
        <v>9.0</v>
      </c>
      <c r="H33" s="50">
        <v>10.0</v>
      </c>
      <c r="I33" s="49">
        <v>9.0</v>
      </c>
      <c r="J33" s="50">
        <v>21.0</v>
      </c>
      <c r="K33" s="49">
        <v>5.0</v>
      </c>
      <c r="L33" s="50">
        <v>17.0</v>
      </c>
      <c r="M33" s="51">
        <f t="shared" ref="M33:N33" si="26">+I33+G33+E33+C33+K33</f>
        <v>41</v>
      </c>
      <c r="N33" s="51">
        <f t="shared" si="26"/>
        <v>65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ht="14.25" customHeight="1">
      <c r="A34" s="15"/>
      <c r="B34" s="48" t="s">
        <v>21</v>
      </c>
      <c r="C34" s="49">
        <v>9.0</v>
      </c>
      <c r="D34" s="50">
        <v>10.0</v>
      </c>
      <c r="E34" s="49">
        <v>9.0</v>
      </c>
      <c r="F34" s="50">
        <v>9.0</v>
      </c>
      <c r="G34" s="49">
        <v>9.0</v>
      </c>
      <c r="H34" s="50">
        <v>11.0</v>
      </c>
      <c r="I34" s="49">
        <v>9.0</v>
      </c>
      <c r="J34" s="50">
        <v>10.0</v>
      </c>
      <c r="K34" s="49">
        <v>5.0</v>
      </c>
      <c r="L34" s="50">
        <v>5.0</v>
      </c>
      <c r="M34" s="51">
        <f t="shared" ref="M34:N34" si="27">+I34+G34+E34+C34+K34</f>
        <v>41</v>
      </c>
      <c r="N34" s="51">
        <f t="shared" si="27"/>
        <v>45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5"/>
      <c r="B35" s="52" t="s">
        <v>22</v>
      </c>
      <c r="C35" s="49">
        <v>9.0</v>
      </c>
      <c r="D35" s="50">
        <v>9.0</v>
      </c>
      <c r="E35" s="49">
        <v>9.0</v>
      </c>
      <c r="F35" s="50">
        <v>8.0</v>
      </c>
      <c r="G35" s="49">
        <v>9.0</v>
      </c>
      <c r="H35" s="50">
        <v>8.0</v>
      </c>
      <c r="I35" s="49">
        <v>9.0</v>
      </c>
      <c r="J35" s="50">
        <v>9.0</v>
      </c>
      <c r="K35" s="49">
        <v>5.0</v>
      </c>
      <c r="L35" s="50">
        <v>6.0</v>
      </c>
      <c r="M35" s="53">
        <f t="shared" ref="M35:N35" si="28">+I35+G35+E35+C35+K35</f>
        <v>41</v>
      </c>
      <c r="N35" s="53">
        <f t="shared" si="28"/>
        <v>40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5"/>
      <c r="B36" s="54" t="s">
        <v>24</v>
      </c>
      <c r="C36" s="55">
        <f t="shared" ref="C36:N36" si="29">SUM(C23:C35)</f>
        <v>134</v>
      </c>
      <c r="D36" s="56">
        <f t="shared" si="29"/>
        <v>123</v>
      </c>
      <c r="E36" s="55">
        <f t="shared" si="29"/>
        <v>143</v>
      </c>
      <c r="F36" s="56">
        <f t="shared" si="29"/>
        <v>156</v>
      </c>
      <c r="G36" s="55">
        <f t="shared" si="29"/>
        <v>143</v>
      </c>
      <c r="H36" s="56">
        <f t="shared" si="29"/>
        <v>183</v>
      </c>
      <c r="I36" s="55">
        <f t="shared" si="29"/>
        <v>143</v>
      </c>
      <c r="J36" s="56">
        <f t="shared" si="29"/>
        <v>174</v>
      </c>
      <c r="K36" s="55">
        <f t="shared" si="29"/>
        <v>75</v>
      </c>
      <c r="L36" s="56">
        <f t="shared" si="29"/>
        <v>121</v>
      </c>
      <c r="M36" s="40">
        <f t="shared" si="29"/>
        <v>638</v>
      </c>
      <c r="N36" s="40">
        <f t="shared" si="29"/>
        <v>757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5"/>
      <c r="B37" s="57"/>
      <c r="C37" s="45"/>
      <c r="D37" s="58"/>
      <c r="E37" s="45"/>
      <c r="F37" s="58"/>
      <c r="G37" s="45"/>
      <c r="H37" s="58"/>
      <c r="I37" s="45"/>
      <c r="J37" s="58"/>
      <c r="K37" s="45"/>
      <c r="L37" s="58"/>
      <c r="M37" s="57"/>
      <c r="N37" s="57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5"/>
      <c r="B38" s="54" t="s">
        <v>25</v>
      </c>
      <c r="C38" s="55">
        <v>97.0</v>
      </c>
      <c r="D38" s="56">
        <v>128.0</v>
      </c>
      <c r="E38" s="55">
        <v>113.0</v>
      </c>
      <c r="F38" s="56">
        <v>115.0</v>
      </c>
      <c r="G38" s="55">
        <v>113.0</v>
      </c>
      <c r="H38" s="56">
        <v>113.0</v>
      </c>
      <c r="I38" s="55">
        <v>113.0</v>
      </c>
      <c r="J38" s="56">
        <v>121.0</v>
      </c>
      <c r="K38" s="55">
        <v>64.0</v>
      </c>
      <c r="L38" s="56">
        <v>65.0</v>
      </c>
      <c r="M38" s="40">
        <f t="shared" ref="M38:N38" si="30">I38+G38+E38+C38+K38</f>
        <v>500</v>
      </c>
      <c r="N38" s="59">
        <f t="shared" si="30"/>
        <v>542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5"/>
      <c r="B39" s="24"/>
      <c r="C39" s="60"/>
      <c r="D39" s="58"/>
      <c r="E39" s="60"/>
      <c r="F39" s="58"/>
      <c r="G39" s="60"/>
      <c r="H39" s="61"/>
      <c r="I39" s="60"/>
      <c r="J39" s="58"/>
      <c r="K39" s="45"/>
      <c r="L39" s="58"/>
      <c r="M39" s="24"/>
      <c r="N39" s="6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5"/>
      <c r="B40" s="48" t="s">
        <v>10</v>
      </c>
      <c r="C40" s="49">
        <v>18.0</v>
      </c>
      <c r="D40" s="50">
        <v>18.0</v>
      </c>
      <c r="E40" s="49">
        <v>21.0</v>
      </c>
      <c r="F40" s="50">
        <v>19.0</v>
      </c>
      <c r="G40" s="49">
        <v>21.0</v>
      </c>
      <c r="H40" s="50">
        <v>20.0</v>
      </c>
      <c r="I40" s="49">
        <v>21.0</v>
      </c>
      <c r="J40" s="50">
        <v>19.0</v>
      </c>
      <c r="K40" s="49">
        <v>12.0</v>
      </c>
      <c r="L40" s="50">
        <v>13.0</v>
      </c>
      <c r="M40" s="51">
        <f t="shared" ref="M40:N40" si="31">+I40+G40+E40+C40+K40</f>
        <v>93</v>
      </c>
      <c r="N40" s="29">
        <f t="shared" si="31"/>
        <v>89</v>
      </c>
      <c r="O40" s="4"/>
      <c r="P40" s="1"/>
      <c r="Q40" s="4"/>
      <c r="R40" s="63"/>
      <c r="S40" s="63"/>
      <c r="T40" s="63"/>
      <c r="U40" s="63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5"/>
      <c r="B41" s="48" t="s">
        <v>11</v>
      </c>
      <c r="C41" s="49">
        <v>18.0</v>
      </c>
      <c r="D41" s="50">
        <v>19.0</v>
      </c>
      <c r="E41" s="49">
        <v>21.0</v>
      </c>
      <c r="F41" s="50">
        <v>23.0</v>
      </c>
      <c r="G41" s="49">
        <v>21.0</v>
      </c>
      <c r="H41" s="50">
        <v>24.0</v>
      </c>
      <c r="I41" s="49">
        <v>21.0</v>
      </c>
      <c r="J41" s="50">
        <v>19.0</v>
      </c>
      <c r="K41" s="49">
        <v>12.0</v>
      </c>
      <c r="L41" s="50">
        <v>11.0</v>
      </c>
      <c r="M41" s="51">
        <f t="shared" ref="M41:N41" si="32">+I41+G41+E41+C41+K41</f>
        <v>93</v>
      </c>
      <c r="N41" s="29">
        <f t="shared" si="32"/>
        <v>96</v>
      </c>
      <c r="O41" s="4"/>
      <c r="P41" s="1"/>
      <c r="Q41" s="4"/>
      <c r="R41" s="63"/>
      <c r="S41" s="63"/>
      <c r="T41" s="63"/>
      <c r="U41" s="63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5"/>
      <c r="B42" s="48" t="s">
        <v>12</v>
      </c>
      <c r="C42" s="49">
        <v>18.0</v>
      </c>
      <c r="D42" s="50">
        <v>13.0</v>
      </c>
      <c r="E42" s="49">
        <v>21.0</v>
      </c>
      <c r="F42" s="50">
        <v>18.0</v>
      </c>
      <c r="G42" s="49">
        <v>21.0</v>
      </c>
      <c r="H42" s="50">
        <v>24.0</v>
      </c>
      <c r="I42" s="49">
        <v>21.0</v>
      </c>
      <c r="J42" s="50">
        <v>20.0</v>
      </c>
      <c r="K42" s="49">
        <v>12.0</v>
      </c>
      <c r="L42" s="50">
        <v>11.0</v>
      </c>
      <c r="M42" s="51">
        <f t="shared" ref="M42:N42" si="33">+I42+G42+E42+C42+K42</f>
        <v>93</v>
      </c>
      <c r="N42" s="29">
        <f t="shared" si="33"/>
        <v>86</v>
      </c>
      <c r="O42" s="4"/>
      <c r="P42" s="1"/>
      <c r="Q42" s="4"/>
      <c r="R42" s="63"/>
      <c r="S42" s="63"/>
      <c r="T42" s="63"/>
      <c r="U42" s="63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5"/>
      <c r="B43" s="48" t="s">
        <v>13</v>
      </c>
      <c r="C43" s="49">
        <v>18.0</v>
      </c>
      <c r="D43" s="50">
        <v>1.0</v>
      </c>
      <c r="E43" s="49">
        <v>21.0</v>
      </c>
      <c r="F43" s="50">
        <v>3.0</v>
      </c>
      <c r="G43" s="49">
        <v>21.0</v>
      </c>
      <c r="H43" s="50">
        <v>1.0</v>
      </c>
      <c r="I43" s="49">
        <v>21.0</v>
      </c>
      <c r="J43" s="50">
        <v>0.0</v>
      </c>
      <c r="K43" s="49">
        <v>12.0</v>
      </c>
      <c r="L43" s="50">
        <v>0.0</v>
      </c>
      <c r="M43" s="51">
        <f t="shared" ref="M43:N43" si="34">+I43+G43+E43+C43+K43</f>
        <v>93</v>
      </c>
      <c r="N43" s="29">
        <f t="shared" si="34"/>
        <v>5</v>
      </c>
      <c r="O43" s="4"/>
      <c r="P43" s="1"/>
      <c r="Q43" s="4"/>
      <c r="R43" s="63"/>
      <c r="S43" s="63"/>
      <c r="T43" s="63"/>
      <c r="U43" s="63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5"/>
      <c r="B44" s="48" t="s">
        <v>14</v>
      </c>
      <c r="C44" s="49">
        <v>18.0</v>
      </c>
      <c r="D44" s="50">
        <v>21.0</v>
      </c>
      <c r="E44" s="49">
        <v>21.0</v>
      </c>
      <c r="F44" s="50">
        <v>24.0</v>
      </c>
      <c r="G44" s="49">
        <v>21.0</v>
      </c>
      <c r="H44" s="50">
        <v>23.0</v>
      </c>
      <c r="I44" s="49">
        <v>21.0</v>
      </c>
      <c r="J44" s="50">
        <v>20.0</v>
      </c>
      <c r="K44" s="49">
        <v>12.0</v>
      </c>
      <c r="L44" s="50">
        <v>15.0</v>
      </c>
      <c r="M44" s="51">
        <f t="shared" ref="M44:N44" si="35">+I44+G44+E44+C44+K44</f>
        <v>93</v>
      </c>
      <c r="N44" s="29">
        <f t="shared" si="35"/>
        <v>103</v>
      </c>
      <c r="O44" s="4"/>
      <c r="P44" s="1"/>
      <c r="Q44" s="4"/>
      <c r="R44" s="63"/>
      <c r="S44" s="63"/>
      <c r="T44" s="63"/>
      <c r="U44" s="63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5"/>
      <c r="B45" s="48" t="s">
        <v>15</v>
      </c>
      <c r="C45" s="49">
        <v>18.0</v>
      </c>
      <c r="D45" s="50">
        <v>17.0</v>
      </c>
      <c r="E45" s="49">
        <v>21.0</v>
      </c>
      <c r="F45" s="50">
        <v>16.0</v>
      </c>
      <c r="G45" s="49">
        <v>21.0</v>
      </c>
      <c r="H45" s="50">
        <v>12.0</v>
      </c>
      <c r="I45" s="49">
        <v>21.0</v>
      </c>
      <c r="J45" s="50">
        <v>13.0</v>
      </c>
      <c r="K45" s="49">
        <v>12.0</v>
      </c>
      <c r="L45" s="50">
        <v>9.0</v>
      </c>
      <c r="M45" s="51">
        <f t="shared" ref="M45:N45" si="36">+I45+G45+E45+C45+K45</f>
        <v>93</v>
      </c>
      <c r="N45" s="29">
        <f t="shared" si="36"/>
        <v>67</v>
      </c>
      <c r="O45" s="4"/>
      <c r="P45" s="1"/>
      <c r="Q45" s="4"/>
      <c r="R45" s="63"/>
      <c r="S45" s="63"/>
      <c r="T45" s="63"/>
      <c r="U45" s="63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5"/>
      <c r="B46" s="48" t="s">
        <v>16</v>
      </c>
      <c r="C46" s="49">
        <v>12.0</v>
      </c>
      <c r="D46" s="50">
        <v>18.0</v>
      </c>
      <c r="E46" s="49">
        <v>14.0</v>
      </c>
      <c r="F46" s="50">
        <v>21.0</v>
      </c>
      <c r="G46" s="49">
        <v>14.0</v>
      </c>
      <c r="H46" s="50">
        <v>24.0</v>
      </c>
      <c r="I46" s="49">
        <v>14.0</v>
      </c>
      <c r="J46" s="50">
        <v>22.0</v>
      </c>
      <c r="K46" s="49">
        <v>9.0</v>
      </c>
      <c r="L46" s="50">
        <v>13.0</v>
      </c>
      <c r="M46" s="51">
        <f t="shared" ref="M46:N46" si="37">+I46+G46+E46+C46+K46</f>
        <v>63</v>
      </c>
      <c r="N46" s="29">
        <f t="shared" si="37"/>
        <v>98</v>
      </c>
      <c r="O46" s="4"/>
      <c r="P46" s="1"/>
      <c r="Q46" s="4"/>
      <c r="R46" s="63"/>
      <c r="S46" s="63"/>
      <c r="T46" s="63"/>
      <c r="U46" s="63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5"/>
      <c r="B47" s="48" t="s">
        <v>17</v>
      </c>
      <c r="C47" s="49">
        <v>12.0</v>
      </c>
      <c r="D47" s="50">
        <v>10.0</v>
      </c>
      <c r="E47" s="49">
        <v>14.0</v>
      </c>
      <c r="F47" s="50">
        <v>13.0</v>
      </c>
      <c r="G47" s="49">
        <v>14.0</v>
      </c>
      <c r="H47" s="50">
        <v>10.0</v>
      </c>
      <c r="I47" s="49">
        <v>14.0</v>
      </c>
      <c r="J47" s="50">
        <v>12.0</v>
      </c>
      <c r="K47" s="49">
        <v>9.0</v>
      </c>
      <c r="L47" s="50">
        <v>8.0</v>
      </c>
      <c r="M47" s="51">
        <f t="shared" ref="M47:N47" si="38">+I47+G47+E47+C47+K47</f>
        <v>63</v>
      </c>
      <c r="N47" s="29">
        <f t="shared" si="38"/>
        <v>53</v>
      </c>
      <c r="O47" s="4"/>
      <c r="P47" s="1"/>
      <c r="Q47" s="4"/>
      <c r="R47" s="63"/>
      <c r="S47" s="63"/>
      <c r="T47" s="63"/>
      <c r="U47" s="63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5"/>
      <c r="B48" s="48" t="s">
        <v>18</v>
      </c>
      <c r="C48" s="49">
        <v>12.0</v>
      </c>
      <c r="D48" s="50">
        <v>15.0</v>
      </c>
      <c r="E48" s="49">
        <v>14.0</v>
      </c>
      <c r="F48" s="50">
        <v>13.0</v>
      </c>
      <c r="G48" s="49">
        <v>14.0</v>
      </c>
      <c r="H48" s="50">
        <v>15.0</v>
      </c>
      <c r="I48" s="49">
        <v>14.0</v>
      </c>
      <c r="J48" s="50">
        <v>7.0</v>
      </c>
      <c r="K48" s="49">
        <v>9.0</v>
      </c>
      <c r="L48" s="50">
        <v>2.0</v>
      </c>
      <c r="M48" s="51">
        <f t="shared" ref="M48:N48" si="39">+I48+G48+E48+C48+K48</f>
        <v>63</v>
      </c>
      <c r="N48" s="29">
        <f t="shared" si="39"/>
        <v>52</v>
      </c>
      <c r="O48" s="4"/>
      <c r="P48" s="1"/>
      <c r="Q48" s="4"/>
      <c r="R48" s="63"/>
      <c r="S48" s="63"/>
      <c r="T48" s="63"/>
      <c r="U48" s="63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5"/>
      <c r="B49" s="48" t="s">
        <v>19</v>
      </c>
      <c r="C49" s="49">
        <v>12.0</v>
      </c>
      <c r="D49" s="50">
        <v>13.0</v>
      </c>
      <c r="E49" s="49">
        <v>14.0</v>
      </c>
      <c r="F49" s="50">
        <v>12.0</v>
      </c>
      <c r="G49" s="49">
        <v>14.0</v>
      </c>
      <c r="H49" s="50">
        <v>13.0</v>
      </c>
      <c r="I49" s="49">
        <v>14.0</v>
      </c>
      <c r="J49" s="50">
        <v>14.0</v>
      </c>
      <c r="K49" s="49">
        <v>9.0</v>
      </c>
      <c r="L49" s="50">
        <v>9.0</v>
      </c>
      <c r="M49" s="51">
        <f t="shared" ref="M49:N49" si="40">+I49+G49+E49+C49+K49</f>
        <v>63</v>
      </c>
      <c r="N49" s="29">
        <f t="shared" si="40"/>
        <v>61</v>
      </c>
      <c r="O49" s="4"/>
      <c r="P49" s="1"/>
      <c r="Q49" s="4"/>
      <c r="R49" s="63"/>
      <c r="S49" s="63"/>
      <c r="T49" s="63"/>
      <c r="U49" s="63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5"/>
      <c r="B50" s="48" t="s">
        <v>20</v>
      </c>
      <c r="C50" s="49">
        <v>12.0</v>
      </c>
      <c r="D50" s="50">
        <v>13.0</v>
      </c>
      <c r="E50" s="49">
        <v>14.0</v>
      </c>
      <c r="F50" s="50">
        <v>12.0</v>
      </c>
      <c r="G50" s="49">
        <v>14.0</v>
      </c>
      <c r="H50" s="50">
        <v>13.0</v>
      </c>
      <c r="I50" s="49">
        <v>14.0</v>
      </c>
      <c r="J50" s="50">
        <v>9.0</v>
      </c>
      <c r="K50" s="49">
        <v>9.0</v>
      </c>
      <c r="L50" s="50">
        <v>4.0</v>
      </c>
      <c r="M50" s="51">
        <f t="shared" ref="M50:N50" si="41">+I50+G50+E50+C50+K50</f>
        <v>63</v>
      </c>
      <c r="N50" s="29">
        <f t="shared" si="41"/>
        <v>51</v>
      </c>
      <c r="O50" s="4"/>
      <c r="P50" s="1"/>
      <c r="Q50" s="4"/>
      <c r="R50" s="63"/>
      <c r="S50" s="63"/>
      <c r="T50" s="63"/>
      <c r="U50" s="63"/>
      <c r="V50" s="1"/>
      <c r="W50" s="1"/>
      <c r="X50" s="1"/>
      <c r="Y50" s="1"/>
      <c r="Z50" s="1"/>
      <c r="AA50" s="1"/>
      <c r="AB50" s="1"/>
      <c r="AC50" s="1"/>
      <c r="AD50" s="1"/>
    </row>
    <row r="51" ht="14.25" customHeight="1">
      <c r="A51" s="15"/>
      <c r="B51" s="48" t="s">
        <v>21</v>
      </c>
      <c r="C51" s="49">
        <v>12.0</v>
      </c>
      <c r="D51" s="64">
        <v>12.0</v>
      </c>
      <c r="E51" s="49">
        <v>14.0</v>
      </c>
      <c r="F51" s="64">
        <v>12.0</v>
      </c>
      <c r="G51" s="49">
        <v>14.0</v>
      </c>
      <c r="H51" s="64">
        <v>13.0</v>
      </c>
      <c r="I51" s="49">
        <v>14.0</v>
      </c>
      <c r="J51" s="64">
        <v>13.0</v>
      </c>
      <c r="K51" s="49">
        <v>9.0</v>
      </c>
      <c r="L51" s="64">
        <v>9.0</v>
      </c>
      <c r="M51" s="51">
        <f t="shared" ref="M51:N51" si="42">+I51+G51+E51+C51+K51</f>
        <v>63</v>
      </c>
      <c r="N51" s="29">
        <f t="shared" si="42"/>
        <v>59</v>
      </c>
      <c r="O51" s="4"/>
      <c r="P51" s="1"/>
      <c r="Q51" s="4"/>
      <c r="R51" s="63"/>
      <c r="S51" s="63"/>
      <c r="T51" s="63"/>
      <c r="U51" s="63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5"/>
      <c r="B52" s="52" t="s">
        <v>22</v>
      </c>
      <c r="C52" s="49">
        <v>12.0</v>
      </c>
      <c r="D52" s="64">
        <v>11.0</v>
      </c>
      <c r="E52" s="49">
        <v>14.0</v>
      </c>
      <c r="F52" s="64">
        <v>14.0</v>
      </c>
      <c r="G52" s="49">
        <v>14.0</v>
      </c>
      <c r="H52" s="64">
        <v>14.0</v>
      </c>
      <c r="I52" s="49">
        <v>14.0</v>
      </c>
      <c r="J52" s="64">
        <v>14.0</v>
      </c>
      <c r="K52" s="49">
        <v>9.0</v>
      </c>
      <c r="L52" s="64">
        <v>9.0</v>
      </c>
      <c r="M52" s="53">
        <f t="shared" ref="M52:N52" si="43">+I52+G52+E52+C52+K52</f>
        <v>63</v>
      </c>
      <c r="N52" s="65">
        <f t="shared" si="43"/>
        <v>62</v>
      </c>
      <c r="O52" s="4"/>
      <c r="P52" s="1"/>
      <c r="Q52" s="4"/>
      <c r="R52" s="63"/>
      <c r="S52" s="63"/>
      <c r="T52" s="63"/>
      <c r="U52" s="63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5"/>
      <c r="B53" s="54" t="s">
        <v>26</v>
      </c>
      <c r="C53" s="55">
        <f t="shared" ref="C53:N53" si="44">SUM(C40:C52)</f>
        <v>192</v>
      </c>
      <c r="D53" s="66">
        <f t="shared" si="44"/>
        <v>181</v>
      </c>
      <c r="E53" s="55">
        <f t="shared" si="44"/>
        <v>224</v>
      </c>
      <c r="F53" s="56">
        <f t="shared" si="44"/>
        <v>200</v>
      </c>
      <c r="G53" s="55">
        <f t="shared" si="44"/>
        <v>224</v>
      </c>
      <c r="H53" s="56">
        <f t="shared" si="44"/>
        <v>206</v>
      </c>
      <c r="I53" s="55">
        <f t="shared" si="44"/>
        <v>224</v>
      </c>
      <c r="J53" s="56">
        <f t="shared" si="44"/>
        <v>182</v>
      </c>
      <c r="K53" s="55">
        <f t="shared" si="44"/>
        <v>135</v>
      </c>
      <c r="L53" s="56">
        <f t="shared" si="44"/>
        <v>113</v>
      </c>
      <c r="M53" s="40">
        <f t="shared" si="44"/>
        <v>999</v>
      </c>
      <c r="N53" s="59">
        <f t="shared" si="44"/>
        <v>882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5"/>
      <c r="B54" s="24"/>
      <c r="C54" s="67"/>
      <c r="D54" s="68"/>
      <c r="E54" s="67"/>
      <c r="F54" s="68"/>
      <c r="G54" s="67"/>
      <c r="H54" s="68"/>
      <c r="I54" s="67"/>
      <c r="J54" s="68"/>
      <c r="K54" s="67"/>
      <c r="L54" s="68"/>
      <c r="M54" s="69"/>
      <c r="N54" s="6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5"/>
      <c r="B55" s="24"/>
      <c r="C55" s="70"/>
      <c r="D55" s="68"/>
      <c r="E55" s="67"/>
      <c r="F55" s="68"/>
      <c r="G55" s="67"/>
      <c r="H55" s="68"/>
      <c r="I55" s="67"/>
      <c r="J55" s="68"/>
      <c r="K55" s="67"/>
      <c r="L55" s="68"/>
      <c r="M55" s="24"/>
      <c r="N55" s="24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5"/>
      <c r="B56" s="57"/>
      <c r="C56" s="45"/>
      <c r="D56" s="58"/>
      <c r="E56" s="45"/>
      <c r="F56" s="58"/>
      <c r="G56" s="45"/>
      <c r="H56" s="58"/>
      <c r="I56" s="45"/>
      <c r="J56" s="58"/>
      <c r="K56" s="45"/>
      <c r="L56" s="58"/>
      <c r="M56" s="57"/>
      <c r="N56" s="57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5"/>
      <c r="B57" s="37" t="s">
        <v>27</v>
      </c>
      <c r="C57" s="55">
        <f t="shared" ref="C57:L57" si="45">C36+C38+C53</f>
        <v>423</v>
      </c>
      <c r="D57" s="56">
        <f t="shared" si="45"/>
        <v>432</v>
      </c>
      <c r="E57" s="55">
        <f t="shared" si="45"/>
        <v>480</v>
      </c>
      <c r="F57" s="56">
        <f t="shared" si="45"/>
        <v>471</v>
      </c>
      <c r="G57" s="55">
        <f t="shared" si="45"/>
        <v>480</v>
      </c>
      <c r="H57" s="56">
        <f t="shared" si="45"/>
        <v>502</v>
      </c>
      <c r="I57" s="55">
        <f t="shared" si="45"/>
        <v>480</v>
      </c>
      <c r="J57" s="56">
        <f t="shared" si="45"/>
        <v>477</v>
      </c>
      <c r="K57" s="55">
        <f t="shared" si="45"/>
        <v>274</v>
      </c>
      <c r="L57" s="56">
        <f t="shared" si="45"/>
        <v>299</v>
      </c>
      <c r="M57" s="40">
        <f t="shared" ref="M57:N57" si="46">I57+G57+E57+C57+K57</f>
        <v>2137</v>
      </c>
      <c r="N57" s="40">
        <f t="shared" si="46"/>
        <v>2181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5"/>
      <c r="B58" s="71" t="s">
        <v>28</v>
      </c>
      <c r="C58" s="49">
        <f t="shared" ref="C58:L58" si="47">C57/C59</f>
        <v>28.2</v>
      </c>
      <c r="D58" s="50">
        <f t="shared" si="47"/>
        <v>36</v>
      </c>
      <c r="E58" s="49">
        <f t="shared" si="47"/>
        <v>32</v>
      </c>
      <c r="F58" s="50">
        <f t="shared" si="47"/>
        <v>36.23076923</v>
      </c>
      <c r="G58" s="49">
        <f t="shared" si="47"/>
        <v>32</v>
      </c>
      <c r="H58" s="50">
        <f t="shared" si="47"/>
        <v>33.46666667</v>
      </c>
      <c r="I58" s="49">
        <f t="shared" si="47"/>
        <v>32</v>
      </c>
      <c r="J58" s="50">
        <f t="shared" si="47"/>
        <v>31.8</v>
      </c>
      <c r="K58" s="49">
        <f t="shared" si="47"/>
        <v>18.26666667</v>
      </c>
      <c r="L58" s="50">
        <f t="shared" si="47"/>
        <v>21.35714286</v>
      </c>
      <c r="M58" s="57"/>
      <c r="N58" s="57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5"/>
      <c r="B59" s="71" t="s">
        <v>29</v>
      </c>
      <c r="C59" s="49">
        <v>15.0</v>
      </c>
      <c r="D59" s="50">
        <v>12.0</v>
      </c>
      <c r="E59" s="49">
        <v>15.0</v>
      </c>
      <c r="F59" s="50">
        <v>13.0</v>
      </c>
      <c r="G59" s="49">
        <v>15.0</v>
      </c>
      <c r="H59" s="50">
        <v>15.0</v>
      </c>
      <c r="I59" s="49">
        <v>15.0</v>
      </c>
      <c r="J59" s="50">
        <v>15.0</v>
      </c>
      <c r="K59" s="49">
        <v>15.0</v>
      </c>
      <c r="L59" s="50">
        <v>14.0</v>
      </c>
      <c r="M59" s="34"/>
      <c r="N59" s="57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5"/>
      <c r="B60" s="57"/>
      <c r="C60" s="45"/>
      <c r="D60" s="58"/>
      <c r="E60" s="45"/>
      <c r="F60" s="58"/>
      <c r="G60" s="45"/>
      <c r="H60" s="58"/>
      <c r="I60" s="45"/>
      <c r="J60" s="58"/>
      <c r="K60" s="45"/>
      <c r="L60" s="58"/>
      <c r="M60" s="34"/>
      <c r="N60" s="57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5"/>
      <c r="B61" s="42" t="s">
        <v>30</v>
      </c>
      <c r="C61" s="43" t="s">
        <v>8</v>
      </c>
      <c r="D61" s="43" t="s">
        <v>9</v>
      </c>
      <c r="E61" s="43" t="s">
        <v>8</v>
      </c>
      <c r="F61" s="43" t="s">
        <v>9</v>
      </c>
      <c r="G61" s="43" t="s">
        <v>8</v>
      </c>
      <c r="H61" s="43" t="s">
        <v>9</v>
      </c>
      <c r="I61" s="43" t="s">
        <v>8</v>
      </c>
      <c r="J61" s="43" t="s">
        <v>9</v>
      </c>
      <c r="K61" s="43" t="s">
        <v>8</v>
      </c>
      <c r="L61" s="43" t="s">
        <v>9</v>
      </c>
      <c r="M61" s="44" t="s">
        <v>8</v>
      </c>
      <c r="N61" s="16" t="s">
        <v>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5"/>
      <c r="B62" s="24"/>
      <c r="C62" s="72"/>
      <c r="D62" s="73"/>
      <c r="E62" s="72"/>
      <c r="F62" s="73"/>
      <c r="G62" s="72"/>
      <c r="H62" s="73"/>
      <c r="I62" s="72"/>
      <c r="J62" s="73"/>
      <c r="K62" s="72"/>
      <c r="L62" s="73"/>
      <c r="M62" s="24"/>
      <c r="N62" s="24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5"/>
      <c r="B63" s="48" t="s">
        <v>10</v>
      </c>
      <c r="C63" s="74">
        <v>6.0</v>
      </c>
      <c r="D63" s="75">
        <v>1.0</v>
      </c>
      <c r="E63" s="74">
        <v>7.0</v>
      </c>
      <c r="F63" s="75">
        <v>2.0</v>
      </c>
      <c r="G63" s="74">
        <v>7.0</v>
      </c>
      <c r="H63" s="75">
        <v>2.0</v>
      </c>
      <c r="I63" s="74">
        <v>7.0</v>
      </c>
      <c r="J63" s="75">
        <v>6.0</v>
      </c>
      <c r="K63" s="74">
        <v>4.0</v>
      </c>
      <c r="L63" s="75">
        <v>5.0</v>
      </c>
      <c r="M63" s="51">
        <f t="shared" ref="M63:M75" si="48">K63+I63+G63+E63+C63</f>
        <v>31</v>
      </c>
      <c r="N63" s="76">
        <f t="shared" ref="N63:N75" si="49">+J63+H63+F63+D63+L63</f>
        <v>16</v>
      </c>
      <c r="O63" s="3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5"/>
      <c r="B64" s="48" t="s">
        <v>11</v>
      </c>
      <c r="C64" s="74">
        <v>6.0</v>
      </c>
      <c r="D64" s="75">
        <v>2.0</v>
      </c>
      <c r="E64" s="74">
        <v>7.0</v>
      </c>
      <c r="F64" s="75">
        <v>1.0</v>
      </c>
      <c r="G64" s="74">
        <v>7.0</v>
      </c>
      <c r="H64" s="75">
        <v>10.0</v>
      </c>
      <c r="I64" s="74">
        <v>7.0</v>
      </c>
      <c r="J64" s="75">
        <v>11.0</v>
      </c>
      <c r="K64" s="74">
        <v>4.0</v>
      </c>
      <c r="L64" s="75">
        <v>2.0</v>
      </c>
      <c r="M64" s="51">
        <f t="shared" si="48"/>
        <v>31</v>
      </c>
      <c r="N64" s="76">
        <f t="shared" si="49"/>
        <v>26</v>
      </c>
      <c r="O64" s="3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5"/>
      <c r="B65" s="48" t="s">
        <v>12</v>
      </c>
      <c r="C65" s="74">
        <v>6.0</v>
      </c>
      <c r="D65" s="75">
        <v>7.0</v>
      </c>
      <c r="E65" s="74">
        <v>7.0</v>
      </c>
      <c r="F65" s="75">
        <v>7.0</v>
      </c>
      <c r="G65" s="74">
        <v>7.0</v>
      </c>
      <c r="H65" s="75">
        <v>7.0</v>
      </c>
      <c r="I65" s="74">
        <v>7.0</v>
      </c>
      <c r="J65" s="75">
        <v>7.0</v>
      </c>
      <c r="K65" s="74">
        <v>4.0</v>
      </c>
      <c r="L65" s="75">
        <v>5.0</v>
      </c>
      <c r="M65" s="51">
        <f t="shared" si="48"/>
        <v>31</v>
      </c>
      <c r="N65" s="76">
        <f t="shared" si="49"/>
        <v>33</v>
      </c>
      <c r="O65" s="3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5"/>
      <c r="B66" s="48" t="s">
        <v>13</v>
      </c>
      <c r="C66" s="74">
        <v>6.0</v>
      </c>
      <c r="D66" s="75">
        <v>3.0</v>
      </c>
      <c r="E66" s="74">
        <v>7.0</v>
      </c>
      <c r="F66" s="75">
        <v>18.0</v>
      </c>
      <c r="G66" s="74">
        <v>7.0</v>
      </c>
      <c r="H66" s="75">
        <v>23.0</v>
      </c>
      <c r="I66" s="74">
        <v>7.0</v>
      </c>
      <c r="J66" s="75">
        <v>2.0</v>
      </c>
      <c r="K66" s="74">
        <v>4.0</v>
      </c>
      <c r="L66" s="75">
        <v>4.0</v>
      </c>
      <c r="M66" s="51">
        <f t="shared" si="48"/>
        <v>31</v>
      </c>
      <c r="N66" s="76">
        <f t="shared" si="49"/>
        <v>50</v>
      </c>
      <c r="O66" s="3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5"/>
      <c r="B67" s="48" t="s">
        <v>14</v>
      </c>
      <c r="C67" s="74">
        <v>6.0</v>
      </c>
      <c r="D67" s="75">
        <v>6.0</v>
      </c>
      <c r="E67" s="74">
        <v>7.0</v>
      </c>
      <c r="F67" s="75">
        <v>9.0</v>
      </c>
      <c r="G67" s="74">
        <v>7.0</v>
      </c>
      <c r="H67" s="75">
        <v>8.0</v>
      </c>
      <c r="I67" s="74">
        <v>7.0</v>
      </c>
      <c r="J67" s="75">
        <v>8.0</v>
      </c>
      <c r="K67" s="74">
        <v>4.0</v>
      </c>
      <c r="L67" s="75">
        <v>3.0</v>
      </c>
      <c r="M67" s="51">
        <f t="shared" si="48"/>
        <v>31</v>
      </c>
      <c r="N67" s="76">
        <f t="shared" si="49"/>
        <v>34</v>
      </c>
      <c r="O67" s="3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5"/>
      <c r="B68" s="48" t="s">
        <v>15</v>
      </c>
      <c r="C68" s="74">
        <v>6.0</v>
      </c>
      <c r="D68" s="75">
        <v>6.0</v>
      </c>
      <c r="E68" s="74">
        <v>7.0</v>
      </c>
      <c r="F68" s="75">
        <v>7.0</v>
      </c>
      <c r="G68" s="74">
        <v>7.0</v>
      </c>
      <c r="H68" s="75">
        <v>7.0</v>
      </c>
      <c r="I68" s="74">
        <v>7.0</v>
      </c>
      <c r="J68" s="75">
        <v>2.0</v>
      </c>
      <c r="K68" s="74">
        <v>4.0</v>
      </c>
      <c r="L68" s="75">
        <v>1.0</v>
      </c>
      <c r="M68" s="51">
        <f t="shared" si="48"/>
        <v>31</v>
      </c>
      <c r="N68" s="76">
        <f t="shared" si="49"/>
        <v>23</v>
      </c>
      <c r="O68" s="3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5"/>
      <c r="B69" s="48" t="s">
        <v>16</v>
      </c>
      <c r="C69" s="74">
        <v>4.0</v>
      </c>
      <c r="D69" s="75">
        <v>4.0</v>
      </c>
      <c r="E69" s="74">
        <v>5.0</v>
      </c>
      <c r="F69" s="75">
        <v>6.0</v>
      </c>
      <c r="G69" s="74">
        <v>5.0</v>
      </c>
      <c r="H69" s="75">
        <v>5.0</v>
      </c>
      <c r="I69" s="74">
        <v>5.0</v>
      </c>
      <c r="J69" s="75">
        <v>5.0</v>
      </c>
      <c r="K69" s="74">
        <v>3.0</v>
      </c>
      <c r="L69" s="75">
        <v>1.0</v>
      </c>
      <c r="M69" s="51">
        <f t="shared" si="48"/>
        <v>22</v>
      </c>
      <c r="N69" s="76">
        <f t="shared" si="49"/>
        <v>21</v>
      </c>
      <c r="O69" s="3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5"/>
      <c r="B70" s="48" t="s">
        <v>17</v>
      </c>
      <c r="C70" s="74">
        <v>4.0</v>
      </c>
      <c r="D70" s="75">
        <v>3.0</v>
      </c>
      <c r="E70" s="74">
        <v>5.0</v>
      </c>
      <c r="F70" s="75">
        <v>4.0</v>
      </c>
      <c r="G70" s="74">
        <v>5.0</v>
      </c>
      <c r="H70" s="75">
        <v>7.0</v>
      </c>
      <c r="I70" s="74">
        <v>5.0</v>
      </c>
      <c r="J70" s="75">
        <v>4.0</v>
      </c>
      <c r="K70" s="74">
        <v>3.0</v>
      </c>
      <c r="L70" s="75">
        <v>1.0</v>
      </c>
      <c r="M70" s="51">
        <f t="shared" si="48"/>
        <v>22</v>
      </c>
      <c r="N70" s="76">
        <f t="shared" si="49"/>
        <v>19</v>
      </c>
      <c r="O70" s="3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5"/>
      <c r="B71" s="48" t="s">
        <v>18</v>
      </c>
      <c r="C71" s="74">
        <v>4.0</v>
      </c>
      <c r="D71" s="77">
        <v>4.0</v>
      </c>
      <c r="E71" s="74">
        <v>5.0</v>
      </c>
      <c r="F71" s="77">
        <v>6.0</v>
      </c>
      <c r="G71" s="74">
        <v>5.0</v>
      </c>
      <c r="H71" s="77">
        <v>7.0</v>
      </c>
      <c r="I71" s="74">
        <v>5.0</v>
      </c>
      <c r="J71" s="77">
        <v>6.0</v>
      </c>
      <c r="K71" s="74">
        <v>3.0</v>
      </c>
      <c r="L71" s="77">
        <v>3.0</v>
      </c>
      <c r="M71" s="51">
        <f t="shared" si="48"/>
        <v>22</v>
      </c>
      <c r="N71" s="51">
        <f t="shared" si="49"/>
        <v>26</v>
      </c>
      <c r="O71" s="3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5"/>
      <c r="B72" s="48" t="s">
        <v>19</v>
      </c>
      <c r="C72" s="74">
        <v>4.0</v>
      </c>
      <c r="D72" s="75">
        <v>4.0</v>
      </c>
      <c r="E72" s="74">
        <v>5.0</v>
      </c>
      <c r="F72" s="75">
        <v>5.0</v>
      </c>
      <c r="G72" s="74">
        <v>5.0</v>
      </c>
      <c r="H72" s="75">
        <v>5.0</v>
      </c>
      <c r="I72" s="74">
        <v>5.0</v>
      </c>
      <c r="J72" s="75">
        <v>6.0</v>
      </c>
      <c r="K72" s="74">
        <v>3.0</v>
      </c>
      <c r="L72" s="75">
        <v>4.0</v>
      </c>
      <c r="M72" s="51">
        <f t="shared" si="48"/>
        <v>22</v>
      </c>
      <c r="N72" s="76">
        <f t="shared" si="49"/>
        <v>24</v>
      </c>
      <c r="O72" s="3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5"/>
      <c r="B73" s="48" t="s">
        <v>20</v>
      </c>
      <c r="C73" s="74">
        <v>4.0</v>
      </c>
      <c r="D73" s="75">
        <v>4.0</v>
      </c>
      <c r="E73" s="74">
        <v>5.0</v>
      </c>
      <c r="F73" s="75">
        <v>5.0</v>
      </c>
      <c r="G73" s="74">
        <v>5.0</v>
      </c>
      <c r="H73" s="75">
        <v>6.0</v>
      </c>
      <c r="I73" s="74">
        <v>5.0</v>
      </c>
      <c r="J73" s="75">
        <v>7.0</v>
      </c>
      <c r="K73" s="74">
        <v>3.0</v>
      </c>
      <c r="L73" s="75">
        <v>9.0</v>
      </c>
      <c r="M73" s="51">
        <f t="shared" si="48"/>
        <v>22</v>
      </c>
      <c r="N73" s="76">
        <f t="shared" si="49"/>
        <v>31</v>
      </c>
      <c r="O73" s="3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5"/>
      <c r="B74" s="48" t="s">
        <v>21</v>
      </c>
      <c r="C74" s="74">
        <v>4.0</v>
      </c>
      <c r="D74" s="75">
        <v>4.0</v>
      </c>
      <c r="E74" s="74">
        <v>5.0</v>
      </c>
      <c r="F74" s="75">
        <v>6.0</v>
      </c>
      <c r="G74" s="74">
        <v>5.0</v>
      </c>
      <c r="H74" s="75">
        <v>6.0</v>
      </c>
      <c r="I74" s="74">
        <v>5.0</v>
      </c>
      <c r="J74" s="75">
        <v>5.0</v>
      </c>
      <c r="K74" s="74">
        <v>3.0</v>
      </c>
      <c r="L74" s="75">
        <v>1.0</v>
      </c>
      <c r="M74" s="51">
        <f t="shared" si="48"/>
        <v>22</v>
      </c>
      <c r="N74" s="76">
        <f t="shared" si="49"/>
        <v>22</v>
      </c>
      <c r="O74" s="3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5"/>
      <c r="B75" s="48" t="s">
        <v>22</v>
      </c>
      <c r="C75" s="74">
        <v>4.0</v>
      </c>
      <c r="D75" s="75">
        <v>4.0</v>
      </c>
      <c r="E75" s="78">
        <v>5.0</v>
      </c>
      <c r="F75" s="75">
        <v>5.0</v>
      </c>
      <c r="G75" s="78">
        <v>5.0</v>
      </c>
      <c r="H75" s="75">
        <v>5.0</v>
      </c>
      <c r="I75" s="78">
        <v>5.0</v>
      </c>
      <c r="J75" s="75">
        <v>6.0</v>
      </c>
      <c r="K75" s="78">
        <v>3.0</v>
      </c>
      <c r="L75" s="75">
        <v>2.0</v>
      </c>
      <c r="M75" s="53">
        <f t="shared" si="48"/>
        <v>22</v>
      </c>
      <c r="N75" s="79">
        <f t="shared" si="49"/>
        <v>22</v>
      </c>
      <c r="O75" s="80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5"/>
      <c r="B76" s="54" t="s">
        <v>31</v>
      </c>
      <c r="C76" s="74">
        <f t="shared" ref="C76:G76" si="50">SUM(C63:C75)</f>
        <v>64</v>
      </c>
      <c r="D76" s="81">
        <f t="shared" si="50"/>
        <v>52</v>
      </c>
      <c r="E76" s="74">
        <f t="shared" si="50"/>
        <v>77</v>
      </c>
      <c r="F76" s="81">
        <f t="shared" si="50"/>
        <v>81</v>
      </c>
      <c r="G76" s="74">
        <f t="shared" si="50"/>
        <v>77</v>
      </c>
      <c r="H76" s="77">
        <f>SUM(H71:H75)</f>
        <v>29</v>
      </c>
      <c r="I76" s="74">
        <f t="shared" ref="I76:K76" si="51">SUM(I63:I75)</f>
        <v>77</v>
      </c>
      <c r="J76" s="81">
        <f t="shared" si="51"/>
        <v>75</v>
      </c>
      <c r="K76" s="74">
        <f t="shared" si="51"/>
        <v>45</v>
      </c>
      <c r="L76" s="77">
        <f>SUM(L71:L75)</f>
        <v>19</v>
      </c>
      <c r="M76" s="40">
        <f t="shared" ref="M76:N76" si="52">SUM(M62:M74)</f>
        <v>318</v>
      </c>
      <c r="N76" s="40">
        <f t="shared" si="52"/>
        <v>325</v>
      </c>
      <c r="O76" s="80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5"/>
      <c r="B77" s="57"/>
      <c r="C77" s="72"/>
      <c r="D77" s="73"/>
      <c r="E77" s="72"/>
      <c r="F77" s="73"/>
      <c r="G77" s="72"/>
      <c r="H77" s="73"/>
      <c r="I77" s="72"/>
      <c r="J77" s="73"/>
      <c r="K77" s="72"/>
      <c r="L77" s="73"/>
      <c r="M77" s="57"/>
      <c r="N77" s="57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5"/>
      <c r="B78" s="42" t="s">
        <v>32</v>
      </c>
      <c r="C78" s="43" t="s">
        <v>8</v>
      </c>
      <c r="D78" s="43" t="s">
        <v>9</v>
      </c>
      <c r="E78" s="43" t="s">
        <v>8</v>
      </c>
      <c r="F78" s="43" t="s">
        <v>9</v>
      </c>
      <c r="G78" s="43" t="s">
        <v>8</v>
      </c>
      <c r="H78" s="43" t="s">
        <v>9</v>
      </c>
      <c r="I78" s="43" t="s">
        <v>8</v>
      </c>
      <c r="J78" s="43" t="s">
        <v>9</v>
      </c>
      <c r="K78" s="43" t="s">
        <v>8</v>
      </c>
      <c r="L78" s="43" t="s">
        <v>9</v>
      </c>
      <c r="M78" s="44" t="s">
        <v>8</v>
      </c>
      <c r="N78" s="16" t="s">
        <v>9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5"/>
      <c r="B79" s="24"/>
      <c r="C79" s="72"/>
      <c r="D79" s="73"/>
      <c r="E79" s="72"/>
      <c r="F79" s="73"/>
      <c r="G79" s="72"/>
      <c r="H79" s="73"/>
      <c r="I79" s="72"/>
      <c r="J79" s="73"/>
      <c r="K79" s="72"/>
      <c r="L79" s="73"/>
      <c r="M79" s="24"/>
      <c r="N79" s="24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5"/>
      <c r="B80" s="48" t="s">
        <v>10</v>
      </c>
      <c r="C80" s="74">
        <v>6.0</v>
      </c>
      <c r="D80" s="75">
        <v>6.0</v>
      </c>
      <c r="E80" s="74">
        <v>7.0</v>
      </c>
      <c r="F80" s="75">
        <v>16.0</v>
      </c>
      <c r="G80" s="74">
        <v>7.0</v>
      </c>
      <c r="H80" s="75">
        <v>0.0</v>
      </c>
      <c r="I80" s="74">
        <v>7.0</v>
      </c>
      <c r="J80" s="75">
        <v>13.0</v>
      </c>
      <c r="K80" s="74">
        <v>4.0</v>
      </c>
      <c r="L80" s="75">
        <v>5.0</v>
      </c>
      <c r="M80" s="51">
        <f t="shared" ref="M80:M92" si="53">K80+I80+G80+E80+C80</f>
        <v>31</v>
      </c>
      <c r="N80" s="76">
        <f t="shared" ref="N80:N92" si="54">+J80+H80+F80+D80+L80</f>
        <v>40</v>
      </c>
      <c r="O80" s="3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5"/>
      <c r="B81" s="48" t="s">
        <v>11</v>
      </c>
      <c r="C81" s="74">
        <v>6.0</v>
      </c>
      <c r="D81" s="75">
        <v>1.0</v>
      </c>
      <c r="E81" s="74">
        <v>7.0</v>
      </c>
      <c r="F81" s="75">
        <v>1.0</v>
      </c>
      <c r="G81" s="74">
        <v>7.0</v>
      </c>
      <c r="H81" s="75">
        <v>8.0</v>
      </c>
      <c r="I81" s="74">
        <v>7.0</v>
      </c>
      <c r="J81" s="75">
        <v>10.0</v>
      </c>
      <c r="K81" s="74">
        <v>4.0</v>
      </c>
      <c r="L81" s="75">
        <v>1.0</v>
      </c>
      <c r="M81" s="51">
        <f t="shared" si="53"/>
        <v>31</v>
      </c>
      <c r="N81" s="76">
        <f t="shared" si="54"/>
        <v>21</v>
      </c>
      <c r="O81" s="3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5"/>
      <c r="B82" s="48" t="s">
        <v>12</v>
      </c>
      <c r="C82" s="74">
        <v>6.0</v>
      </c>
      <c r="D82" s="75">
        <v>7.0</v>
      </c>
      <c r="E82" s="74">
        <v>7.0</v>
      </c>
      <c r="F82" s="75">
        <v>7.0</v>
      </c>
      <c r="G82" s="74">
        <v>7.0</v>
      </c>
      <c r="H82" s="75">
        <v>8.0</v>
      </c>
      <c r="I82" s="74">
        <v>7.0</v>
      </c>
      <c r="J82" s="75">
        <v>7.0</v>
      </c>
      <c r="K82" s="74">
        <v>4.0</v>
      </c>
      <c r="L82" s="75">
        <v>4.0</v>
      </c>
      <c r="M82" s="51">
        <f t="shared" si="53"/>
        <v>31</v>
      </c>
      <c r="N82" s="76">
        <f t="shared" si="54"/>
        <v>33</v>
      </c>
      <c r="O82" s="3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5"/>
      <c r="B83" s="48" t="s">
        <v>13</v>
      </c>
      <c r="C83" s="74">
        <v>6.0</v>
      </c>
      <c r="D83" s="75">
        <v>0.0</v>
      </c>
      <c r="E83" s="74">
        <v>7.0</v>
      </c>
      <c r="F83" s="75">
        <v>1.0</v>
      </c>
      <c r="G83" s="74">
        <v>7.0</v>
      </c>
      <c r="H83" s="75">
        <v>0.0</v>
      </c>
      <c r="I83" s="74">
        <v>7.0</v>
      </c>
      <c r="J83" s="75">
        <v>0.0</v>
      </c>
      <c r="K83" s="74">
        <v>4.0</v>
      </c>
      <c r="L83" s="75">
        <v>1.0</v>
      </c>
      <c r="M83" s="51">
        <f t="shared" si="53"/>
        <v>31</v>
      </c>
      <c r="N83" s="76">
        <f t="shared" si="54"/>
        <v>2</v>
      </c>
      <c r="O83" s="3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5"/>
      <c r="B84" s="48" t="s">
        <v>14</v>
      </c>
      <c r="C84" s="74">
        <v>6.0</v>
      </c>
      <c r="D84" s="75">
        <v>4.0</v>
      </c>
      <c r="E84" s="74">
        <v>7.0</v>
      </c>
      <c r="F84" s="75">
        <v>7.0</v>
      </c>
      <c r="G84" s="74">
        <v>7.0</v>
      </c>
      <c r="H84" s="75">
        <v>6.0</v>
      </c>
      <c r="I84" s="74">
        <v>7.0</v>
      </c>
      <c r="J84" s="75">
        <v>8.0</v>
      </c>
      <c r="K84" s="74">
        <v>4.0</v>
      </c>
      <c r="L84" s="75">
        <v>4.0</v>
      </c>
      <c r="M84" s="51">
        <f t="shared" si="53"/>
        <v>31</v>
      </c>
      <c r="N84" s="76">
        <f t="shared" si="54"/>
        <v>29</v>
      </c>
      <c r="O84" s="3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5"/>
      <c r="B85" s="48" t="s">
        <v>15</v>
      </c>
      <c r="C85" s="74">
        <v>6.0</v>
      </c>
      <c r="D85" s="75">
        <v>6.0</v>
      </c>
      <c r="E85" s="74">
        <v>7.0</v>
      </c>
      <c r="F85" s="75">
        <v>6.0</v>
      </c>
      <c r="G85" s="74">
        <v>7.0</v>
      </c>
      <c r="H85" s="75">
        <v>7.0</v>
      </c>
      <c r="I85" s="74">
        <v>7.0</v>
      </c>
      <c r="J85" s="75">
        <v>5.0</v>
      </c>
      <c r="K85" s="74">
        <v>4.0</v>
      </c>
      <c r="L85" s="75">
        <v>1.0</v>
      </c>
      <c r="M85" s="51">
        <f t="shared" si="53"/>
        <v>31</v>
      </c>
      <c r="N85" s="76">
        <f t="shared" si="54"/>
        <v>25</v>
      </c>
      <c r="O85" s="3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5"/>
      <c r="B86" s="48" t="s">
        <v>16</v>
      </c>
      <c r="C86" s="74">
        <v>4.0</v>
      </c>
      <c r="D86" s="75">
        <v>4.0</v>
      </c>
      <c r="E86" s="74">
        <v>5.0</v>
      </c>
      <c r="F86" s="75">
        <v>6.0</v>
      </c>
      <c r="G86" s="74">
        <v>5.0</v>
      </c>
      <c r="H86" s="75">
        <v>6.0</v>
      </c>
      <c r="I86" s="74">
        <v>5.0</v>
      </c>
      <c r="J86" s="75">
        <v>5.0</v>
      </c>
      <c r="K86" s="74">
        <v>3.0</v>
      </c>
      <c r="L86" s="75">
        <v>6.0</v>
      </c>
      <c r="M86" s="51">
        <f t="shared" si="53"/>
        <v>22</v>
      </c>
      <c r="N86" s="76">
        <f t="shared" si="54"/>
        <v>27</v>
      </c>
      <c r="O86" s="3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5"/>
      <c r="B87" s="48" t="s">
        <v>17</v>
      </c>
      <c r="C87" s="74">
        <v>4.0</v>
      </c>
      <c r="D87" s="75">
        <v>4.0</v>
      </c>
      <c r="E87" s="74">
        <v>5.0</v>
      </c>
      <c r="F87" s="75">
        <v>3.0</v>
      </c>
      <c r="G87" s="74">
        <v>5.0</v>
      </c>
      <c r="H87" s="75">
        <v>7.0</v>
      </c>
      <c r="I87" s="74">
        <v>5.0</v>
      </c>
      <c r="J87" s="75">
        <v>3.0</v>
      </c>
      <c r="K87" s="74">
        <v>3.0</v>
      </c>
      <c r="L87" s="75">
        <v>4.0</v>
      </c>
      <c r="M87" s="51">
        <f t="shared" si="53"/>
        <v>22</v>
      </c>
      <c r="N87" s="76">
        <f t="shared" si="54"/>
        <v>21</v>
      </c>
      <c r="O87" s="3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5"/>
      <c r="B88" s="48" t="s">
        <v>18</v>
      </c>
      <c r="C88" s="74">
        <v>4.0</v>
      </c>
      <c r="D88" s="77">
        <v>4.0</v>
      </c>
      <c r="E88" s="74">
        <v>5.0</v>
      </c>
      <c r="F88" s="77">
        <v>6.0</v>
      </c>
      <c r="G88" s="74">
        <v>5.0</v>
      </c>
      <c r="H88" s="77">
        <v>8.0</v>
      </c>
      <c r="I88" s="74">
        <v>5.0</v>
      </c>
      <c r="J88" s="77">
        <v>1.0</v>
      </c>
      <c r="K88" s="74">
        <v>3.0</v>
      </c>
      <c r="L88" s="77">
        <v>1.0</v>
      </c>
      <c r="M88" s="51">
        <f t="shared" si="53"/>
        <v>22</v>
      </c>
      <c r="N88" s="51">
        <f t="shared" si="54"/>
        <v>20</v>
      </c>
      <c r="O88" s="3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5"/>
      <c r="B89" s="48" t="s">
        <v>19</v>
      </c>
      <c r="C89" s="74">
        <v>4.0</v>
      </c>
      <c r="D89" s="75">
        <v>5.0</v>
      </c>
      <c r="E89" s="74">
        <v>5.0</v>
      </c>
      <c r="F89" s="75">
        <v>6.0</v>
      </c>
      <c r="G89" s="74">
        <v>5.0</v>
      </c>
      <c r="H89" s="75">
        <v>5.0</v>
      </c>
      <c r="I89" s="74">
        <v>5.0</v>
      </c>
      <c r="J89" s="75">
        <v>5.0</v>
      </c>
      <c r="K89" s="74">
        <v>3.0</v>
      </c>
      <c r="L89" s="75">
        <v>3.0</v>
      </c>
      <c r="M89" s="51">
        <f t="shared" si="53"/>
        <v>22</v>
      </c>
      <c r="N89" s="76">
        <f t="shared" si="54"/>
        <v>24</v>
      </c>
      <c r="O89" s="3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5"/>
      <c r="B90" s="48" t="s">
        <v>20</v>
      </c>
      <c r="C90" s="74">
        <v>4.0</v>
      </c>
      <c r="D90" s="75">
        <v>4.0</v>
      </c>
      <c r="E90" s="74">
        <v>5.0</v>
      </c>
      <c r="F90" s="75">
        <v>4.0</v>
      </c>
      <c r="G90" s="74">
        <v>5.0</v>
      </c>
      <c r="H90" s="75">
        <v>5.0</v>
      </c>
      <c r="I90" s="74">
        <v>5.0</v>
      </c>
      <c r="J90" s="75">
        <v>2.0</v>
      </c>
      <c r="K90" s="74">
        <v>3.0</v>
      </c>
      <c r="L90" s="75">
        <v>3.0</v>
      </c>
      <c r="M90" s="51">
        <f t="shared" si="53"/>
        <v>22</v>
      </c>
      <c r="N90" s="76">
        <f t="shared" si="54"/>
        <v>18</v>
      </c>
      <c r="O90" s="3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5"/>
      <c r="B91" s="48" t="s">
        <v>21</v>
      </c>
      <c r="C91" s="74">
        <v>4.0</v>
      </c>
      <c r="D91" s="75">
        <v>4.0</v>
      </c>
      <c r="E91" s="74">
        <v>5.0</v>
      </c>
      <c r="F91" s="75">
        <v>5.0</v>
      </c>
      <c r="G91" s="74">
        <v>5.0</v>
      </c>
      <c r="H91" s="75">
        <v>5.0</v>
      </c>
      <c r="I91" s="74">
        <v>5.0</v>
      </c>
      <c r="J91" s="75">
        <v>5.0</v>
      </c>
      <c r="K91" s="74">
        <v>3.0</v>
      </c>
      <c r="L91" s="75">
        <v>3.0</v>
      </c>
      <c r="M91" s="51">
        <f t="shared" si="53"/>
        <v>22</v>
      </c>
      <c r="N91" s="76">
        <f t="shared" si="54"/>
        <v>22</v>
      </c>
      <c r="O91" s="3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5"/>
      <c r="B92" s="48" t="s">
        <v>22</v>
      </c>
      <c r="C92" s="74">
        <v>4.0</v>
      </c>
      <c r="D92" s="75">
        <v>6.0</v>
      </c>
      <c r="E92" s="78">
        <v>5.0</v>
      </c>
      <c r="F92" s="75">
        <v>5.0</v>
      </c>
      <c r="G92" s="78">
        <v>5.0</v>
      </c>
      <c r="H92" s="75">
        <v>5.0</v>
      </c>
      <c r="I92" s="78">
        <v>5.0</v>
      </c>
      <c r="J92" s="75">
        <v>5.0</v>
      </c>
      <c r="K92" s="78">
        <v>3.0</v>
      </c>
      <c r="L92" s="75">
        <v>2.0</v>
      </c>
      <c r="M92" s="53">
        <f t="shared" si="53"/>
        <v>22</v>
      </c>
      <c r="N92" s="79">
        <f t="shared" si="54"/>
        <v>23</v>
      </c>
      <c r="O92" s="8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5"/>
      <c r="B93" s="54" t="s">
        <v>31</v>
      </c>
      <c r="C93" s="74">
        <f t="shared" ref="C93:G93" si="55">SUM(C80:C92)</f>
        <v>64</v>
      </c>
      <c r="D93" s="81">
        <f t="shared" si="55"/>
        <v>55</v>
      </c>
      <c r="E93" s="74">
        <f t="shared" si="55"/>
        <v>77</v>
      </c>
      <c r="F93" s="81">
        <f t="shared" si="55"/>
        <v>73</v>
      </c>
      <c r="G93" s="74">
        <f t="shared" si="55"/>
        <v>77</v>
      </c>
      <c r="H93" s="77">
        <f>SUM(H88:H92)</f>
        <v>28</v>
      </c>
      <c r="I93" s="74">
        <f t="shared" ref="I93:K93" si="56">SUM(I80:I92)</f>
        <v>77</v>
      </c>
      <c r="J93" s="81">
        <f t="shared" si="56"/>
        <v>69</v>
      </c>
      <c r="K93" s="74">
        <f t="shared" si="56"/>
        <v>45</v>
      </c>
      <c r="L93" s="77">
        <f>SUM(L88:L92)</f>
        <v>12</v>
      </c>
      <c r="M93" s="40">
        <f t="shared" ref="M93:N93" si="57">SUM(M79:M91)</f>
        <v>318</v>
      </c>
      <c r="N93" s="40">
        <f t="shared" si="57"/>
        <v>282</v>
      </c>
      <c r="O93" s="80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</sheetData>
  <mergeCells count="5">
    <mergeCell ref="C1:D1"/>
    <mergeCell ref="E1:F1"/>
    <mergeCell ref="G1:H1"/>
    <mergeCell ref="I1:J1"/>
    <mergeCell ref="K1:L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1.63"/>
  </cols>
  <sheetData>
    <row r="1" ht="15.75" customHeight="1"/>
    <row r="2" ht="15.75" customHeight="1">
      <c r="B2" s="82" t="s">
        <v>33</v>
      </c>
      <c r="C2" s="83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ht="15.75" customHeight="1">
      <c r="B3" s="84"/>
      <c r="C3" s="85"/>
      <c r="D3" s="84"/>
      <c r="E3" s="84"/>
      <c r="F3" s="84"/>
      <c r="G3" s="84"/>
      <c r="H3" s="84"/>
      <c r="I3" s="85"/>
      <c r="J3" s="84"/>
      <c r="K3" s="84"/>
      <c r="L3" s="84"/>
      <c r="M3" s="84"/>
      <c r="N3" s="84"/>
      <c r="O3" s="84"/>
    </row>
    <row r="4" ht="15.75" customHeight="1">
      <c r="B4" s="86" t="s">
        <v>34</v>
      </c>
      <c r="C4" s="86" t="s">
        <v>35</v>
      </c>
      <c r="D4" s="86" t="s">
        <v>36</v>
      </c>
      <c r="E4" s="86" t="s">
        <v>37</v>
      </c>
      <c r="F4" s="86" t="s">
        <v>38</v>
      </c>
      <c r="G4" s="86" t="s">
        <v>39</v>
      </c>
      <c r="H4" s="86" t="s">
        <v>40</v>
      </c>
      <c r="I4" s="86" t="s">
        <v>41</v>
      </c>
      <c r="J4" s="84"/>
      <c r="K4" s="84"/>
      <c r="L4" s="84"/>
      <c r="M4" s="84"/>
      <c r="N4" s="84"/>
      <c r="O4" s="84"/>
    </row>
    <row r="5" ht="15.75" customHeight="1">
      <c r="B5" s="87" t="s">
        <v>42</v>
      </c>
      <c r="C5" s="88">
        <v>75196.56999999999</v>
      </c>
      <c r="D5" s="89">
        <v>60000.0</v>
      </c>
      <c r="E5" s="90"/>
      <c r="F5" s="90"/>
      <c r="G5" s="90"/>
      <c r="H5" s="90"/>
      <c r="I5" s="90">
        <f t="shared" ref="I5:I9" si="1">SUM(C5:H5)</f>
        <v>135196.57</v>
      </c>
      <c r="J5" s="84"/>
      <c r="K5" s="85"/>
      <c r="L5" s="84"/>
      <c r="M5" s="84"/>
      <c r="N5" s="84"/>
      <c r="O5" s="84"/>
    </row>
    <row r="6" ht="15.75" customHeight="1">
      <c r="B6" s="87" t="s">
        <v>43</v>
      </c>
      <c r="C6" s="88">
        <v>460.90000000000003</v>
      </c>
      <c r="D6" s="89">
        <v>60000.0</v>
      </c>
      <c r="E6" s="90"/>
      <c r="F6" s="90"/>
      <c r="G6" s="90"/>
      <c r="H6" s="90"/>
      <c r="I6" s="90">
        <f t="shared" si="1"/>
        <v>60460.9</v>
      </c>
      <c r="J6" s="84"/>
      <c r="K6" s="84"/>
      <c r="L6" s="84"/>
      <c r="M6" s="84"/>
      <c r="N6" s="84"/>
      <c r="O6" s="84"/>
    </row>
    <row r="7" ht="15.75" customHeight="1">
      <c r="B7" s="87" t="s">
        <v>44</v>
      </c>
      <c r="C7" s="88">
        <v>0.0</v>
      </c>
      <c r="D7" s="89">
        <v>0.0</v>
      </c>
      <c r="E7" s="90"/>
      <c r="F7" s="90"/>
      <c r="G7" s="90"/>
      <c r="H7" s="90"/>
      <c r="I7" s="90">
        <f t="shared" si="1"/>
        <v>0</v>
      </c>
      <c r="J7" s="84"/>
      <c r="K7" s="84"/>
      <c r="L7" s="84"/>
      <c r="M7" s="84"/>
      <c r="N7" s="84"/>
      <c r="O7" s="84"/>
    </row>
    <row r="8" ht="15.75" customHeight="1">
      <c r="B8" s="91" t="s">
        <v>45</v>
      </c>
      <c r="C8" s="88">
        <v>1840.0</v>
      </c>
      <c r="D8" s="92"/>
      <c r="E8" s="90"/>
      <c r="F8" s="90"/>
      <c r="G8" s="90"/>
      <c r="H8" s="90"/>
      <c r="I8" s="90">
        <f t="shared" si="1"/>
        <v>1840</v>
      </c>
      <c r="J8" s="84"/>
      <c r="K8" s="84"/>
      <c r="L8" s="84"/>
      <c r="M8" s="84"/>
      <c r="N8" s="84"/>
      <c r="O8" s="84"/>
    </row>
    <row r="9" ht="15.75" customHeight="1">
      <c r="B9" s="91" t="s">
        <v>46</v>
      </c>
      <c r="C9" s="90"/>
      <c r="D9" s="92"/>
      <c r="E9" s="90"/>
      <c r="F9" s="90"/>
      <c r="G9" s="90"/>
      <c r="H9" s="90"/>
      <c r="I9" s="90">
        <f t="shared" si="1"/>
        <v>0</v>
      </c>
      <c r="J9" s="84"/>
      <c r="K9" s="84"/>
      <c r="L9" s="84"/>
      <c r="M9" s="84"/>
      <c r="N9" s="84"/>
      <c r="O9" s="84"/>
    </row>
    <row r="10" ht="15.75" customHeight="1">
      <c r="B10" s="91" t="s">
        <v>47</v>
      </c>
      <c r="C10" s="90"/>
      <c r="D10" s="92"/>
      <c r="E10" s="90"/>
      <c r="F10" s="90"/>
      <c r="G10" s="90"/>
      <c r="H10" s="90"/>
      <c r="I10" s="90"/>
      <c r="J10" s="84"/>
      <c r="K10" s="84"/>
      <c r="L10" s="84"/>
      <c r="M10" s="84"/>
      <c r="N10" s="84"/>
      <c r="O10" s="84"/>
    </row>
    <row r="11" ht="15.75" customHeight="1">
      <c r="B11" s="91" t="s">
        <v>48</v>
      </c>
      <c r="C11" s="90"/>
      <c r="D11" s="92"/>
      <c r="E11" s="90"/>
      <c r="F11" s="90"/>
      <c r="G11" s="90"/>
      <c r="H11" s="90"/>
      <c r="I11" s="90"/>
      <c r="J11" s="84"/>
      <c r="K11" s="84"/>
      <c r="L11" s="84"/>
      <c r="M11" s="84"/>
      <c r="N11" s="84"/>
      <c r="O11" s="84"/>
    </row>
    <row r="12" ht="15.75" customHeight="1">
      <c r="B12" s="86" t="s">
        <v>6</v>
      </c>
      <c r="C12" s="93">
        <v>77497.46999999999</v>
      </c>
      <c r="D12" s="93">
        <v>62088.86</v>
      </c>
      <c r="E12" s="93">
        <v>0.0</v>
      </c>
      <c r="F12" s="93">
        <v>0.0</v>
      </c>
      <c r="G12" s="93">
        <v>0.0</v>
      </c>
      <c r="H12" s="93">
        <v>0.0</v>
      </c>
      <c r="I12" s="93">
        <f>SUM(C12:H12)</f>
        <v>139586.33</v>
      </c>
      <c r="J12" s="84"/>
      <c r="K12" s="84"/>
      <c r="L12" s="84"/>
      <c r="M12" s="84"/>
      <c r="N12" s="84"/>
      <c r="O12" s="84"/>
    </row>
    <row r="13" ht="15.75" customHeight="1">
      <c r="I13" s="84"/>
      <c r="J13" s="84"/>
      <c r="K13" s="84"/>
      <c r="L13" s="84"/>
      <c r="M13" s="84"/>
      <c r="N13" s="84"/>
      <c r="O13" s="84"/>
    </row>
    <row r="14" ht="15.75" customHeight="1">
      <c r="I14" s="84"/>
      <c r="J14" s="84"/>
      <c r="K14" s="84"/>
      <c r="L14" s="84"/>
      <c r="M14" s="84"/>
      <c r="N14" s="84"/>
      <c r="O14" s="84"/>
    </row>
    <row r="15" ht="15.75" customHeight="1">
      <c r="B15" s="87" t="s">
        <v>49</v>
      </c>
      <c r="C15" s="88">
        <v>3.0</v>
      </c>
      <c r="D15" s="88">
        <v>3.0</v>
      </c>
      <c r="E15" s="88"/>
      <c r="F15" s="88"/>
      <c r="G15" s="88"/>
      <c r="H15" s="88"/>
      <c r="I15" s="84"/>
      <c r="J15" s="94"/>
      <c r="K15" s="94"/>
      <c r="L15" s="94"/>
      <c r="M15" s="94"/>
      <c r="N15" s="84"/>
      <c r="O15" s="84"/>
    </row>
    <row r="16" ht="15.75" customHeight="1">
      <c r="B16" s="87" t="s">
        <v>50</v>
      </c>
      <c r="C16" s="88">
        <v>3.0</v>
      </c>
      <c r="D16" s="88">
        <v>3.0</v>
      </c>
      <c r="E16" s="88"/>
      <c r="F16" s="88"/>
      <c r="G16" s="88"/>
      <c r="H16" s="88"/>
      <c r="I16" s="84"/>
      <c r="J16" s="94"/>
      <c r="K16" s="87"/>
      <c r="L16" s="95"/>
      <c r="M16" s="95"/>
      <c r="N16" s="84"/>
      <c r="O16" s="84"/>
    </row>
    <row r="17" ht="15.75" customHeight="1">
      <c r="B17" s="91" t="s">
        <v>51</v>
      </c>
      <c r="C17" s="96">
        <f t="shared" ref="C17:D17" si="2">(C5/C15)+(C6/C16)</f>
        <v>25219.15667</v>
      </c>
      <c r="D17" s="96">
        <f t="shared" si="2"/>
        <v>40000</v>
      </c>
      <c r="E17" s="88"/>
      <c r="F17" s="88"/>
      <c r="G17" s="88"/>
      <c r="H17" s="88"/>
      <c r="I17" s="84"/>
      <c r="J17" s="94"/>
      <c r="K17" s="94"/>
      <c r="L17" s="94"/>
      <c r="M17" s="94"/>
      <c r="N17" s="84"/>
      <c r="O17" s="84"/>
    </row>
    <row r="18" ht="15.75" customHeight="1">
      <c r="B18" s="87" t="s">
        <v>52</v>
      </c>
      <c r="C18" s="97">
        <v>0.05</v>
      </c>
      <c r="D18" s="97">
        <v>0.07</v>
      </c>
      <c r="E18" s="98"/>
      <c r="F18" s="98"/>
      <c r="G18" s="98"/>
      <c r="H18" s="98"/>
      <c r="I18" s="84"/>
      <c r="J18" s="94"/>
      <c r="K18" s="94"/>
      <c r="L18" s="94"/>
      <c r="M18" s="94"/>
      <c r="N18" s="84"/>
      <c r="O18" s="84"/>
    </row>
    <row r="19" ht="15.75" customHeight="1">
      <c r="B19" s="87" t="s">
        <v>53</v>
      </c>
      <c r="C19" s="97">
        <v>0.05</v>
      </c>
      <c r="D19" s="97">
        <v>0.07</v>
      </c>
      <c r="E19" s="98"/>
      <c r="F19" s="98"/>
      <c r="G19" s="98"/>
      <c r="H19" s="98"/>
      <c r="I19" s="84"/>
      <c r="J19" s="94"/>
      <c r="K19" s="94"/>
      <c r="L19" s="94"/>
      <c r="M19" s="94"/>
      <c r="N19" s="84"/>
      <c r="O19" s="84"/>
    </row>
    <row r="20" ht="15.75" customHeight="1">
      <c r="B20" s="87" t="s">
        <v>54</v>
      </c>
      <c r="C20" s="99">
        <f t="shared" ref="C20:D20" si="3">(C5/C15)*C18</f>
        <v>1253.276167</v>
      </c>
      <c r="D20" s="99">
        <f t="shared" si="3"/>
        <v>1400</v>
      </c>
      <c r="E20" s="98"/>
      <c r="F20" s="98"/>
      <c r="G20" s="98"/>
      <c r="H20" s="98"/>
      <c r="I20" s="84"/>
      <c r="J20" s="94"/>
      <c r="K20" s="94"/>
      <c r="L20" s="94"/>
      <c r="M20" s="94"/>
      <c r="N20" s="84"/>
      <c r="O20" s="84"/>
    </row>
    <row r="21" ht="15.75" customHeight="1">
      <c r="B21" s="87" t="s">
        <v>55</v>
      </c>
      <c r="C21" s="99">
        <f t="shared" ref="C21:D21" si="4">(C6/C16)*C19</f>
        <v>7.681666667</v>
      </c>
      <c r="D21" s="99">
        <f t="shared" si="4"/>
        <v>1400</v>
      </c>
      <c r="E21" s="98"/>
      <c r="F21" s="98"/>
      <c r="G21" s="98"/>
      <c r="H21" s="98"/>
      <c r="I21" s="84"/>
      <c r="J21" s="94"/>
      <c r="K21" s="94"/>
      <c r="L21" s="94"/>
      <c r="M21" s="94"/>
      <c r="N21" s="84"/>
      <c r="O21" s="84"/>
    </row>
    <row r="22" ht="15.75" customHeight="1">
      <c r="B22" s="87" t="s">
        <v>56</v>
      </c>
      <c r="C22" s="99">
        <f t="shared" ref="C22:D22" si="5">C5/C20</f>
        <v>60</v>
      </c>
      <c r="D22" s="100">
        <f t="shared" si="5"/>
        <v>42.85714286</v>
      </c>
      <c r="E22" s="98"/>
      <c r="F22" s="98"/>
      <c r="G22" s="98"/>
      <c r="H22" s="98"/>
      <c r="I22" s="84"/>
      <c r="J22" s="94"/>
      <c r="K22" s="94"/>
      <c r="L22" s="94"/>
      <c r="M22" s="94"/>
      <c r="N22" s="84"/>
      <c r="O22" s="84"/>
    </row>
    <row r="23" ht="15.75" customHeight="1">
      <c r="B23" s="87" t="s">
        <v>57</v>
      </c>
      <c r="C23" s="99">
        <f t="shared" ref="C23:D23" si="6">C6/C21</f>
        <v>60</v>
      </c>
      <c r="D23" s="100">
        <f t="shared" si="6"/>
        <v>42.85714286</v>
      </c>
      <c r="E23" s="98"/>
      <c r="F23" s="98"/>
      <c r="G23" s="98"/>
      <c r="H23" s="98"/>
      <c r="I23" s="84"/>
      <c r="J23" s="94"/>
      <c r="K23" s="94"/>
      <c r="L23" s="94"/>
      <c r="M23" s="94"/>
      <c r="N23" s="84"/>
      <c r="O23" s="84"/>
    </row>
    <row r="24" ht="15.75" customHeight="1">
      <c r="B24" s="94"/>
      <c r="C24" s="101"/>
      <c r="D24" s="102"/>
      <c r="I24" s="84"/>
      <c r="J24" s="94"/>
      <c r="K24" s="94"/>
      <c r="L24" s="94"/>
      <c r="M24" s="94"/>
      <c r="N24" s="84"/>
      <c r="O24" s="84"/>
    </row>
    <row r="25" ht="15.75" customHeight="1">
      <c r="B25" s="94"/>
      <c r="C25" s="101"/>
      <c r="D25" s="102"/>
      <c r="I25" s="84"/>
      <c r="J25" s="94"/>
      <c r="K25" s="94"/>
      <c r="L25" s="94"/>
      <c r="M25" s="94"/>
      <c r="N25" s="84"/>
      <c r="O25" s="84"/>
    </row>
    <row r="26" ht="15.75" customHeight="1">
      <c r="B26" s="94"/>
      <c r="C26" s="101"/>
      <c r="D26" s="102"/>
      <c r="I26" s="84"/>
      <c r="J26" s="94"/>
      <c r="K26" s="94"/>
      <c r="L26" s="94"/>
      <c r="M26" s="94"/>
      <c r="N26" s="84"/>
      <c r="O26" s="84"/>
    </row>
    <row r="27" ht="15.75" customHeight="1">
      <c r="B27" s="94"/>
      <c r="C27" s="101"/>
      <c r="D27" s="102"/>
      <c r="I27" s="84"/>
      <c r="J27" s="94"/>
      <c r="K27" s="94"/>
      <c r="L27" s="94"/>
      <c r="M27" s="94"/>
      <c r="N27" s="84"/>
      <c r="O27" s="84"/>
    </row>
    <row r="28" ht="15.75" customHeight="1">
      <c r="B28" s="94"/>
      <c r="C28" s="101"/>
      <c r="D28" s="102"/>
      <c r="I28" s="84"/>
      <c r="J28" s="94"/>
      <c r="K28" s="94"/>
      <c r="L28" s="94"/>
      <c r="M28" s="94"/>
      <c r="N28" s="84"/>
      <c r="O28" s="84"/>
    </row>
    <row r="29" ht="15.75" customHeight="1">
      <c r="B29" s="94"/>
      <c r="C29" s="101"/>
      <c r="D29" s="102"/>
      <c r="I29" s="84"/>
      <c r="J29" s="94"/>
      <c r="K29" s="94"/>
      <c r="L29" s="94"/>
      <c r="M29" s="94"/>
      <c r="N29" s="84"/>
      <c r="O29" s="84"/>
    </row>
    <row r="30" ht="15.75" customHeight="1">
      <c r="B30" s="94"/>
      <c r="C30" s="101"/>
      <c r="D30" s="102"/>
      <c r="I30" s="84"/>
      <c r="J30" s="94"/>
      <c r="K30" s="94"/>
      <c r="L30" s="94"/>
      <c r="M30" s="94"/>
      <c r="N30" s="84"/>
      <c r="O30" s="84"/>
    </row>
    <row r="31" ht="15.75" customHeight="1">
      <c r="B31" s="94"/>
      <c r="C31" s="101"/>
      <c r="D31" s="102"/>
      <c r="I31" s="84"/>
      <c r="J31" s="94"/>
      <c r="K31" s="94"/>
      <c r="L31" s="94"/>
      <c r="M31" s="94"/>
      <c r="N31" s="84"/>
      <c r="O31" s="84"/>
    </row>
    <row r="32" ht="15.75" customHeight="1">
      <c r="B32" s="94"/>
      <c r="C32" s="101"/>
      <c r="D32" s="102"/>
      <c r="I32" s="84"/>
      <c r="J32" s="94"/>
      <c r="K32" s="94"/>
      <c r="L32" s="94"/>
      <c r="M32" s="94"/>
      <c r="N32" s="84"/>
      <c r="O32" s="84"/>
    </row>
    <row r="33" ht="15.75" customHeight="1">
      <c r="B33" s="94"/>
      <c r="C33" s="101"/>
      <c r="D33" s="102"/>
      <c r="I33" s="84"/>
      <c r="J33" s="94"/>
      <c r="K33" s="94"/>
      <c r="L33" s="94"/>
      <c r="M33" s="94"/>
      <c r="N33" s="84"/>
      <c r="O33" s="84"/>
    </row>
    <row r="34" ht="15.75" customHeight="1">
      <c r="B34" s="94"/>
      <c r="C34" s="101"/>
      <c r="D34" s="102"/>
      <c r="I34" s="84"/>
      <c r="J34" s="94"/>
      <c r="K34" s="94"/>
      <c r="L34" s="94"/>
      <c r="M34" s="94"/>
      <c r="N34" s="84"/>
      <c r="O34" s="84"/>
    </row>
    <row r="35" ht="15.75" customHeight="1">
      <c r="B35" s="103" t="s">
        <v>58</v>
      </c>
      <c r="D35" s="95">
        <v>0.05</v>
      </c>
      <c r="I35" s="84"/>
      <c r="J35" s="94"/>
      <c r="K35" s="94"/>
      <c r="L35" s="94"/>
      <c r="M35" s="94"/>
      <c r="N35" s="84"/>
      <c r="O35" s="84"/>
    </row>
    <row r="36" ht="15.75" customHeight="1">
      <c r="B36" s="103" t="s">
        <v>59</v>
      </c>
      <c r="D36" s="104">
        <f>D20*D35*4500</f>
        <v>315000</v>
      </c>
      <c r="I36" s="84"/>
      <c r="J36" s="94"/>
      <c r="K36" s="94"/>
      <c r="L36" s="94"/>
      <c r="M36" s="94"/>
      <c r="N36" s="84"/>
      <c r="O36" s="84"/>
    </row>
    <row r="37" ht="15.75" customHeight="1">
      <c r="B37" s="103" t="s">
        <v>60</v>
      </c>
      <c r="D37" s="104">
        <f>D5</f>
        <v>60000</v>
      </c>
      <c r="I37" s="84"/>
      <c r="J37" s="94"/>
      <c r="K37" s="94"/>
      <c r="L37" s="94"/>
      <c r="M37" s="94"/>
      <c r="N37" s="84"/>
      <c r="O37" s="84"/>
    </row>
    <row r="38" ht="15.75" customHeight="1">
      <c r="B38" s="103" t="s">
        <v>61</v>
      </c>
      <c r="D38" s="104">
        <f>D36-D37</f>
        <v>255000</v>
      </c>
      <c r="I38" s="84"/>
      <c r="J38" s="94"/>
      <c r="K38" s="94"/>
      <c r="L38" s="94"/>
      <c r="M38" s="94"/>
      <c r="N38" s="84"/>
      <c r="O38" s="84"/>
    </row>
    <row r="39" ht="15.75" customHeight="1">
      <c r="I39" s="84"/>
      <c r="J39" s="94"/>
      <c r="K39" s="94"/>
      <c r="L39" s="94"/>
      <c r="M39" s="94"/>
      <c r="N39" s="84"/>
      <c r="O39" s="84"/>
    </row>
    <row r="40" ht="15.75" customHeight="1">
      <c r="B40" s="86" t="s">
        <v>62</v>
      </c>
      <c r="C40" s="86" t="str">
        <f t="shared" ref="C40:D40" si="7">SUM(C17:C43)</f>
        <v>#REF!</v>
      </c>
      <c r="D40" s="86" t="str">
        <f t="shared" si="7"/>
        <v>#REF!</v>
      </c>
      <c r="E40" s="84"/>
      <c r="F40" s="84"/>
      <c r="G40" s="84"/>
      <c r="H40" s="84"/>
      <c r="I40" s="84"/>
      <c r="J40" s="94"/>
      <c r="K40" s="94"/>
      <c r="L40" s="94"/>
      <c r="M40" s="94"/>
      <c r="N40" s="84"/>
      <c r="O40" s="84"/>
    </row>
    <row r="41" ht="15.75" customHeight="1">
      <c r="B41" s="91" t="s">
        <v>63</v>
      </c>
      <c r="C41" s="96">
        <v>500.0</v>
      </c>
      <c r="D41" s="96">
        <v>500.0</v>
      </c>
      <c r="E41" s="88"/>
      <c r="F41" s="88"/>
      <c r="G41" s="88"/>
      <c r="H41" s="88"/>
      <c r="I41" s="84"/>
      <c r="J41" s="94"/>
      <c r="K41" s="94"/>
      <c r="L41" s="94"/>
      <c r="M41" s="94"/>
      <c r="N41" s="84"/>
      <c r="O41" s="84"/>
    </row>
    <row r="42" ht="15.75" customHeight="1">
      <c r="B42" s="91" t="s">
        <v>64</v>
      </c>
      <c r="C42" s="96">
        <v>500.0</v>
      </c>
      <c r="D42" s="96">
        <v>500.0</v>
      </c>
      <c r="E42" s="88"/>
      <c r="F42" s="88"/>
      <c r="G42" s="88"/>
      <c r="H42" s="88"/>
      <c r="I42" s="84"/>
      <c r="J42" s="94"/>
      <c r="K42" s="94"/>
      <c r="L42" s="94"/>
      <c r="M42" s="94"/>
      <c r="N42" s="84"/>
      <c r="O42" s="84"/>
    </row>
    <row r="43" ht="15.75" customHeight="1">
      <c r="B43" s="91" t="s">
        <v>65</v>
      </c>
      <c r="C43" s="96">
        <v>500.0</v>
      </c>
      <c r="D43" s="96">
        <v>500.0</v>
      </c>
      <c r="E43" s="88"/>
      <c r="F43" s="88"/>
      <c r="G43" s="88"/>
      <c r="H43" s="88"/>
      <c r="I43" s="84"/>
      <c r="J43" s="94"/>
      <c r="K43" s="94"/>
      <c r="L43" s="94"/>
      <c r="M43" s="94"/>
      <c r="N43" s="84"/>
      <c r="O43" s="84"/>
    </row>
    <row r="44" ht="15.75" customHeight="1">
      <c r="B44" s="94"/>
      <c r="C44" s="94"/>
      <c r="D44" s="94"/>
      <c r="E44" s="84"/>
      <c r="F44" s="94"/>
      <c r="G44" s="94"/>
      <c r="H44" s="94"/>
      <c r="I44" s="84"/>
      <c r="J44" s="84"/>
      <c r="L44" s="94"/>
      <c r="M44" s="94"/>
      <c r="N44" s="84"/>
      <c r="O44" s="84"/>
    </row>
    <row r="45" ht="15.75" customHeight="1">
      <c r="B45" s="94"/>
      <c r="C45" s="94"/>
      <c r="D45" s="94"/>
      <c r="E45" s="84"/>
      <c r="F45" s="103"/>
      <c r="G45" s="103"/>
      <c r="H45" s="103"/>
      <c r="I45" s="103"/>
      <c r="J45" s="103"/>
      <c r="K45" s="103"/>
      <c r="L45" s="94"/>
      <c r="M45" s="94"/>
      <c r="N45" s="84"/>
      <c r="O45" s="84"/>
    </row>
    <row r="46" ht="15.75" customHeight="1">
      <c r="B46" s="105"/>
      <c r="C46" s="106"/>
      <c r="D46" s="105"/>
      <c r="E46" s="105"/>
      <c r="F46" s="105"/>
      <c r="G46" s="105"/>
      <c r="H46" s="105"/>
      <c r="I46" s="84"/>
      <c r="J46" s="94"/>
      <c r="K46" s="94"/>
      <c r="L46" s="94"/>
      <c r="M46" s="94"/>
      <c r="N46" s="84"/>
      <c r="O46" s="84"/>
    </row>
    <row r="47" ht="15.75" customHeight="1">
      <c r="B47" s="105"/>
      <c r="C47" s="106" t="s">
        <v>66</v>
      </c>
      <c r="D47" s="105" t="s">
        <v>67</v>
      </c>
      <c r="E47" s="105" t="s">
        <v>68</v>
      </c>
      <c r="F47" s="105" t="s">
        <v>69</v>
      </c>
      <c r="G47" s="105" t="s">
        <v>70</v>
      </c>
      <c r="H47" s="105" t="s">
        <v>71</v>
      </c>
      <c r="I47" s="105" t="s">
        <v>72</v>
      </c>
      <c r="J47" s="106" t="s">
        <v>73</v>
      </c>
      <c r="K47" s="106" t="s">
        <v>74</v>
      </c>
      <c r="L47" s="106" t="s">
        <v>75</v>
      </c>
      <c r="M47" s="106" t="s">
        <v>76</v>
      </c>
      <c r="N47" s="105" t="s">
        <v>77</v>
      </c>
      <c r="O47" s="84"/>
    </row>
    <row r="48" ht="15.75" customHeight="1">
      <c r="B48" s="107" t="s">
        <v>35</v>
      </c>
      <c r="C48" s="108">
        <v>3091.0</v>
      </c>
      <c r="D48" s="109">
        <v>0.1035263668715626</v>
      </c>
      <c r="E48" s="108">
        <v>320.0</v>
      </c>
      <c r="F48" s="108">
        <v>342.0</v>
      </c>
      <c r="G48" s="109">
        <v>0.935672514619883</v>
      </c>
      <c r="H48" s="108">
        <v>2400.0</v>
      </c>
      <c r="I48" s="109">
        <v>1.2879166666666666</v>
      </c>
      <c r="J48" s="110">
        <v>25.071973471368484</v>
      </c>
      <c r="K48" s="110">
        <v>242.17959374999995</v>
      </c>
      <c r="L48" s="110">
        <v>77497.46999999999</v>
      </c>
      <c r="M48" s="110">
        <v>679751.95</v>
      </c>
      <c r="N48" s="111">
        <v>8.771279243051419</v>
      </c>
      <c r="O48" s="112"/>
    </row>
    <row r="49" ht="15.75" customHeight="1">
      <c r="B49" s="113" t="s">
        <v>36</v>
      </c>
      <c r="C49" s="108">
        <v>2228.0</v>
      </c>
      <c r="D49" s="109">
        <v>0.17549371633752245</v>
      </c>
      <c r="E49" s="108">
        <v>391.0</v>
      </c>
      <c r="F49" s="108">
        <v>420.0</v>
      </c>
      <c r="G49" s="109">
        <v>0.930952380952381</v>
      </c>
      <c r="H49" s="108">
        <v>2880.0</v>
      </c>
      <c r="I49" s="109">
        <v>0.7736111111111111</v>
      </c>
      <c r="J49" s="110">
        <v>27.86753141831239</v>
      </c>
      <c r="K49" s="110">
        <v>158.79503836317136</v>
      </c>
      <c r="L49" s="110">
        <v>62088.86</v>
      </c>
      <c r="M49" s="110"/>
      <c r="N49" s="111">
        <v>0.0</v>
      </c>
      <c r="O49" s="112"/>
    </row>
    <row r="50" ht="15.75" customHeight="1">
      <c r="B50" s="113" t="s">
        <v>37</v>
      </c>
      <c r="C50" s="108"/>
      <c r="D50" s="109" t="e">
        <v>#DIV/0!</v>
      </c>
      <c r="E50" s="108"/>
      <c r="F50" s="108">
        <v>534.0</v>
      </c>
      <c r="G50" s="109">
        <v>0.0</v>
      </c>
      <c r="H50" s="108">
        <v>3456.0</v>
      </c>
      <c r="I50" s="109">
        <v>0.0</v>
      </c>
      <c r="J50" s="110" t="e">
        <v>#DIV/0!</v>
      </c>
      <c r="K50" s="110" t="e">
        <v>#DIV/0!</v>
      </c>
      <c r="L50" s="110">
        <v>0.0</v>
      </c>
      <c r="M50" s="110"/>
      <c r="N50" s="111" t="e">
        <v>#DIV/0!</v>
      </c>
      <c r="O50" s="112"/>
    </row>
    <row r="51" ht="15.75" customHeight="1">
      <c r="B51" s="113" t="s">
        <v>38</v>
      </c>
      <c r="C51" s="108"/>
      <c r="D51" s="109" t="e">
        <v>#DIV/0!</v>
      </c>
      <c r="E51" s="114"/>
      <c r="F51" s="108">
        <v>611.0</v>
      </c>
      <c r="G51" s="109">
        <v>0.0</v>
      </c>
      <c r="H51" s="108">
        <v>4147.0</v>
      </c>
      <c r="I51" s="109">
        <v>0.0</v>
      </c>
      <c r="J51" s="110" t="e">
        <v>#DIV/0!</v>
      </c>
      <c r="K51" s="110" t="e">
        <v>#DIV/0!</v>
      </c>
      <c r="L51" s="110">
        <v>0.0</v>
      </c>
      <c r="M51" s="110"/>
      <c r="N51" s="111" t="e">
        <v>#DIV/0!</v>
      </c>
      <c r="O51" s="84"/>
    </row>
    <row r="52" ht="15.75" customHeight="1">
      <c r="B52" s="113" t="s">
        <v>39</v>
      </c>
      <c r="C52" s="108"/>
      <c r="D52" s="109" t="e">
        <v>#DIV/0!</v>
      </c>
      <c r="E52" s="108"/>
      <c r="F52" s="108">
        <v>854.0</v>
      </c>
      <c r="G52" s="109">
        <v>0.0</v>
      </c>
      <c r="H52" s="108">
        <v>4977.0</v>
      </c>
      <c r="I52" s="109">
        <v>0.0</v>
      </c>
      <c r="J52" s="110" t="e">
        <v>#DIV/0!</v>
      </c>
      <c r="K52" s="110" t="e">
        <v>#DIV/0!</v>
      </c>
      <c r="L52" s="110">
        <v>0.0</v>
      </c>
      <c r="M52" s="110"/>
      <c r="N52" s="111" t="e">
        <v>#DIV/0!</v>
      </c>
      <c r="O52" s="84"/>
    </row>
    <row r="53" ht="15.75" customHeight="1">
      <c r="B53" s="113" t="s">
        <v>40</v>
      </c>
      <c r="C53" s="108"/>
      <c r="D53" s="109" t="e">
        <v>#DIV/0!</v>
      </c>
      <c r="E53" s="108"/>
      <c r="F53" s="108">
        <v>854.0</v>
      </c>
      <c r="G53" s="109">
        <v>0.0</v>
      </c>
      <c r="H53" s="108">
        <v>4977.0</v>
      </c>
      <c r="I53" s="109">
        <v>0.0</v>
      </c>
      <c r="J53" s="110" t="e">
        <v>#DIV/0!</v>
      </c>
      <c r="K53" s="110" t="e">
        <v>#DIV/0!</v>
      </c>
      <c r="L53" s="110">
        <v>0.0</v>
      </c>
      <c r="M53" s="110"/>
      <c r="N53" s="111" t="e">
        <v>#DIV/0!</v>
      </c>
      <c r="O53" s="84"/>
    </row>
    <row r="54" ht="15.75" customHeight="1">
      <c r="B54" s="115" t="s">
        <v>6</v>
      </c>
      <c r="C54" s="116">
        <v>5319.0</v>
      </c>
      <c r="D54" s="117">
        <v>0.13367174280879865</v>
      </c>
      <c r="E54" s="116">
        <v>711.0</v>
      </c>
      <c r="F54" s="116">
        <v>3615.0</v>
      </c>
      <c r="G54" s="117">
        <v>0.1966804979253112</v>
      </c>
      <c r="H54" s="118">
        <v>22837.0</v>
      </c>
      <c r="I54" s="117">
        <v>0.23291150326224985</v>
      </c>
      <c r="J54" s="119">
        <v>26.242964843015603</v>
      </c>
      <c r="K54" s="119">
        <v>196.3239521800281</v>
      </c>
      <c r="L54" s="119">
        <v>139586.33</v>
      </c>
      <c r="M54" s="120">
        <v>679751.95</v>
      </c>
      <c r="N54" s="121">
        <v>4.869760169208546</v>
      </c>
      <c r="O54" s="84"/>
    </row>
    <row r="55" ht="15.75" customHeight="1"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</row>
    <row r="56" ht="15.75" customHeight="1">
      <c r="B56" s="122"/>
      <c r="C56" s="123" t="s">
        <v>35</v>
      </c>
      <c r="D56" s="123" t="s">
        <v>36</v>
      </c>
      <c r="E56" s="105" t="s">
        <v>37</v>
      </c>
      <c r="F56" s="105" t="s">
        <v>38</v>
      </c>
      <c r="G56" s="105" t="s">
        <v>39</v>
      </c>
      <c r="H56" s="105" t="s">
        <v>40</v>
      </c>
      <c r="I56" s="124" t="s">
        <v>78</v>
      </c>
      <c r="J56" s="84"/>
      <c r="K56" s="84"/>
      <c r="L56" s="84"/>
      <c r="M56" s="84"/>
      <c r="N56" s="84"/>
      <c r="O56" s="84"/>
    </row>
    <row r="57" ht="15.75" customHeight="1">
      <c r="B57" s="125" t="s">
        <v>79</v>
      </c>
      <c r="C57" s="126">
        <v>127632.70000000001</v>
      </c>
      <c r="D57" s="126">
        <v>93935.22</v>
      </c>
      <c r="E57" s="126">
        <v>0.0</v>
      </c>
      <c r="F57" s="126">
        <v>0.0</v>
      </c>
      <c r="G57" s="126">
        <v>0.0</v>
      </c>
      <c r="H57" s="126">
        <v>0.0</v>
      </c>
      <c r="I57" s="126">
        <v>221567.92</v>
      </c>
      <c r="J57" s="84"/>
      <c r="K57" s="84"/>
      <c r="L57" s="84"/>
      <c r="M57" s="84"/>
      <c r="N57" s="84"/>
      <c r="O57" s="84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1.63"/>
  </cols>
  <sheetData>
    <row r="1" ht="15.75" customHeight="1"/>
    <row r="2" ht="15.75" customHeight="1">
      <c r="B2" s="82" t="s">
        <v>80</v>
      </c>
      <c r="C2" s="83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ht="15.75" customHeight="1">
      <c r="B3" s="84"/>
      <c r="C3" s="85"/>
      <c r="D3" s="84"/>
      <c r="E3" s="84"/>
      <c r="F3" s="84"/>
      <c r="G3" s="84"/>
      <c r="H3" s="84"/>
      <c r="I3" s="85"/>
      <c r="J3" s="84"/>
      <c r="K3" s="84"/>
      <c r="L3" s="84"/>
      <c r="M3" s="84"/>
      <c r="N3" s="84"/>
      <c r="O3" s="84"/>
    </row>
    <row r="4" ht="15.75" customHeight="1">
      <c r="B4" s="86" t="s">
        <v>34</v>
      </c>
      <c r="C4" s="86" t="s">
        <v>35</v>
      </c>
      <c r="D4" s="86" t="s">
        <v>36</v>
      </c>
      <c r="E4" s="86" t="s">
        <v>37</v>
      </c>
      <c r="F4" s="86" t="s">
        <v>38</v>
      </c>
      <c r="G4" s="86" t="s">
        <v>39</v>
      </c>
      <c r="H4" s="86" t="s">
        <v>40</v>
      </c>
      <c r="I4" s="86" t="s">
        <v>41</v>
      </c>
      <c r="J4" s="84"/>
      <c r="K4" s="84"/>
      <c r="L4" s="84"/>
      <c r="M4" s="84"/>
      <c r="N4" s="84"/>
      <c r="O4" s="84"/>
    </row>
    <row r="5" ht="15.75" customHeight="1">
      <c r="B5" s="87" t="s">
        <v>42</v>
      </c>
      <c r="C5" s="88">
        <v>75196.56999999999</v>
      </c>
      <c r="D5" s="88">
        <v>60000.0</v>
      </c>
      <c r="E5" s="90"/>
      <c r="F5" s="90"/>
      <c r="G5" s="90"/>
      <c r="H5" s="90"/>
      <c r="I5" s="90">
        <f t="shared" ref="I5:I9" si="1">SUM(C5:H5)</f>
        <v>135196.57</v>
      </c>
      <c r="J5" s="84"/>
      <c r="K5" s="85"/>
      <c r="L5" s="84"/>
      <c r="M5" s="84"/>
      <c r="N5" s="84"/>
      <c r="O5" s="84"/>
    </row>
    <row r="6" ht="15.75" customHeight="1">
      <c r="B6" s="87" t="s">
        <v>43</v>
      </c>
      <c r="C6" s="88">
        <v>460.90000000000003</v>
      </c>
      <c r="D6" s="88">
        <v>60000.0</v>
      </c>
      <c r="E6" s="90"/>
      <c r="F6" s="90"/>
      <c r="G6" s="90"/>
      <c r="H6" s="90"/>
      <c r="I6" s="90">
        <f t="shared" si="1"/>
        <v>60460.9</v>
      </c>
      <c r="J6" s="84"/>
      <c r="K6" s="84"/>
      <c r="L6" s="84"/>
      <c r="M6" s="84"/>
      <c r="N6" s="84"/>
      <c r="O6" s="84"/>
    </row>
    <row r="7" ht="15.75" customHeight="1">
      <c r="B7" s="87" t="s">
        <v>44</v>
      </c>
      <c r="C7" s="88">
        <v>0.0</v>
      </c>
      <c r="D7" s="88">
        <v>0.0</v>
      </c>
      <c r="E7" s="90"/>
      <c r="F7" s="90"/>
      <c r="G7" s="90"/>
      <c r="H7" s="90"/>
      <c r="I7" s="90">
        <f t="shared" si="1"/>
        <v>0</v>
      </c>
      <c r="J7" s="84"/>
      <c r="K7" s="84"/>
      <c r="L7" s="84"/>
      <c r="M7" s="84"/>
      <c r="N7" s="84"/>
      <c r="O7" s="84"/>
    </row>
    <row r="8" ht="15.75" customHeight="1">
      <c r="B8" s="91" t="s">
        <v>45</v>
      </c>
      <c r="C8" s="88">
        <v>1840.0</v>
      </c>
      <c r="D8" s="90"/>
      <c r="E8" s="90"/>
      <c r="F8" s="90"/>
      <c r="G8" s="90"/>
      <c r="H8" s="90"/>
      <c r="I8" s="90">
        <f t="shared" si="1"/>
        <v>1840</v>
      </c>
      <c r="J8" s="84"/>
      <c r="K8" s="84"/>
      <c r="L8" s="84"/>
      <c r="M8" s="84"/>
      <c r="N8" s="84"/>
      <c r="O8" s="84"/>
    </row>
    <row r="9" ht="15.75" customHeight="1">
      <c r="B9" s="91" t="s">
        <v>46</v>
      </c>
      <c r="C9" s="90"/>
      <c r="D9" s="90"/>
      <c r="E9" s="90"/>
      <c r="F9" s="90"/>
      <c r="G9" s="90"/>
      <c r="H9" s="90"/>
      <c r="I9" s="90">
        <f t="shared" si="1"/>
        <v>0</v>
      </c>
      <c r="J9" s="84"/>
      <c r="K9" s="84"/>
      <c r="L9" s="84"/>
      <c r="M9" s="84"/>
      <c r="N9" s="84"/>
      <c r="O9" s="84"/>
    </row>
    <row r="10" ht="15.75" customHeight="1">
      <c r="B10" s="91" t="s">
        <v>47</v>
      </c>
      <c r="C10" s="90"/>
      <c r="D10" s="90"/>
      <c r="E10" s="90"/>
      <c r="F10" s="90"/>
      <c r="G10" s="90"/>
      <c r="H10" s="90"/>
      <c r="I10" s="90"/>
      <c r="J10" s="84"/>
      <c r="K10" s="84"/>
      <c r="L10" s="84"/>
      <c r="M10" s="84"/>
      <c r="N10" s="84"/>
      <c r="O10" s="84"/>
    </row>
    <row r="11" ht="15.75" customHeight="1">
      <c r="B11" s="91" t="s">
        <v>48</v>
      </c>
      <c r="C11" s="90"/>
      <c r="D11" s="90"/>
      <c r="E11" s="90"/>
      <c r="F11" s="90"/>
      <c r="G11" s="90"/>
      <c r="H11" s="90"/>
      <c r="I11" s="90"/>
      <c r="J11" s="84"/>
      <c r="K11" s="84"/>
      <c r="L11" s="84"/>
      <c r="M11" s="84"/>
      <c r="N11" s="84"/>
      <c r="O11" s="84"/>
    </row>
    <row r="12" ht="15.75" customHeight="1">
      <c r="B12" s="86" t="s">
        <v>6</v>
      </c>
      <c r="C12" s="93">
        <v>77497.46999999999</v>
      </c>
      <c r="D12" s="93">
        <v>62088.86</v>
      </c>
      <c r="E12" s="93">
        <v>0.0</v>
      </c>
      <c r="F12" s="93">
        <v>0.0</v>
      </c>
      <c r="G12" s="93">
        <v>0.0</v>
      </c>
      <c r="H12" s="93">
        <v>0.0</v>
      </c>
      <c r="I12" s="93">
        <f>SUM(C12:H12)</f>
        <v>139586.33</v>
      </c>
      <c r="J12" s="84"/>
      <c r="K12" s="84"/>
      <c r="L12" s="84"/>
      <c r="M12" s="84"/>
      <c r="N12" s="84"/>
      <c r="O12" s="84"/>
    </row>
    <row r="13" ht="15.75" customHeight="1">
      <c r="I13" s="84"/>
      <c r="J13" s="84"/>
      <c r="K13" s="84"/>
      <c r="L13" s="84"/>
      <c r="M13" s="84"/>
      <c r="N13" s="84"/>
      <c r="O13" s="84"/>
    </row>
    <row r="14" ht="15.75" customHeight="1">
      <c r="A14" s="127" t="s">
        <v>81</v>
      </c>
      <c r="B14" s="86" t="s">
        <v>34</v>
      </c>
      <c r="C14" s="86" t="s">
        <v>35</v>
      </c>
      <c r="D14" s="86" t="s">
        <v>36</v>
      </c>
      <c r="E14" s="86" t="s">
        <v>37</v>
      </c>
      <c r="F14" s="86" t="s">
        <v>38</v>
      </c>
      <c r="G14" s="86" t="s">
        <v>39</v>
      </c>
      <c r="H14" s="86" t="s">
        <v>40</v>
      </c>
      <c r="I14" s="86" t="s">
        <v>41</v>
      </c>
      <c r="J14" s="84"/>
      <c r="K14" s="84"/>
      <c r="L14" s="84"/>
      <c r="M14" s="84"/>
      <c r="N14" s="84"/>
      <c r="O14" s="84"/>
    </row>
    <row r="15" ht="15.75" customHeight="1">
      <c r="B15" s="87" t="s">
        <v>82</v>
      </c>
      <c r="C15" s="98"/>
      <c r="D15" s="98"/>
      <c r="E15" s="98"/>
      <c r="F15" s="98"/>
      <c r="G15" s="98"/>
      <c r="H15" s="98"/>
      <c r="I15" s="128"/>
      <c r="J15" s="94"/>
      <c r="K15" s="94"/>
      <c r="L15" s="94"/>
      <c r="M15" s="94"/>
      <c r="N15" s="84"/>
      <c r="O15" s="84"/>
    </row>
    <row r="16" ht="15.75" customHeight="1">
      <c r="B16" s="87" t="s">
        <v>83</v>
      </c>
      <c r="C16" s="98"/>
      <c r="D16" s="98"/>
      <c r="E16" s="98"/>
      <c r="F16" s="98"/>
      <c r="G16" s="98"/>
      <c r="H16" s="98"/>
      <c r="I16" s="128"/>
      <c r="J16" s="94"/>
      <c r="K16" s="87"/>
      <c r="L16" s="95"/>
      <c r="M16" s="95"/>
      <c r="N16" s="84"/>
      <c r="O16" s="84"/>
    </row>
    <row r="17" ht="15.75" customHeight="1">
      <c r="B17" s="91" t="s">
        <v>84</v>
      </c>
      <c r="C17" s="98"/>
      <c r="D17" s="98"/>
      <c r="E17" s="98"/>
      <c r="F17" s="98"/>
      <c r="G17" s="98"/>
      <c r="H17" s="98"/>
      <c r="I17" s="128"/>
      <c r="J17" s="94"/>
      <c r="K17" s="94"/>
      <c r="L17" s="94"/>
      <c r="M17" s="94"/>
      <c r="N17" s="84"/>
      <c r="O17" s="84"/>
    </row>
    <row r="18" ht="15.75" customHeight="1">
      <c r="B18" s="87" t="s">
        <v>85</v>
      </c>
      <c r="C18" s="98"/>
      <c r="D18" s="98"/>
      <c r="E18" s="98"/>
      <c r="F18" s="98"/>
      <c r="G18" s="98"/>
      <c r="H18" s="98"/>
      <c r="I18" s="128"/>
      <c r="J18" s="94"/>
      <c r="K18" s="94"/>
      <c r="L18" s="94"/>
      <c r="M18" s="94"/>
      <c r="N18" s="84"/>
      <c r="O18" s="84"/>
    </row>
    <row r="19" ht="15.75" customHeight="1">
      <c r="B19" s="87" t="s">
        <v>86</v>
      </c>
      <c r="C19" s="98"/>
      <c r="D19" s="98"/>
      <c r="E19" s="98"/>
      <c r="F19" s="98"/>
      <c r="G19" s="98"/>
      <c r="H19" s="98"/>
      <c r="I19" s="128"/>
      <c r="J19" s="94"/>
      <c r="K19" s="94"/>
      <c r="L19" s="94"/>
      <c r="M19" s="94"/>
      <c r="N19" s="84"/>
      <c r="O19" s="84"/>
    </row>
    <row r="20" ht="15.75" customHeight="1">
      <c r="B20" s="87" t="s">
        <v>87</v>
      </c>
      <c r="C20" s="98"/>
      <c r="D20" s="98"/>
      <c r="E20" s="98"/>
      <c r="F20" s="98"/>
      <c r="G20" s="98"/>
      <c r="H20" s="98"/>
      <c r="I20" s="128"/>
      <c r="J20" s="94"/>
      <c r="K20" s="94"/>
      <c r="L20" s="94"/>
      <c r="M20" s="94"/>
      <c r="N20" s="84"/>
      <c r="O20" s="84"/>
    </row>
    <row r="21" ht="15.75" customHeight="1">
      <c r="B21" s="87" t="s">
        <v>88</v>
      </c>
      <c r="C21" s="98"/>
      <c r="D21" s="98"/>
      <c r="E21" s="98"/>
      <c r="F21" s="98"/>
      <c r="G21" s="98"/>
      <c r="H21" s="98"/>
      <c r="I21" s="128"/>
      <c r="J21" s="94"/>
      <c r="K21" s="94"/>
      <c r="L21" s="94"/>
      <c r="M21" s="94"/>
      <c r="N21" s="84"/>
      <c r="O21" s="84"/>
    </row>
    <row r="22" ht="15.75" customHeight="1">
      <c r="B22" s="87" t="s">
        <v>89</v>
      </c>
      <c r="C22" s="98"/>
      <c r="D22" s="98"/>
      <c r="E22" s="98"/>
      <c r="F22" s="98"/>
      <c r="G22" s="98"/>
      <c r="H22" s="98"/>
      <c r="I22" s="128"/>
      <c r="J22" s="94"/>
      <c r="K22" s="94"/>
      <c r="L22" s="94"/>
      <c r="M22" s="94"/>
      <c r="N22" s="84"/>
      <c r="O22" s="84"/>
    </row>
    <row r="23" ht="15.75" customHeight="1">
      <c r="B23" s="87" t="s">
        <v>90</v>
      </c>
      <c r="C23" s="98"/>
      <c r="D23" s="98"/>
      <c r="E23" s="98"/>
      <c r="F23" s="98"/>
      <c r="G23" s="98"/>
      <c r="H23" s="98"/>
      <c r="I23" s="128"/>
      <c r="J23" s="94"/>
      <c r="K23" s="94"/>
      <c r="L23" s="94"/>
      <c r="M23" s="94"/>
      <c r="N23" s="84"/>
      <c r="O23" s="84"/>
    </row>
    <row r="24" ht="15.75" customHeight="1">
      <c r="I24" s="84"/>
      <c r="J24" s="94"/>
      <c r="K24" s="94"/>
      <c r="L24" s="94"/>
      <c r="M24" s="94"/>
      <c r="N24" s="84"/>
      <c r="O24" s="84"/>
    </row>
    <row r="25" ht="15.75" customHeight="1">
      <c r="A25" s="127" t="s">
        <v>91</v>
      </c>
      <c r="B25" s="86" t="s">
        <v>34</v>
      </c>
      <c r="C25" s="86" t="s">
        <v>35</v>
      </c>
      <c r="D25" s="86" t="s">
        <v>36</v>
      </c>
      <c r="E25" s="86" t="s">
        <v>37</v>
      </c>
      <c r="F25" s="86" t="s">
        <v>38</v>
      </c>
      <c r="G25" s="86" t="s">
        <v>39</v>
      </c>
      <c r="H25" s="86" t="s">
        <v>40</v>
      </c>
      <c r="I25" s="86" t="s">
        <v>41</v>
      </c>
      <c r="J25" s="94"/>
      <c r="K25" s="94"/>
      <c r="L25" s="94"/>
      <c r="M25" s="94"/>
      <c r="N25" s="84"/>
      <c r="O25" s="84"/>
    </row>
    <row r="26" ht="15.75" customHeight="1">
      <c r="B26" s="87" t="s">
        <v>82</v>
      </c>
      <c r="C26" s="98"/>
      <c r="D26" s="98"/>
      <c r="E26" s="98"/>
      <c r="F26" s="98"/>
      <c r="G26" s="98"/>
      <c r="H26" s="98"/>
      <c r="I26" s="128"/>
      <c r="J26" s="94"/>
      <c r="K26" s="94"/>
      <c r="L26" s="94"/>
      <c r="M26" s="94"/>
      <c r="N26" s="84"/>
      <c r="O26" s="84"/>
    </row>
    <row r="27" ht="15.75" customHeight="1">
      <c r="B27" s="87" t="s">
        <v>83</v>
      </c>
      <c r="C27" s="98"/>
      <c r="D27" s="98"/>
      <c r="E27" s="98"/>
      <c r="F27" s="98"/>
      <c r="G27" s="98"/>
      <c r="H27" s="98"/>
      <c r="I27" s="128"/>
      <c r="J27" s="94"/>
      <c r="K27" s="94"/>
      <c r="L27" s="94"/>
      <c r="M27" s="94"/>
      <c r="N27" s="84"/>
      <c r="O27" s="84"/>
    </row>
    <row r="28" ht="15.75" customHeight="1">
      <c r="B28" s="91" t="s">
        <v>84</v>
      </c>
      <c r="C28" s="98"/>
      <c r="D28" s="98"/>
      <c r="E28" s="98"/>
      <c r="F28" s="98"/>
      <c r="G28" s="98"/>
      <c r="H28" s="98"/>
      <c r="I28" s="128"/>
      <c r="J28" s="94"/>
      <c r="K28" s="94"/>
      <c r="L28" s="94"/>
      <c r="M28" s="94"/>
      <c r="N28" s="84"/>
      <c r="O28" s="84"/>
    </row>
    <row r="29" ht="15.75" customHeight="1">
      <c r="B29" s="87" t="s">
        <v>85</v>
      </c>
      <c r="C29" s="98"/>
      <c r="D29" s="98"/>
      <c r="E29" s="98"/>
      <c r="F29" s="98"/>
      <c r="G29" s="98"/>
      <c r="H29" s="98"/>
      <c r="I29" s="128"/>
      <c r="J29" s="94"/>
      <c r="K29" s="94"/>
      <c r="L29" s="94"/>
      <c r="M29" s="94"/>
      <c r="N29" s="84"/>
      <c r="O29" s="84"/>
    </row>
    <row r="30" ht="15.75" customHeight="1">
      <c r="B30" s="87" t="s">
        <v>86</v>
      </c>
      <c r="C30" s="98"/>
      <c r="D30" s="98"/>
      <c r="E30" s="98"/>
      <c r="F30" s="98"/>
      <c r="G30" s="98"/>
      <c r="H30" s="98"/>
      <c r="I30" s="128"/>
      <c r="J30" s="94"/>
      <c r="K30" s="94"/>
      <c r="L30" s="94"/>
      <c r="M30" s="94"/>
      <c r="N30" s="84"/>
      <c r="O30" s="84"/>
    </row>
    <row r="31" ht="15.75" customHeight="1">
      <c r="B31" s="87" t="s">
        <v>87</v>
      </c>
      <c r="C31" s="98"/>
      <c r="D31" s="98"/>
      <c r="E31" s="98"/>
      <c r="F31" s="98"/>
      <c r="G31" s="98"/>
      <c r="H31" s="98"/>
      <c r="I31" s="128"/>
      <c r="J31" s="94"/>
      <c r="K31" s="94"/>
      <c r="L31" s="94"/>
      <c r="M31" s="94"/>
      <c r="N31" s="84"/>
      <c r="O31" s="84"/>
    </row>
    <row r="32" ht="15.75" customHeight="1">
      <c r="B32" s="87" t="s">
        <v>88</v>
      </c>
      <c r="C32" s="98"/>
      <c r="D32" s="98"/>
      <c r="E32" s="98"/>
      <c r="F32" s="98"/>
      <c r="G32" s="98"/>
      <c r="H32" s="98"/>
      <c r="I32" s="128"/>
      <c r="J32" s="94"/>
      <c r="K32" s="94"/>
      <c r="L32" s="94"/>
      <c r="M32" s="94"/>
      <c r="N32" s="84"/>
      <c r="O32" s="84"/>
    </row>
    <row r="33" ht="15.75" customHeight="1">
      <c r="B33" s="87" t="s">
        <v>89</v>
      </c>
      <c r="C33" s="98"/>
      <c r="D33" s="98"/>
      <c r="E33" s="98"/>
      <c r="F33" s="98"/>
      <c r="G33" s="98"/>
      <c r="H33" s="98"/>
      <c r="I33" s="128"/>
      <c r="J33" s="94"/>
      <c r="K33" s="94"/>
      <c r="L33" s="94"/>
      <c r="M33" s="94"/>
      <c r="N33" s="84"/>
      <c r="O33" s="84"/>
    </row>
    <row r="34" ht="15.75" customHeight="1">
      <c r="B34" s="87" t="s">
        <v>90</v>
      </c>
      <c r="C34" s="98"/>
      <c r="D34" s="98"/>
      <c r="E34" s="98"/>
      <c r="F34" s="98"/>
      <c r="G34" s="98"/>
      <c r="H34" s="98"/>
      <c r="I34" s="128"/>
      <c r="J34" s="94"/>
      <c r="K34" s="94"/>
      <c r="L34" s="94"/>
      <c r="M34" s="94"/>
      <c r="N34" s="84"/>
      <c r="O34" s="84"/>
    </row>
    <row r="35" ht="15.75" customHeight="1">
      <c r="D35" s="95"/>
      <c r="I35" s="84"/>
      <c r="J35" s="94"/>
      <c r="K35" s="94"/>
      <c r="L35" s="94"/>
      <c r="M35" s="94"/>
      <c r="N35" s="84"/>
      <c r="O35" s="84"/>
    </row>
    <row r="36" ht="15.75" customHeight="1">
      <c r="A36" s="127" t="s">
        <v>92</v>
      </c>
      <c r="B36" s="86" t="s">
        <v>62</v>
      </c>
      <c r="C36" s="86" t="s">
        <v>35</v>
      </c>
      <c r="D36" s="86" t="s">
        <v>36</v>
      </c>
      <c r="E36" s="86" t="s">
        <v>37</v>
      </c>
      <c r="F36" s="86" t="s">
        <v>38</v>
      </c>
      <c r="G36" s="86" t="s">
        <v>39</v>
      </c>
      <c r="H36" s="86" t="s">
        <v>40</v>
      </c>
      <c r="I36" s="86" t="s">
        <v>41</v>
      </c>
      <c r="J36" s="94"/>
      <c r="K36" s="94"/>
      <c r="L36" s="94"/>
      <c r="M36" s="94"/>
      <c r="N36" s="84"/>
      <c r="O36" s="84"/>
    </row>
    <row r="37" ht="15.75" customHeight="1">
      <c r="B37" s="91" t="s">
        <v>93</v>
      </c>
      <c r="C37" s="98"/>
      <c r="D37" s="98"/>
      <c r="E37" s="98"/>
      <c r="F37" s="98"/>
      <c r="G37" s="98"/>
      <c r="H37" s="98"/>
      <c r="I37" s="128"/>
      <c r="J37" s="94"/>
      <c r="K37" s="94"/>
      <c r="L37" s="94"/>
      <c r="M37" s="94"/>
      <c r="N37" s="84"/>
      <c r="O37" s="84"/>
    </row>
    <row r="38" ht="15.75" customHeight="1">
      <c r="B38" s="91" t="s">
        <v>94</v>
      </c>
      <c r="C38" s="98"/>
      <c r="D38" s="98"/>
      <c r="E38" s="98"/>
      <c r="F38" s="98"/>
      <c r="G38" s="98"/>
      <c r="H38" s="98"/>
      <c r="I38" s="128"/>
      <c r="J38" s="94"/>
      <c r="K38" s="94"/>
      <c r="L38" s="94"/>
      <c r="M38" s="94"/>
      <c r="N38" s="84"/>
      <c r="O38" s="84"/>
    </row>
    <row r="39" ht="15.75" customHeight="1">
      <c r="B39" s="91" t="s">
        <v>95</v>
      </c>
      <c r="C39" s="98"/>
      <c r="D39" s="98"/>
      <c r="E39" s="98"/>
      <c r="F39" s="98"/>
      <c r="G39" s="98"/>
      <c r="H39" s="98"/>
      <c r="I39" s="128"/>
      <c r="J39" s="94"/>
      <c r="K39" s="94"/>
      <c r="L39" s="94"/>
      <c r="M39" s="94"/>
      <c r="N39" s="84"/>
      <c r="O39" s="84"/>
    </row>
    <row r="40" ht="15.75" customHeight="1">
      <c r="B40" s="91" t="s">
        <v>96</v>
      </c>
      <c r="C40" s="98"/>
      <c r="D40" s="98"/>
      <c r="E40" s="98"/>
      <c r="F40" s="98"/>
      <c r="G40" s="98"/>
      <c r="H40" s="98"/>
      <c r="I40" s="128"/>
    </row>
    <row r="41" ht="15.75" customHeight="1">
      <c r="B41" s="91"/>
      <c r="C41" s="98"/>
      <c r="D41" s="98"/>
      <c r="E41" s="98"/>
      <c r="F41" s="98"/>
      <c r="G41" s="98"/>
      <c r="H41" s="98"/>
      <c r="I41" s="128"/>
    </row>
    <row r="42" ht="15.75" customHeight="1">
      <c r="B42" s="98"/>
      <c r="C42" s="98"/>
      <c r="D42" s="98"/>
      <c r="E42" s="98"/>
      <c r="F42" s="98"/>
      <c r="G42" s="98"/>
      <c r="H42" s="98"/>
      <c r="I42" s="128"/>
    </row>
    <row r="43" ht="15.75" customHeight="1">
      <c r="B43" s="98"/>
      <c r="C43" s="98"/>
      <c r="D43" s="98"/>
      <c r="E43" s="98"/>
      <c r="F43" s="98"/>
      <c r="G43" s="98"/>
      <c r="H43" s="98"/>
      <c r="I43" s="128"/>
    </row>
    <row r="44" ht="15.75" customHeight="1">
      <c r="B44" s="98"/>
      <c r="C44" s="98"/>
      <c r="D44" s="98"/>
      <c r="E44" s="98"/>
      <c r="F44" s="98"/>
      <c r="G44" s="98"/>
      <c r="H44" s="98"/>
      <c r="I44" s="128"/>
    </row>
    <row r="45" ht="15.75" customHeight="1">
      <c r="B45" s="98"/>
      <c r="C45" s="98"/>
      <c r="D45" s="98"/>
      <c r="E45" s="98"/>
      <c r="F45" s="98"/>
      <c r="G45" s="98"/>
      <c r="H45" s="98"/>
      <c r="I45" s="12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4:A23"/>
    <mergeCell ref="A25:A34"/>
    <mergeCell ref="A36:A45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2023-12-13T09:48:39Z</dcterms:created>
</cp:coreProperties>
</file>