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iog\Documents\GitHub\JobUP\DOCS\"/>
    </mc:Choice>
  </mc:AlternateContent>
  <bookViews>
    <workbookView xWindow="0" yWindow="0" windowWidth="15348" windowHeight="4632" activeTab="7"/>
  </bookViews>
  <sheets>
    <sheet name="0 - CONFIG" sheetId="9" r:id="rId1"/>
    <sheet name="1 - II" sheetId="2" r:id="rId2"/>
    <sheet name="2 - CF" sheetId="3" r:id="rId3"/>
    <sheet name="3 - CV" sheetId="4" r:id="rId4"/>
    <sheet name="4 - CT" sheetId="5" r:id="rId5"/>
    <sheet name="5 - CG" sheetId="7" r:id="rId6"/>
    <sheet name="6 - PF" sheetId="8" r:id="rId7"/>
    <sheet name="7 - IT" sheetId="10" r:id="rId8"/>
    <sheet name="8 - DRE" sheetId="11" state="hidden" r:id="rId9"/>
  </sheets>
  <definedNames>
    <definedName name="INVESTIMENTO_TOTAL">'7 - IT'!$C$3</definedName>
    <definedName name="ISS">'0 - CONFIG'!$B$2</definedName>
    <definedName name="LUCRO_LIQUIDO">'7 - IT'!$C$10</definedName>
    <definedName name="MARGEM_CONTRIBUICAO">'7 - IT'!$C$7</definedName>
    <definedName name="MEDIA_TICKET">'0 - CONFIG'!$B$5</definedName>
    <definedName name="QTD_TICKET_MES">'0 - CONFIG'!$B$3</definedName>
    <definedName name="SALARIO_PROGRAMADOR">'2 - CF'!$C$4</definedName>
    <definedName name="TAXA_INSCRICAO">'0 - CONFIG'!#REF!</definedName>
    <definedName name="TAXA_SERVICO">'0 - CONFIG'!#REF!</definedName>
    <definedName name="TEMPO_DESENVOLVIMENTO">'0 - CONFIG'!$B$4</definedName>
    <definedName name="TICKET_MEDIO">'0 - CONFIG'!#REF!</definedName>
    <definedName name="TOTAL_CF">'2 - CF'!$D$17</definedName>
    <definedName name="TOTAL_CG">'5 - CG'!$D$17</definedName>
    <definedName name="TOTAL_CT">'4 - CT'!$D$17</definedName>
    <definedName name="TOTAL_CV">'3 - CV'!$D$17</definedName>
    <definedName name="TOTAL_FATURAMENTO">'6 - PF'!$D$17</definedName>
    <definedName name="TOTAL_II">'1 - II'!$D$17</definedName>
  </definedNames>
  <calcPr calcId="162913"/>
</workbook>
</file>

<file path=xl/calcChain.xml><?xml version="1.0" encoding="utf-8"?>
<calcChain xmlns="http://schemas.openxmlformats.org/spreadsheetml/2006/main">
  <c r="C20" i="10" l="1"/>
  <c r="B20" i="10"/>
  <c r="A20" i="10"/>
  <c r="B14" i="10"/>
  <c r="B10" i="10"/>
  <c r="B7" i="10"/>
  <c r="A7" i="10"/>
  <c r="C7" i="10" s="1"/>
  <c r="A10" i="10" s="1"/>
  <c r="C10" i="10" s="1"/>
  <c r="A14" i="10" s="1"/>
  <c r="C14" i="10" s="1"/>
  <c r="A3" i="10"/>
  <c r="C4" i="8"/>
  <c r="C6" i="4"/>
  <c r="A17" i="10" l="1"/>
  <c r="A4" i="8"/>
  <c r="D15" i="3" l="1"/>
  <c r="D16" i="3"/>
  <c r="C12" i="2"/>
  <c r="C17" i="2" s="1"/>
  <c r="D13" i="2"/>
  <c r="D14" i="2"/>
  <c r="D15" i="2"/>
  <c r="D16" i="2"/>
  <c r="D11" i="2"/>
  <c r="D10" i="2"/>
  <c r="D9" i="2"/>
  <c r="D5" i="8"/>
  <c r="A6" i="4"/>
  <c r="D6" i="4" s="1"/>
  <c r="D16" i="8"/>
  <c r="D15" i="8"/>
  <c r="D14" i="8"/>
  <c r="D13" i="8"/>
  <c r="D12" i="8"/>
  <c r="D11" i="8"/>
  <c r="D10" i="8"/>
  <c r="D9" i="8"/>
  <c r="D8" i="8"/>
  <c r="D7" i="8"/>
  <c r="D6" i="8"/>
  <c r="D7" i="5"/>
  <c r="D8" i="5"/>
  <c r="D9" i="5"/>
  <c r="D10" i="5"/>
  <c r="D11" i="5"/>
  <c r="D12" i="5"/>
  <c r="D13" i="5"/>
  <c r="D14" i="5"/>
  <c r="D15" i="5"/>
  <c r="D16" i="5"/>
  <c r="D16" i="7"/>
  <c r="D15" i="7"/>
  <c r="D14" i="7"/>
  <c r="D13" i="7"/>
  <c r="D12" i="7"/>
  <c r="D11" i="7"/>
  <c r="D10" i="7"/>
  <c r="D9" i="7"/>
  <c r="D8" i="7"/>
  <c r="D7" i="7"/>
  <c r="D6" i="7"/>
  <c r="D5" i="7"/>
  <c r="D6" i="5"/>
  <c r="D5" i="4"/>
  <c r="D4" i="4"/>
  <c r="D8" i="3"/>
  <c r="D9" i="3"/>
  <c r="D10" i="3"/>
  <c r="D11" i="3"/>
  <c r="D12" i="3"/>
  <c r="D13" i="3"/>
  <c r="D14" i="3"/>
  <c r="D5" i="3"/>
  <c r="D6" i="3"/>
  <c r="D7" i="3"/>
  <c r="D4" i="3"/>
  <c r="C17" i="3"/>
  <c r="D12" i="2" l="1"/>
  <c r="C17" i="4"/>
  <c r="D17" i="4"/>
  <c r="D17" i="3"/>
  <c r="D5" i="2"/>
  <c r="D6" i="2"/>
  <c r="D7" i="2"/>
  <c r="D8" i="2"/>
  <c r="D4" i="2"/>
  <c r="C4" i="5" l="1"/>
  <c r="D4" i="5" s="1"/>
  <c r="C5" i="5"/>
  <c r="D5" i="5" s="1"/>
  <c r="D17" i="5" s="1"/>
  <c r="C4" i="7" s="1"/>
  <c r="D17" i="2"/>
  <c r="C17" i="5" l="1"/>
  <c r="C17" i="8"/>
  <c r="D4" i="8"/>
  <c r="D17" i="8" s="1"/>
  <c r="D4" i="7"/>
  <c r="D17" i="7" s="1"/>
  <c r="C17" i="7"/>
  <c r="B3" i="10" l="1"/>
  <c r="C3" i="10" s="1"/>
  <c r="B17" i="10" s="1"/>
  <c r="C17" i="10" s="1"/>
</calcChain>
</file>

<file path=xl/sharedStrings.xml><?xml version="1.0" encoding="utf-8"?>
<sst xmlns="http://schemas.openxmlformats.org/spreadsheetml/2006/main" count="84" uniqueCount="53">
  <si>
    <t>IPTU</t>
  </si>
  <si>
    <t>QTD</t>
  </si>
  <si>
    <t>MÓVEL</t>
  </si>
  <si>
    <t>TOTAL</t>
  </si>
  <si>
    <t>DESCRIÇÃO</t>
  </si>
  <si>
    <t>ALUGUEL</t>
  </si>
  <si>
    <t>ENERGIA ELÉTRICA</t>
  </si>
  <si>
    <t>TELEFONE</t>
  </si>
  <si>
    <t>SERVIÇOS DE LIMPEZA</t>
  </si>
  <si>
    <t>SERVIDOR NUVEM</t>
  </si>
  <si>
    <t>PUBLICIDADE</t>
  </si>
  <si>
    <t>CADEIRAS</t>
  </si>
  <si>
    <t>BIRÔ</t>
  </si>
  <si>
    <t>MESA DE REUNIÃO</t>
  </si>
  <si>
    <t>ARMÁRIOS</t>
  </si>
  <si>
    <t>COMPUTADOR ATENDENTE</t>
  </si>
  <si>
    <t>COMPUTADOR DESENVOLVEDOR</t>
  </si>
  <si>
    <t>PLAY STORE</t>
  </si>
  <si>
    <t>BAIXA PARA 5 PESSOAS</t>
  </si>
  <si>
    <t>ISS</t>
  </si>
  <si>
    <t>INVESTIMENTO INICIAL</t>
  </si>
  <si>
    <t>CUSTOS FIXOS</t>
  </si>
  <si>
    <t>AGUA</t>
  </si>
  <si>
    <t>MATERIAL ESCRITÓRIO</t>
  </si>
  <si>
    <t>MATERIAL LIMPEZA</t>
  </si>
  <si>
    <t>PROGRAMADOR (CUSTO TOTAL)</t>
  </si>
  <si>
    <t>ATENDENTE (CUSTO TOTAL)</t>
  </si>
  <si>
    <t>FAXINEIRA (CUSTO TOTAL)</t>
  </si>
  <si>
    <t>CUSTOS VARIÁVEIS</t>
  </si>
  <si>
    <t>CUSTOS TOTAIS</t>
  </si>
  <si>
    <t>CAPITAL DE GIRO</t>
  </si>
  <si>
    <t>CUSTO TOTAL</t>
  </si>
  <si>
    <t>PROJEÇÃO DE FATURAMENTO</t>
  </si>
  <si>
    <t>VALOR</t>
  </si>
  <si>
    <t>DESENVOLVIMENTO (6 MESES) - WEB + APP</t>
  </si>
  <si>
    <t>TEMPO DESENVOLVIMENTO (MESES)</t>
  </si>
  <si>
    <t>INVESTIMENTO TOTAL</t>
  </si>
  <si>
    <t>FATURAMENTO</t>
  </si>
  <si>
    <t>CUSTO VARIÁVEL</t>
  </si>
  <si>
    <t>MARGEM C.</t>
  </si>
  <si>
    <t>CUSTO FIXO</t>
  </si>
  <si>
    <t>LUCRO LIQUIDO</t>
  </si>
  <si>
    <t>INDICADOR FINANCEIRO</t>
  </si>
  <si>
    <t>ISS (5%)</t>
  </si>
  <si>
    <t>PUBLICIDADE NO SITE (MÊS)</t>
  </si>
  <si>
    <t>QTD PUBLICIDADE MÊS</t>
  </si>
  <si>
    <t>TAXA RETORNO</t>
  </si>
  <si>
    <t>VALOR MÉDIO DA PUBLICIDADE</t>
  </si>
  <si>
    <t>MARGEM CONTRIBUIÇÃO</t>
  </si>
  <si>
    <t>DEMONSTRAÇÃO DE RESULTADO (DRE)</t>
  </si>
  <si>
    <t>LUCRATIVIDADE</t>
  </si>
  <si>
    <t>RENTABILIDADE</t>
  </si>
  <si>
    <t>LUCRO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</si>
</sst>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 applyFont="1" applyAlignment="1"/>
    <xf numFmtId="0" fontId="1" fillId="0" borderId="1" xfId="0" applyFont="1" applyBorder="1" applyAlignment="1"/>
    <xf numFmtId="0" fontId="4" fillId="0" borderId="1" xfId="0" applyFont="1" applyBorder="1" applyAlignment="1"/>
    <xf numFmtId="0" fontId="3" fillId="2" borderId="1" xfId="0" applyFont="1" applyFill="1" applyBorder="1" applyAlignment="1"/>
    <xf numFmtId="0" fontId="0" fillId="0" borderId="1" xfId="0" applyFont="1" applyBorder="1" applyAlignment="1"/>
    <xf numFmtId="0" fontId="5" fillId="2" borderId="1" xfId="0" applyFont="1" applyFill="1" applyBorder="1" applyAlignment="1"/>
    <xf numFmtId="44" fontId="1" fillId="0" borderId="1" xfId="1" applyFont="1" applyBorder="1" applyAlignment="1"/>
    <xf numFmtId="44" fontId="0" fillId="0" borderId="1" xfId="1" applyFont="1" applyBorder="1" applyAlignment="1"/>
    <xf numFmtId="0" fontId="1" fillId="0" borderId="0" xfId="0" applyFont="1" applyBorder="1" applyAlignment="1"/>
    <xf numFmtId="44" fontId="3" fillId="2" borderId="1" xfId="1" applyFont="1" applyFill="1" applyBorder="1" applyAlignment="1"/>
    <xf numFmtId="0" fontId="6" fillId="0" borderId="0" xfId="0" applyFont="1" applyAlignment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0" xfId="0" applyFont="1" applyAlignment="1">
      <alignment horizontal="center"/>
    </xf>
    <xf numFmtId="44" fontId="0" fillId="0" borderId="1" xfId="0" applyNumberFormat="1" applyFont="1" applyBorder="1" applyAlignment="1">
      <alignment horizontal="center"/>
    </xf>
    <xf numFmtId="9" fontId="0" fillId="3" borderId="1" xfId="2" applyNumberFormat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4" sqref="C14"/>
    </sheetView>
  </sheetViews>
  <sheetFormatPr defaultRowHeight="13.2" x14ac:dyDescent="0.25"/>
  <cols>
    <col min="1" max="1" width="40.6640625" customWidth="1"/>
    <col min="2" max="2" width="12.6640625" customWidth="1"/>
  </cols>
  <sheetData>
    <row r="1" spans="1:2" x14ac:dyDescent="0.25">
      <c r="A1" s="3" t="s">
        <v>4</v>
      </c>
      <c r="B1" s="5" t="s">
        <v>33</v>
      </c>
    </row>
    <row r="2" spans="1:2" x14ac:dyDescent="0.25">
      <c r="A2" s="1" t="s">
        <v>19</v>
      </c>
      <c r="B2" s="2">
        <v>0.05</v>
      </c>
    </row>
    <row r="3" spans="1:2" x14ac:dyDescent="0.25">
      <c r="A3" s="1" t="s">
        <v>45</v>
      </c>
      <c r="B3" s="2">
        <v>100</v>
      </c>
    </row>
    <row r="4" spans="1:2" x14ac:dyDescent="0.25">
      <c r="A4" s="4" t="s">
        <v>35</v>
      </c>
      <c r="B4" s="4">
        <v>6</v>
      </c>
    </row>
    <row r="5" spans="1:2" x14ac:dyDescent="0.25">
      <c r="A5" s="4" t="s">
        <v>47</v>
      </c>
      <c r="B5" s="4">
        <v>500</v>
      </c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G17" sqref="G17"/>
    </sheetView>
  </sheetViews>
  <sheetFormatPr defaultColWidth="14.44140625" defaultRowHeight="15.75" customHeight="1" x14ac:dyDescent="0.25"/>
  <cols>
    <col min="1" max="1" width="5.6640625" customWidth="1"/>
    <col min="2" max="2" width="40.6640625" customWidth="1"/>
    <col min="3" max="4" width="14.6640625" customWidth="1"/>
  </cols>
  <sheetData>
    <row r="1" spans="1:4" ht="15.75" customHeight="1" x14ac:dyDescent="0.25">
      <c r="A1" s="12" t="s">
        <v>20</v>
      </c>
      <c r="B1" s="12"/>
      <c r="C1" s="12"/>
      <c r="D1" s="12"/>
    </row>
    <row r="3" spans="1:4" ht="15.75" customHeight="1" x14ac:dyDescent="0.25">
      <c r="A3" s="3" t="s">
        <v>1</v>
      </c>
      <c r="B3" s="5" t="s">
        <v>2</v>
      </c>
      <c r="C3" s="5" t="s">
        <v>33</v>
      </c>
      <c r="D3" s="5" t="s">
        <v>3</v>
      </c>
    </row>
    <row r="4" spans="1:4" ht="15.75" customHeight="1" x14ac:dyDescent="0.25">
      <c r="A4" s="1">
        <v>1</v>
      </c>
      <c r="B4" s="2" t="s">
        <v>18</v>
      </c>
      <c r="C4" s="6">
        <v>3000</v>
      </c>
      <c r="D4" s="6">
        <f>C4*A4</f>
        <v>3000</v>
      </c>
    </row>
    <row r="5" spans="1:4" ht="15.75" customHeight="1" x14ac:dyDescent="0.25">
      <c r="A5" s="1">
        <v>5</v>
      </c>
      <c r="B5" s="2" t="s">
        <v>11</v>
      </c>
      <c r="C5" s="6">
        <v>200</v>
      </c>
      <c r="D5" s="6">
        <f t="shared" ref="D5:D16" si="0">C5*A5</f>
        <v>1000</v>
      </c>
    </row>
    <row r="6" spans="1:4" ht="15.75" customHeight="1" x14ac:dyDescent="0.25">
      <c r="A6" s="1">
        <v>1</v>
      </c>
      <c r="B6" s="2" t="s">
        <v>12</v>
      </c>
      <c r="C6" s="6">
        <v>400</v>
      </c>
      <c r="D6" s="6">
        <f t="shared" si="0"/>
        <v>400</v>
      </c>
    </row>
    <row r="7" spans="1:4" ht="15.75" customHeight="1" x14ac:dyDescent="0.25">
      <c r="A7" s="1">
        <v>1</v>
      </c>
      <c r="B7" s="2" t="s">
        <v>13</v>
      </c>
      <c r="C7" s="6">
        <v>600</v>
      </c>
      <c r="D7" s="6">
        <f t="shared" si="0"/>
        <v>600</v>
      </c>
    </row>
    <row r="8" spans="1:4" ht="15.75" customHeight="1" x14ac:dyDescent="0.25">
      <c r="A8" s="1">
        <v>4</v>
      </c>
      <c r="B8" s="2" t="s">
        <v>14</v>
      </c>
      <c r="C8" s="6">
        <v>400</v>
      </c>
      <c r="D8" s="6">
        <f t="shared" si="0"/>
        <v>1600</v>
      </c>
    </row>
    <row r="9" spans="1:4" ht="15.75" customHeight="1" x14ac:dyDescent="0.25">
      <c r="A9" s="1">
        <v>2</v>
      </c>
      <c r="B9" s="2" t="s">
        <v>15</v>
      </c>
      <c r="C9" s="7">
        <v>1500</v>
      </c>
      <c r="D9" s="6">
        <f t="shared" si="0"/>
        <v>3000</v>
      </c>
    </row>
    <row r="10" spans="1:4" ht="15.75" customHeight="1" x14ac:dyDescent="0.25">
      <c r="A10" s="1">
        <v>3</v>
      </c>
      <c r="B10" s="2" t="s">
        <v>16</v>
      </c>
      <c r="C10" s="7">
        <v>2000</v>
      </c>
      <c r="D10" s="6">
        <f t="shared" si="0"/>
        <v>6000</v>
      </c>
    </row>
    <row r="11" spans="1:4" ht="15.75" customHeight="1" x14ac:dyDescent="0.25">
      <c r="A11" s="4">
        <v>1</v>
      </c>
      <c r="B11" s="2" t="s">
        <v>17</v>
      </c>
      <c r="C11" s="6">
        <v>50</v>
      </c>
      <c r="D11" s="6">
        <f t="shared" si="0"/>
        <v>50</v>
      </c>
    </row>
    <row r="12" spans="1:4" ht="15.75" customHeight="1" x14ac:dyDescent="0.25">
      <c r="A12" s="1">
        <v>2</v>
      </c>
      <c r="B12" s="2" t="s">
        <v>34</v>
      </c>
      <c r="C12" s="6">
        <f>SALARIO_PROGRAMADOR*TEMPO_DESENVOLVIMENTO</f>
        <v>21000</v>
      </c>
      <c r="D12" s="6">
        <f t="shared" si="0"/>
        <v>42000</v>
      </c>
    </row>
    <row r="13" spans="1:4" ht="15.75" customHeight="1" x14ac:dyDescent="0.25">
      <c r="A13" s="1"/>
      <c r="B13" s="2"/>
      <c r="C13" s="6"/>
      <c r="D13" s="6">
        <f t="shared" si="0"/>
        <v>0</v>
      </c>
    </row>
    <row r="14" spans="1:4" ht="15.75" customHeight="1" x14ac:dyDescent="0.25">
      <c r="A14" s="1"/>
      <c r="B14" s="2"/>
      <c r="C14" s="6"/>
      <c r="D14" s="6">
        <f t="shared" si="0"/>
        <v>0</v>
      </c>
    </row>
    <row r="15" spans="1:4" ht="15.75" customHeight="1" x14ac:dyDescent="0.25">
      <c r="A15" s="1"/>
      <c r="B15" s="2"/>
      <c r="C15" s="6"/>
      <c r="D15" s="6">
        <f t="shared" si="0"/>
        <v>0</v>
      </c>
    </row>
    <row r="16" spans="1:4" ht="15.75" customHeight="1" x14ac:dyDescent="0.25">
      <c r="A16" s="1"/>
      <c r="B16" s="2"/>
      <c r="C16" s="6"/>
      <c r="D16" s="6">
        <f t="shared" si="0"/>
        <v>0</v>
      </c>
    </row>
    <row r="17" spans="1:4" ht="15.75" customHeight="1" x14ac:dyDescent="0.25">
      <c r="A17" s="8"/>
      <c r="B17" s="8"/>
      <c r="C17" s="9">
        <f>SUM(C4:C16)</f>
        <v>29150</v>
      </c>
      <c r="D17" s="9">
        <f>SUM(D4:D16)</f>
        <v>57650</v>
      </c>
    </row>
    <row r="26" spans="1:4" ht="13.2" x14ac:dyDescent="0.25"/>
    <row r="27" spans="1:4" ht="13.2" x14ac:dyDescent="0.25"/>
    <row r="28" spans="1:4" ht="13.2" x14ac:dyDescent="0.25"/>
    <row r="29" spans="1:4" ht="13.2" x14ac:dyDescent="0.25"/>
    <row r="30" spans="1:4" ht="13.2" x14ac:dyDescent="0.25"/>
    <row r="31" spans="1:4" ht="13.2" x14ac:dyDescent="0.25"/>
    <row r="32" spans="1:4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10" sqref="E10"/>
    </sheetView>
  </sheetViews>
  <sheetFormatPr defaultColWidth="14.44140625" defaultRowHeight="15.75" customHeight="1" x14ac:dyDescent="0.25"/>
  <cols>
    <col min="1" max="1" width="5.6640625" customWidth="1"/>
    <col min="2" max="2" width="40.6640625" customWidth="1"/>
    <col min="3" max="4" width="14.6640625" customWidth="1"/>
  </cols>
  <sheetData>
    <row r="1" spans="1:4" ht="15.75" customHeight="1" x14ac:dyDescent="0.25">
      <c r="A1" s="12" t="s">
        <v>21</v>
      </c>
      <c r="B1" s="12"/>
      <c r="C1" s="12"/>
      <c r="D1" s="12"/>
    </row>
    <row r="3" spans="1:4" ht="15.75" customHeight="1" x14ac:dyDescent="0.25">
      <c r="A3" s="3" t="s">
        <v>1</v>
      </c>
      <c r="B3" s="5" t="s">
        <v>4</v>
      </c>
      <c r="C3" s="5" t="s">
        <v>33</v>
      </c>
      <c r="D3" s="5" t="s">
        <v>3</v>
      </c>
    </row>
    <row r="4" spans="1:4" ht="15.75" customHeight="1" x14ac:dyDescent="0.25">
      <c r="A4" s="1">
        <v>2</v>
      </c>
      <c r="B4" s="2" t="s">
        <v>25</v>
      </c>
      <c r="C4" s="6">
        <v>3500</v>
      </c>
      <c r="D4" s="6">
        <f>C4*A4</f>
        <v>7000</v>
      </c>
    </row>
    <row r="5" spans="1:4" ht="15.75" customHeight="1" x14ac:dyDescent="0.25">
      <c r="A5" s="1">
        <v>1</v>
      </c>
      <c r="B5" s="2" t="s">
        <v>26</v>
      </c>
      <c r="C5" s="6">
        <v>1500</v>
      </c>
      <c r="D5" s="6">
        <f t="shared" ref="D5:D7" si="0">C5*A5</f>
        <v>1500</v>
      </c>
    </row>
    <row r="6" spans="1:4" ht="15.75" customHeight="1" x14ac:dyDescent="0.25">
      <c r="A6" s="1">
        <v>1</v>
      </c>
      <c r="B6" s="2" t="s">
        <v>27</v>
      </c>
      <c r="C6" s="6">
        <v>1500</v>
      </c>
      <c r="D6" s="6">
        <f t="shared" si="0"/>
        <v>1500</v>
      </c>
    </row>
    <row r="7" spans="1:4" ht="15.75" customHeight="1" x14ac:dyDescent="0.25">
      <c r="A7" s="1">
        <v>1</v>
      </c>
      <c r="B7" s="2" t="s">
        <v>5</v>
      </c>
      <c r="C7" s="6">
        <v>3000</v>
      </c>
      <c r="D7" s="6">
        <f t="shared" si="0"/>
        <v>3000</v>
      </c>
    </row>
    <row r="8" spans="1:4" ht="15.75" customHeight="1" x14ac:dyDescent="0.25">
      <c r="A8" s="1">
        <v>1</v>
      </c>
      <c r="B8" s="2" t="s">
        <v>22</v>
      </c>
      <c r="C8" s="6">
        <v>200</v>
      </c>
      <c r="D8" s="6">
        <f t="shared" ref="D8:D16" si="1">C8*A8</f>
        <v>200</v>
      </c>
    </row>
    <row r="9" spans="1:4" ht="15.75" customHeight="1" x14ac:dyDescent="0.25">
      <c r="A9" s="1">
        <v>1</v>
      </c>
      <c r="B9" s="2" t="s">
        <v>6</v>
      </c>
      <c r="C9" s="6">
        <v>600</v>
      </c>
      <c r="D9" s="6">
        <f t="shared" si="1"/>
        <v>600</v>
      </c>
    </row>
    <row r="10" spans="1:4" ht="15.75" customHeight="1" x14ac:dyDescent="0.25">
      <c r="A10" s="1">
        <v>1</v>
      </c>
      <c r="B10" s="2" t="s">
        <v>0</v>
      </c>
      <c r="C10" s="6">
        <v>200</v>
      </c>
      <c r="D10" s="6">
        <f t="shared" si="1"/>
        <v>200</v>
      </c>
    </row>
    <row r="11" spans="1:4" ht="15.75" customHeight="1" x14ac:dyDescent="0.25">
      <c r="A11" s="1">
        <v>1</v>
      </c>
      <c r="B11" s="2" t="s">
        <v>23</v>
      </c>
      <c r="C11" s="6">
        <v>50</v>
      </c>
      <c r="D11" s="6">
        <f t="shared" si="1"/>
        <v>50</v>
      </c>
    </row>
    <row r="12" spans="1:4" ht="15.75" customHeight="1" x14ac:dyDescent="0.25">
      <c r="A12" s="1">
        <v>1</v>
      </c>
      <c r="B12" s="2" t="s">
        <v>24</v>
      </c>
      <c r="C12" s="6">
        <v>100</v>
      </c>
      <c r="D12" s="6">
        <f t="shared" si="1"/>
        <v>100</v>
      </c>
    </row>
    <row r="13" spans="1:4" ht="15.75" customHeight="1" x14ac:dyDescent="0.25">
      <c r="A13" s="1">
        <v>1</v>
      </c>
      <c r="B13" s="2" t="s">
        <v>7</v>
      </c>
      <c r="C13" s="6">
        <v>100</v>
      </c>
      <c r="D13" s="6">
        <f t="shared" si="1"/>
        <v>100</v>
      </c>
    </row>
    <row r="14" spans="1:4" ht="15.75" customHeight="1" x14ac:dyDescent="0.25">
      <c r="A14" s="1">
        <v>1</v>
      </c>
      <c r="B14" s="2" t="s">
        <v>8</v>
      </c>
      <c r="C14" s="6">
        <v>200</v>
      </c>
      <c r="D14" s="6">
        <f t="shared" si="1"/>
        <v>200</v>
      </c>
    </row>
    <row r="15" spans="1:4" ht="15.75" customHeight="1" x14ac:dyDescent="0.25">
      <c r="A15" s="1"/>
      <c r="B15" s="2"/>
      <c r="C15" s="6"/>
      <c r="D15" s="6">
        <f t="shared" si="1"/>
        <v>0</v>
      </c>
    </row>
    <row r="16" spans="1:4" ht="15.75" customHeight="1" x14ac:dyDescent="0.25">
      <c r="A16" s="1"/>
      <c r="B16" s="2"/>
      <c r="C16" s="6"/>
      <c r="D16" s="6">
        <f t="shared" si="1"/>
        <v>0</v>
      </c>
    </row>
    <row r="17" spans="1:4" ht="15.75" customHeight="1" x14ac:dyDescent="0.25">
      <c r="A17" s="8"/>
      <c r="B17" s="8"/>
      <c r="C17" s="9">
        <f>SUM(C4:C16)</f>
        <v>10950</v>
      </c>
      <c r="D17" s="9">
        <f>SUM(D4:D16)</f>
        <v>14450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6" sqref="D6"/>
    </sheetView>
  </sheetViews>
  <sheetFormatPr defaultColWidth="14.44140625" defaultRowHeight="15.75" customHeight="1" x14ac:dyDescent="0.25"/>
  <cols>
    <col min="1" max="1" width="5.6640625" customWidth="1"/>
    <col min="2" max="2" width="40.6640625" customWidth="1"/>
    <col min="3" max="4" width="14.6640625" customWidth="1"/>
  </cols>
  <sheetData>
    <row r="1" spans="1:4" ht="15.75" customHeight="1" x14ac:dyDescent="0.25">
      <c r="A1" s="12" t="s">
        <v>28</v>
      </c>
      <c r="B1" s="12"/>
      <c r="C1" s="12"/>
      <c r="D1" s="12"/>
    </row>
    <row r="3" spans="1:4" ht="15.75" customHeight="1" x14ac:dyDescent="0.25">
      <c r="A3" s="3" t="s">
        <v>1</v>
      </c>
      <c r="B3" s="5" t="s">
        <v>4</v>
      </c>
      <c r="C3" s="5" t="s">
        <v>33</v>
      </c>
      <c r="D3" s="5" t="s">
        <v>3</v>
      </c>
    </row>
    <row r="4" spans="1:4" ht="15.75" customHeight="1" x14ac:dyDescent="0.25">
      <c r="A4" s="1">
        <v>1</v>
      </c>
      <c r="B4" s="2" t="s">
        <v>9</v>
      </c>
      <c r="C4" s="6">
        <v>600</v>
      </c>
      <c r="D4" s="6">
        <f>C4*A4</f>
        <v>600</v>
      </c>
    </row>
    <row r="5" spans="1:4" ht="15.75" customHeight="1" x14ac:dyDescent="0.25">
      <c r="A5" s="1">
        <v>1</v>
      </c>
      <c r="B5" s="2" t="s">
        <v>10</v>
      </c>
      <c r="C5" s="6">
        <v>600</v>
      </c>
      <c r="D5" s="6">
        <f t="shared" ref="D5" si="0">C5*A5</f>
        <v>600</v>
      </c>
    </row>
    <row r="6" spans="1:4" ht="15.75" customHeight="1" x14ac:dyDescent="0.25">
      <c r="A6" s="1">
        <f>QTD_TICKET_MES</f>
        <v>100</v>
      </c>
      <c r="B6" s="4" t="s">
        <v>43</v>
      </c>
      <c r="C6" s="6">
        <f>MEDIA_TICKET</f>
        <v>500</v>
      </c>
      <c r="D6" s="6">
        <f>C6*A6*ISS</f>
        <v>2500</v>
      </c>
    </row>
    <row r="7" spans="1:4" ht="15.75" customHeight="1" x14ac:dyDescent="0.25">
      <c r="A7" s="1"/>
      <c r="B7" s="2"/>
      <c r="C7" s="6"/>
      <c r="D7" s="6"/>
    </row>
    <row r="8" spans="1:4" ht="15.75" customHeight="1" x14ac:dyDescent="0.25">
      <c r="A8" s="1"/>
      <c r="B8" s="2"/>
      <c r="C8" s="6"/>
      <c r="D8" s="6"/>
    </row>
    <row r="9" spans="1:4" ht="15.75" customHeight="1" x14ac:dyDescent="0.25">
      <c r="A9" s="1"/>
      <c r="B9" s="2"/>
      <c r="C9" s="6"/>
      <c r="D9" s="6"/>
    </row>
    <row r="10" spans="1:4" ht="15.75" customHeight="1" x14ac:dyDescent="0.25">
      <c r="A10" s="1"/>
      <c r="B10" s="2"/>
      <c r="C10" s="6"/>
      <c r="D10" s="6"/>
    </row>
    <row r="11" spans="1:4" ht="15.75" customHeight="1" x14ac:dyDescent="0.25">
      <c r="A11" s="1"/>
      <c r="B11" s="2"/>
      <c r="C11" s="6"/>
      <c r="D11" s="6"/>
    </row>
    <row r="12" spans="1:4" ht="15.75" customHeight="1" x14ac:dyDescent="0.25">
      <c r="A12" s="1"/>
      <c r="B12" s="2"/>
      <c r="C12" s="6"/>
      <c r="D12" s="6"/>
    </row>
    <row r="13" spans="1:4" ht="15.75" customHeight="1" x14ac:dyDescent="0.25">
      <c r="A13" s="1"/>
      <c r="B13" s="2"/>
      <c r="C13" s="6"/>
      <c r="D13" s="6"/>
    </row>
    <row r="14" spans="1:4" ht="15.75" customHeight="1" x14ac:dyDescent="0.25">
      <c r="A14" s="1"/>
      <c r="B14" s="2"/>
      <c r="C14" s="6"/>
      <c r="D14" s="6"/>
    </row>
    <row r="15" spans="1:4" ht="15.75" customHeight="1" x14ac:dyDescent="0.25">
      <c r="A15" s="1"/>
      <c r="B15" s="2"/>
      <c r="C15" s="6"/>
      <c r="D15" s="6"/>
    </row>
    <row r="16" spans="1:4" ht="15.75" customHeight="1" x14ac:dyDescent="0.25">
      <c r="A16" s="1"/>
      <c r="B16" s="2"/>
      <c r="C16" s="6"/>
      <c r="D16" s="6"/>
    </row>
    <row r="17" spans="1:4" ht="15.75" customHeight="1" x14ac:dyDescent="0.25">
      <c r="A17" s="8"/>
      <c r="B17" s="8"/>
      <c r="C17" s="9">
        <f>SUM(C4:C16)</f>
        <v>1700</v>
      </c>
      <c r="D17" s="9">
        <f>SUM(D4:D16)</f>
        <v>3700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7" sqref="E7"/>
    </sheetView>
  </sheetViews>
  <sheetFormatPr defaultColWidth="14.44140625" defaultRowHeight="15.75" customHeight="1" x14ac:dyDescent="0.25"/>
  <cols>
    <col min="1" max="1" width="5.6640625" customWidth="1"/>
    <col min="2" max="2" width="40.6640625" customWidth="1"/>
    <col min="3" max="4" width="14.6640625" customWidth="1"/>
  </cols>
  <sheetData>
    <row r="1" spans="1:4" ht="15.75" customHeight="1" x14ac:dyDescent="0.25">
      <c r="A1" s="12" t="s">
        <v>29</v>
      </c>
      <c r="B1" s="12"/>
      <c r="C1" s="12"/>
      <c r="D1" s="12"/>
    </row>
    <row r="3" spans="1:4" ht="15.75" customHeight="1" x14ac:dyDescent="0.25">
      <c r="A3" s="3" t="s">
        <v>1</v>
      </c>
      <c r="B3" s="5" t="s">
        <v>4</v>
      </c>
      <c r="C3" s="5" t="s">
        <v>33</v>
      </c>
      <c r="D3" s="5" t="s">
        <v>3</v>
      </c>
    </row>
    <row r="4" spans="1:4" ht="15.75" customHeight="1" x14ac:dyDescent="0.25">
      <c r="A4" s="1">
        <v>1</v>
      </c>
      <c r="B4" s="2" t="s">
        <v>21</v>
      </c>
      <c r="C4" s="6">
        <f>TOTAL_CF</f>
        <v>14450</v>
      </c>
      <c r="D4" s="6">
        <f t="shared" ref="D4:D6" si="0">C4*A4</f>
        <v>14450</v>
      </c>
    </row>
    <row r="5" spans="1:4" ht="15.75" customHeight="1" x14ac:dyDescent="0.25">
      <c r="A5" s="1">
        <v>1</v>
      </c>
      <c r="B5" s="2" t="s">
        <v>28</v>
      </c>
      <c r="C5" s="6">
        <f>TOTAL_CV</f>
        <v>3700</v>
      </c>
      <c r="D5" s="6">
        <f t="shared" si="0"/>
        <v>3700</v>
      </c>
    </row>
    <row r="6" spans="1:4" ht="15.75" customHeight="1" x14ac:dyDescent="0.25">
      <c r="A6" s="1"/>
      <c r="B6" s="2"/>
      <c r="C6" s="6"/>
      <c r="D6" s="6">
        <f t="shared" si="0"/>
        <v>0</v>
      </c>
    </row>
    <row r="7" spans="1:4" ht="15.75" customHeight="1" x14ac:dyDescent="0.25">
      <c r="A7" s="1"/>
      <c r="B7" s="2"/>
      <c r="C7" s="6"/>
      <c r="D7" s="6">
        <f t="shared" ref="D7:D16" si="1">C7*A7</f>
        <v>0</v>
      </c>
    </row>
    <row r="8" spans="1:4" ht="15.75" customHeight="1" x14ac:dyDescent="0.25">
      <c r="A8" s="1"/>
      <c r="B8" s="2"/>
      <c r="C8" s="6"/>
      <c r="D8" s="6">
        <f t="shared" si="1"/>
        <v>0</v>
      </c>
    </row>
    <row r="9" spans="1:4" ht="15.75" customHeight="1" x14ac:dyDescent="0.25">
      <c r="A9" s="1"/>
      <c r="B9" s="2"/>
      <c r="C9" s="6"/>
      <c r="D9" s="6">
        <f t="shared" si="1"/>
        <v>0</v>
      </c>
    </row>
    <row r="10" spans="1:4" ht="15.75" customHeight="1" x14ac:dyDescent="0.25">
      <c r="A10" s="1"/>
      <c r="B10" s="2"/>
      <c r="C10" s="6"/>
      <c r="D10" s="6">
        <f t="shared" si="1"/>
        <v>0</v>
      </c>
    </row>
    <row r="11" spans="1:4" ht="15.75" customHeight="1" x14ac:dyDescent="0.25">
      <c r="A11" s="1"/>
      <c r="B11" s="2"/>
      <c r="C11" s="6"/>
      <c r="D11" s="6">
        <f t="shared" si="1"/>
        <v>0</v>
      </c>
    </row>
    <row r="12" spans="1:4" ht="15.75" customHeight="1" x14ac:dyDescent="0.25">
      <c r="A12" s="1"/>
      <c r="B12" s="2"/>
      <c r="C12" s="6"/>
      <c r="D12" s="6">
        <f t="shared" si="1"/>
        <v>0</v>
      </c>
    </row>
    <row r="13" spans="1:4" ht="15.75" customHeight="1" x14ac:dyDescent="0.25">
      <c r="A13" s="1"/>
      <c r="B13" s="2"/>
      <c r="C13" s="6"/>
      <c r="D13" s="6">
        <f t="shared" si="1"/>
        <v>0</v>
      </c>
    </row>
    <row r="14" spans="1:4" ht="15.75" customHeight="1" x14ac:dyDescent="0.25">
      <c r="A14" s="1"/>
      <c r="B14" s="2"/>
      <c r="C14" s="6"/>
      <c r="D14" s="6">
        <f t="shared" si="1"/>
        <v>0</v>
      </c>
    </row>
    <row r="15" spans="1:4" ht="15.75" customHeight="1" x14ac:dyDescent="0.25">
      <c r="A15" s="1"/>
      <c r="B15" s="2"/>
      <c r="C15" s="6"/>
      <c r="D15" s="6">
        <f t="shared" si="1"/>
        <v>0</v>
      </c>
    </row>
    <row r="16" spans="1:4" ht="15.75" customHeight="1" x14ac:dyDescent="0.25">
      <c r="A16" s="1"/>
      <c r="B16" s="2"/>
      <c r="C16" s="6"/>
      <c r="D16" s="6">
        <f t="shared" si="1"/>
        <v>0</v>
      </c>
    </row>
    <row r="17" spans="1:4" ht="15.75" customHeight="1" x14ac:dyDescent="0.25">
      <c r="A17" s="8"/>
      <c r="B17" s="8"/>
      <c r="C17" s="9">
        <f>SUM(C4:C16)</f>
        <v>18150</v>
      </c>
      <c r="D17" s="9">
        <f>SUM(D4:D16)</f>
        <v>18150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3" sqref="D23"/>
    </sheetView>
  </sheetViews>
  <sheetFormatPr defaultColWidth="14.44140625" defaultRowHeight="15.75" customHeight="1" x14ac:dyDescent="0.25"/>
  <cols>
    <col min="1" max="1" width="5.6640625" customWidth="1"/>
    <col min="2" max="2" width="40.6640625" customWidth="1"/>
    <col min="3" max="4" width="14.6640625" customWidth="1"/>
  </cols>
  <sheetData>
    <row r="1" spans="1:4" ht="15.75" customHeight="1" x14ac:dyDescent="0.25">
      <c r="A1" s="12" t="s">
        <v>30</v>
      </c>
      <c r="B1" s="12"/>
      <c r="C1" s="12"/>
      <c r="D1" s="12"/>
    </row>
    <row r="3" spans="1:4" ht="15.75" customHeight="1" x14ac:dyDescent="0.25">
      <c r="A3" s="3" t="s">
        <v>1</v>
      </c>
      <c r="B3" s="5" t="s">
        <v>4</v>
      </c>
      <c r="C3" s="5" t="s">
        <v>33</v>
      </c>
      <c r="D3" s="5" t="s">
        <v>3</v>
      </c>
    </row>
    <row r="4" spans="1:4" ht="15.75" customHeight="1" x14ac:dyDescent="0.25">
      <c r="A4" s="1">
        <v>3</v>
      </c>
      <c r="B4" s="2" t="s">
        <v>31</v>
      </c>
      <c r="C4" s="6">
        <f>TOTAL_CT</f>
        <v>18150</v>
      </c>
      <c r="D4" s="6">
        <f>C4*A4</f>
        <v>54450</v>
      </c>
    </row>
    <row r="5" spans="1:4" ht="15.75" customHeight="1" x14ac:dyDescent="0.25">
      <c r="A5" s="1"/>
      <c r="B5" s="2"/>
      <c r="C5" s="6"/>
      <c r="D5" s="6">
        <f t="shared" ref="D5:D16" si="0">C5*A5</f>
        <v>0</v>
      </c>
    </row>
    <row r="6" spans="1:4" ht="15.75" customHeight="1" x14ac:dyDescent="0.25">
      <c r="A6" s="1"/>
      <c r="B6" s="2"/>
      <c r="C6" s="6"/>
      <c r="D6" s="6">
        <f t="shared" si="0"/>
        <v>0</v>
      </c>
    </row>
    <row r="7" spans="1:4" ht="15.75" customHeight="1" x14ac:dyDescent="0.25">
      <c r="A7" s="1"/>
      <c r="B7" s="2"/>
      <c r="C7" s="6"/>
      <c r="D7" s="6">
        <f t="shared" si="0"/>
        <v>0</v>
      </c>
    </row>
    <row r="8" spans="1:4" ht="15.75" customHeight="1" x14ac:dyDescent="0.25">
      <c r="A8" s="1"/>
      <c r="B8" s="2"/>
      <c r="C8" s="6"/>
      <c r="D8" s="6">
        <f t="shared" si="0"/>
        <v>0</v>
      </c>
    </row>
    <row r="9" spans="1:4" ht="15.75" customHeight="1" x14ac:dyDescent="0.25">
      <c r="A9" s="1"/>
      <c r="B9" s="2"/>
      <c r="C9" s="6"/>
      <c r="D9" s="6">
        <f t="shared" si="0"/>
        <v>0</v>
      </c>
    </row>
    <row r="10" spans="1:4" ht="15.75" customHeight="1" x14ac:dyDescent="0.25">
      <c r="A10" s="1"/>
      <c r="B10" s="2"/>
      <c r="C10" s="6"/>
      <c r="D10" s="6">
        <f t="shared" si="0"/>
        <v>0</v>
      </c>
    </row>
    <row r="11" spans="1:4" ht="15.75" customHeight="1" x14ac:dyDescent="0.25">
      <c r="A11" s="1"/>
      <c r="B11" s="2"/>
      <c r="C11" s="6"/>
      <c r="D11" s="6">
        <f t="shared" si="0"/>
        <v>0</v>
      </c>
    </row>
    <row r="12" spans="1:4" ht="15.75" customHeight="1" x14ac:dyDescent="0.25">
      <c r="A12" s="1"/>
      <c r="B12" s="2"/>
      <c r="C12" s="6"/>
      <c r="D12" s="6">
        <f t="shared" si="0"/>
        <v>0</v>
      </c>
    </row>
    <row r="13" spans="1:4" ht="15.75" customHeight="1" x14ac:dyDescent="0.25">
      <c r="A13" s="1"/>
      <c r="B13" s="2"/>
      <c r="C13" s="6"/>
      <c r="D13" s="6">
        <f t="shared" si="0"/>
        <v>0</v>
      </c>
    </row>
    <row r="14" spans="1:4" ht="15.75" customHeight="1" x14ac:dyDescent="0.25">
      <c r="A14" s="1"/>
      <c r="B14" s="2"/>
      <c r="C14" s="6"/>
      <c r="D14" s="6">
        <f t="shared" si="0"/>
        <v>0</v>
      </c>
    </row>
    <row r="15" spans="1:4" ht="15.75" customHeight="1" x14ac:dyDescent="0.25">
      <c r="A15" s="1"/>
      <c r="B15" s="2"/>
      <c r="C15" s="6"/>
      <c r="D15" s="6">
        <f t="shared" si="0"/>
        <v>0</v>
      </c>
    </row>
    <row r="16" spans="1:4" ht="15.75" customHeight="1" x14ac:dyDescent="0.25">
      <c r="A16" s="1"/>
      <c r="B16" s="2"/>
      <c r="C16" s="6"/>
      <c r="D16" s="6">
        <f t="shared" si="0"/>
        <v>0</v>
      </c>
    </row>
    <row r="17" spans="1:4" ht="15.75" customHeight="1" x14ac:dyDescent="0.25">
      <c r="A17" s="8"/>
      <c r="B17" s="8"/>
      <c r="C17" s="9">
        <f>SUM(C4:C16)</f>
        <v>18150</v>
      </c>
      <c r="D17" s="9">
        <f>SUM(D4:D16)</f>
        <v>54450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10" workbookViewId="0">
      <selection activeCell="F25" sqref="F25"/>
    </sheetView>
  </sheetViews>
  <sheetFormatPr defaultColWidth="14.44140625" defaultRowHeight="15.75" customHeight="1" x14ac:dyDescent="0.25"/>
  <cols>
    <col min="1" max="1" width="5.6640625" customWidth="1"/>
    <col min="2" max="2" width="40.6640625" customWidth="1"/>
    <col min="3" max="4" width="14.6640625" customWidth="1"/>
  </cols>
  <sheetData>
    <row r="1" spans="1:4" ht="15.75" customHeight="1" x14ac:dyDescent="0.25">
      <c r="A1" s="12" t="s">
        <v>32</v>
      </c>
      <c r="B1" s="12"/>
      <c r="C1" s="12"/>
      <c r="D1" s="12"/>
    </row>
    <row r="3" spans="1:4" ht="15.75" customHeight="1" x14ac:dyDescent="0.25">
      <c r="A3" s="3" t="s">
        <v>1</v>
      </c>
      <c r="B3" s="5" t="s">
        <v>4</v>
      </c>
      <c r="C3" s="5" t="s">
        <v>33</v>
      </c>
      <c r="D3" s="5" t="s">
        <v>3</v>
      </c>
    </row>
    <row r="4" spans="1:4" ht="15.75" customHeight="1" x14ac:dyDescent="0.25">
      <c r="A4" s="1">
        <f>QTD_TICKET_MES</f>
        <v>100</v>
      </c>
      <c r="B4" s="2" t="s">
        <v>44</v>
      </c>
      <c r="C4" s="6">
        <f>MEDIA_TICKET</f>
        <v>500</v>
      </c>
      <c r="D4" s="6">
        <f>C4*A4</f>
        <v>50000</v>
      </c>
    </row>
    <row r="5" spans="1:4" ht="15.75" customHeight="1" x14ac:dyDescent="0.25">
      <c r="A5" s="1"/>
      <c r="B5" s="2"/>
      <c r="C5" s="6"/>
      <c r="D5" s="6">
        <f t="shared" ref="D5:D16" si="0">C5*A5</f>
        <v>0</v>
      </c>
    </row>
    <row r="6" spans="1:4" ht="15.75" customHeight="1" x14ac:dyDescent="0.25">
      <c r="A6" s="1"/>
      <c r="B6" s="2"/>
      <c r="C6" s="6"/>
      <c r="D6" s="6">
        <f t="shared" si="0"/>
        <v>0</v>
      </c>
    </row>
    <row r="7" spans="1:4" ht="15.75" customHeight="1" x14ac:dyDescent="0.25">
      <c r="A7" s="1"/>
      <c r="B7" s="2"/>
      <c r="C7" s="6"/>
      <c r="D7" s="6">
        <f t="shared" si="0"/>
        <v>0</v>
      </c>
    </row>
    <row r="8" spans="1:4" ht="15.75" customHeight="1" x14ac:dyDescent="0.25">
      <c r="A8" s="1"/>
      <c r="B8" s="2"/>
      <c r="C8" s="6"/>
      <c r="D8" s="6">
        <f t="shared" si="0"/>
        <v>0</v>
      </c>
    </row>
    <row r="9" spans="1:4" ht="15.75" customHeight="1" x14ac:dyDescent="0.25">
      <c r="A9" s="1"/>
      <c r="B9" s="2"/>
      <c r="C9" s="6"/>
      <c r="D9" s="6">
        <f t="shared" si="0"/>
        <v>0</v>
      </c>
    </row>
    <row r="10" spans="1:4" ht="15.75" customHeight="1" x14ac:dyDescent="0.25">
      <c r="A10" s="1"/>
      <c r="B10" s="2"/>
      <c r="C10" s="6"/>
      <c r="D10" s="6">
        <f t="shared" si="0"/>
        <v>0</v>
      </c>
    </row>
    <row r="11" spans="1:4" ht="15.75" customHeight="1" x14ac:dyDescent="0.25">
      <c r="A11" s="1"/>
      <c r="B11" s="2"/>
      <c r="C11" s="6"/>
      <c r="D11" s="6">
        <f t="shared" si="0"/>
        <v>0</v>
      </c>
    </row>
    <row r="12" spans="1:4" ht="15.75" customHeight="1" x14ac:dyDescent="0.25">
      <c r="A12" s="1"/>
      <c r="B12" s="2"/>
      <c r="C12" s="6"/>
      <c r="D12" s="6">
        <f t="shared" si="0"/>
        <v>0</v>
      </c>
    </row>
    <row r="13" spans="1:4" ht="15.75" customHeight="1" x14ac:dyDescent="0.25">
      <c r="A13" s="1"/>
      <c r="B13" s="2"/>
      <c r="C13" s="6"/>
      <c r="D13" s="6">
        <f t="shared" si="0"/>
        <v>0</v>
      </c>
    </row>
    <row r="14" spans="1:4" ht="15.75" customHeight="1" x14ac:dyDescent="0.25">
      <c r="A14" s="1"/>
      <c r="B14" s="2"/>
      <c r="C14" s="6"/>
      <c r="D14" s="6">
        <f t="shared" si="0"/>
        <v>0</v>
      </c>
    </row>
    <row r="15" spans="1:4" ht="15.75" customHeight="1" x14ac:dyDescent="0.25">
      <c r="A15" s="1"/>
      <c r="B15" s="2"/>
      <c r="C15" s="6"/>
      <c r="D15" s="6">
        <f t="shared" si="0"/>
        <v>0</v>
      </c>
    </row>
    <row r="16" spans="1:4" ht="15.75" customHeight="1" x14ac:dyDescent="0.25">
      <c r="A16" s="1"/>
      <c r="B16" s="2"/>
      <c r="C16" s="6"/>
      <c r="D16" s="6">
        <f t="shared" si="0"/>
        <v>0</v>
      </c>
    </row>
    <row r="17" spans="1:4" ht="15.75" customHeight="1" x14ac:dyDescent="0.25">
      <c r="A17" s="8"/>
      <c r="B17" s="8"/>
      <c r="C17" s="9">
        <f>SUM(C4:C16)</f>
        <v>500</v>
      </c>
      <c r="D17" s="9">
        <f>SUM(D4:D16)</f>
        <v>50000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D17" sqref="D17"/>
    </sheetView>
  </sheetViews>
  <sheetFormatPr defaultRowHeight="13.2" x14ac:dyDescent="0.25"/>
  <cols>
    <col min="1" max="3" width="25.77734375" customWidth="1"/>
  </cols>
  <sheetData>
    <row r="1" spans="1:3" x14ac:dyDescent="0.25">
      <c r="A1" s="12" t="s">
        <v>36</v>
      </c>
      <c r="B1" s="13"/>
      <c r="C1" s="13"/>
    </row>
    <row r="2" spans="1:3" x14ac:dyDescent="0.25">
      <c r="A2" s="11" t="s">
        <v>20</v>
      </c>
      <c r="B2" s="11" t="s">
        <v>30</v>
      </c>
      <c r="C2" s="14" t="s">
        <v>3</v>
      </c>
    </row>
    <row r="3" spans="1:3" x14ac:dyDescent="0.25">
      <c r="A3" s="15">
        <f>TOTAL_II</f>
        <v>57650</v>
      </c>
      <c r="B3" s="15">
        <f>TOTAL_CG</f>
        <v>54450</v>
      </c>
      <c r="C3" s="15">
        <f>SUM(A3+B3)</f>
        <v>112100</v>
      </c>
    </row>
    <row r="4" spans="1:3" x14ac:dyDescent="0.25">
      <c r="A4" s="16"/>
      <c r="B4" s="16"/>
      <c r="C4" s="16"/>
    </row>
    <row r="5" spans="1:3" x14ac:dyDescent="0.25">
      <c r="A5" s="12" t="s">
        <v>49</v>
      </c>
      <c r="B5" s="12"/>
      <c r="C5" s="12"/>
    </row>
    <row r="6" spans="1:3" x14ac:dyDescent="0.25">
      <c r="A6" s="11" t="s">
        <v>37</v>
      </c>
      <c r="B6" s="11" t="s">
        <v>38</v>
      </c>
      <c r="C6" s="11" t="s">
        <v>48</v>
      </c>
    </row>
    <row r="7" spans="1:3" x14ac:dyDescent="0.25">
      <c r="A7" s="17">
        <f>TOTAL_FATURAMENTO</f>
        <v>50000</v>
      </c>
      <c r="B7" s="17">
        <f>TOTAL_CV</f>
        <v>3700</v>
      </c>
      <c r="C7" s="17">
        <f>A7-B7</f>
        <v>46300</v>
      </c>
    </row>
    <row r="8" spans="1:3" x14ac:dyDescent="0.25">
      <c r="A8" s="18"/>
      <c r="B8" s="18"/>
      <c r="C8" s="18"/>
    </row>
    <row r="9" spans="1:3" x14ac:dyDescent="0.25">
      <c r="A9" s="11" t="s">
        <v>39</v>
      </c>
      <c r="B9" s="11" t="s">
        <v>40</v>
      </c>
      <c r="C9" s="11" t="s">
        <v>41</v>
      </c>
    </row>
    <row r="10" spans="1:3" x14ac:dyDescent="0.25">
      <c r="A10" s="19">
        <f>MARGEM_CONTRIBUICAO</f>
        <v>46300</v>
      </c>
      <c r="B10" s="17">
        <f>TOTAL_CF</f>
        <v>14450</v>
      </c>
      <c r="C10" s="17">
        <f>A10-B10</f>
        <v>31850</v>
      </c>
    </row>
    <row r="11" spans="1:3" x14ac:dyDescent="0.25">
      <c r="A11" s="18"/>
      <c r="B11" s="18"/>
      <c r="C11" s="18"/>
    </row>
    <row r="12" spans="1:3" x14ac:dyDescent="0.25">
      <c r="A12" s="12" t="s">
        <v>42</v>
      </c>
      <c r="B12" s="12"/>
      <c r="C12" s="12"/>
    </row>
    <row r="13" spans="1:3" x14ac:dyDescent="0.25">
      <c r="A13" s="14" t="s">
        <v>41</v>
      </c>
      <c r="B13" s="11" t="s">
        <v>37</v>
      </c>
      <c r="C13" s="11" t="s">
        <v>50</v>
      </c>
    </row>
    <row r="14" spans="1:3" x14ac:dyDescent="0.25">
      <c r="A14" s="19">
        <f>LUCRO_LIQUIDO</f>
        <v>31850</v>
      </c>
      <c r="B14" s="19">
        <f>TOTAL_FATURAMENTO</f>
        <v>50000</v>
      </c>
      <c r="C14" s="20">
        <f>A14/B14</f>
        <v>0.63700000000000001</v>
      </c>
    </row>
    <row r="15" spans="1:3" x14ac:dyDescent="0.25">
      <c r="A15" s="18"/>
      <c r="B15" s="18"/>
      <c r="C15" s="18"/>
    </row>
    <row r="16" spans="1:3" x14ac:dyDescent="0.25">
      <c r="A16" s="14" t="s">
        <v>41</v>
      </c>
      <c r="B16" s="11" t="s">
        <v>36</v>
      </c>
      <c r="C16" s="11" t="s">
        <v>51</v>
      </c>
    </row>
    <row r="17" spans="1:3" x14ac:dyDescent="0.25">
      <c r="A17" s="19">
        <f>LUCRO_LIQUIDO</f>
        <v>31850</v>
      </c>
      <c r="B17" s="19">
        <f>INVESTIMENTO_TOTAL</f>
        <v>112100</v>
      </c>
      <c r="C17" s="20">
        <f>A17/B17</f>
        <v>0.28412132024977699</v>
      </c>
    </row>
    <row r="18" spans="1:3" x14ac:dyDescent="0.25">
      <c r="A18" s="18"/>
      <c r="B18" s="18"/>
      <c r="C18" s="18"/>
    </row>
    <row r="19" spans="1:3" x14ac:dyDescent="0.25">
      <c r="A19" s="14" t="s">
        <v>36</v>
      </c>
      <c r="B19" s="11" t="s">
        <v>52</v>
      </c>
      <c r="C19" s="11" t="s">
        <v>46</v>
      </c>
    </row>
    <row r="20" spans="1:3" x14ac:dyDescent="0.25">
      <c r="A20" s="19">
        <f>INVESTIMENTO_TOTAL</f>
        <v>112100</v>
      </c>
      <c r="B20" s="19">
        <f>LUCRO_LIQUIDO</f>
        <v>31850</v>
      </c>
      <c r="C20" s="20">
        <f>A20/B20</f>
        <v>3.5196232339089484</v>
      </c>
    </row>
  </sheetData>
  <mergeCells count="3">
    <mergeCell ref="A1:C1"/>
    <mergeCell ref="A5:C5"/>
    <mergeCell ref="A12:C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>
    <row r="1" spans="1:1" x14ac:dyDescent="0.25">
      <c r="A1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14</vt:i4>
      </vt:variant>
    </vt:vector>
  </HeadingPairs>
  <TitlesOfParts>
    <vt:vector size="23" baseType="lpstr">
      <vt:lpstr>0 - CONFIG</vt:lpstr>
      <vt:lpstr>1 - II</vt:lpstr>
      <vt:lpstr>2 - CF</vt:lpstr>
      <vt:lpstr>3 - CV</vt:lpstr>
      <vt:lpstr>4 - CT</vt:lpstr>
      <vt:lpstr>5 - CG</vt:lpstr>
      <vt:lpstr>6 - PF</vt:lpstr>
      <vt:lpstr>7 - IT</vt:lpstr>
      <vt:lpstr>8 - DRE</vt:lpstr>
      <vt:lpstr>INVESTIMENTO_TOTAL</vt:lpstr>
      <vt:lpstr>ISS</vt:lpstr>
      <vt:lpstr>LUCRO_LIQUIDO</vt:lpstr>
      <vt:lpstr>MARGEM_CONTRIBUICAO</vt:lpstr>
      <vt:lpstr>MEDIA_TICKET</vt:lpstr>
      <vt:lpstr>QTD_TICKET_MES</vt:lpstr>
      <vt:lpstr>SALARIO_PROGRAMADOR</vt:lpstr>
      <vt:lpstr>TEMPO_DESENVOLVIMENTO</vt:lpstr>
      <vt:lpstr>TOTAL_CF</vt:lpstr>
      <vt:lpstr>TOTAL_CG</vt:lpstr>
      <vt:lpstr>TOTAL_CT</vt:lpstr>
      <vt:lpstr>TOTAL_CV</vt:lpstr>
      <vt:lpstr>TOTAL_FATURAMENTO</vt:lpstr>
      <vt:lpstr>TOTAL_II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Dhiogo Acioli</cp:lastModifiedBy>
  <dcterms:created xsi:type="dcterms:W3CDTF">2017-05-17T00:44:22Z</dcterms:created>
  <dcterms:modified xsi:type="dcterms:W3CDTF">2017-05-20T01:54:24Z</dcterms:modified>
</cp:coreProperties>
</file>