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ivo-02\Desktop\LUIZE\UFRGS\3 SEMESTRE\MICRO ECONOMIA\"/>
    </mc:Choice>
  </mc:AlternateContent>
  <xr:revisionPtr revIDLastSave="0" documentId="13_ncr:1_{592D8ACC-2C6C-4C02-A1F6-9076F6A1D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 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'DADOS '!$D$167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I38" i="2"/>
  <c r="I39" i="2"/>
  <c r="I40" i="2"/>
  <c r="I41" i="2"/>
  <c r="I42" i="2"/>
  <c r="I43" i="2"/>
  <c r="I44" i="2"/>
  <c r="I45" i="2"/>
  <c r="I36" i="2"/>
  <c r="C37" i="2"/>
  <c r="H45" i="2" l="1"/>
  <c r="J16" i="2"/>
  <c r="J15" i="2"/>
  <c r="J14" i="2"/>
  <c r="J13" i="2"/>
  <c r="J12" i="2"/>
  <c r="J11" i="2"/>
  <c r="J10" i="2"/>
  <c r="J8" i="2"/>
  <c r="J9" i="2"/>
  <c r="B157" i="2" l="1"/>
  <c r="B158" i="2" s="1"/>
  <c r="H16" i="2" s="1"/>
  <c r="B143" i="2"/>
  <c r="B144" i="2" s="1"/>
  <c r="H15" i="2" s="1"/>
  <c r="H44" i="2" s="1"/>
  <c r="B129" i="2"/>
  <c r="B130" i="2" s="1"/>
  <c r="H14" i="2" s="1"/>
  <c r="H43" i="2" s="1"/>
  <c r="C138" i="2"/>
  <c r="C137" i="2"/>
  <c r="C136" i="2"/>
  <c r="C135" i="2"/>
  <c r="C134" i="2"/>
  <c r="C133" i="2"/>
  <c r="C132" i="2"/>
  <c r="C131" i="2"/>
  <c r="C128" i="2"/>
  <c r="C127" i="2"/>
  <c r="B115" i="2" l="1"/>
  <c r="B116" i="2" s="1"/>
  <c r="H13" i="2" s="1"/>
  <c r="H42" i="2" s="1"/>
  <c r="B101" i="2"/>
  <c r="B102" i="2" s="1"/>
  <c r="H12" i="2" s="1"/>
  <c r="H41" i="2" s="1"/>
  <c r="B59" i="2"/>
  <c r="B60" i="2" s="1"/>
  <c r="H9" i="2" s="1"/>
  <c r="H38" i="2" s="1"/>
  <c r="C126" i="2"/>
  <c r="B46" i="2"/>
  <c r="B47" i="2" s="1"/>
  <c r="H8" i="2" s="1"/>
  <c r="H37" i="2" s="1"/>
  <c r="B32" i="2"/>
  <c r="B33" i="2" s="1"/>
  <c r="H7" i="2" s="1"/>
  <c r="H36" i="2" s="1"/>
  <c r="B18" i="2"/>
  <c r="B19" i="2" s="1"/>
  <c r="H6" i="2" s="1"/>
  <c r="H35" i="2" s="1"/>
  <c r="B77" i="2"/>
  <c r="C77" i="2" s="1"/>
  <c r="B66" i="2"/>
  <c r="C66" i="2" s="1"/>
  <c r="B62" i="2"/>
  <c r="C62" i="2" s="1"/>
  <c r="C166" i="2"/>
  <c r="C167" i="2"/>
  <c r="C156" i="2"/>
  <c r="C155" i="2"/>
  <c r="C154" i="2"/>
  <c r="C153" i="2"/>
  <c r="C152" i="2"/>
  <c r="C151" i="2"/>
  <c r="C148" i="2"/>
  <c r="C149" i="2"/>
  <c r="C150" i="2"/>
  <c r="C147" i="2"/>
  <c r="C142" i="2"/>
  <c r="C145" i="2"/>
  <c r="C146" i="2"/>
  <c r="B73" i="2" l="1"/>
  <c r="B74" i="2" s="1"/>
  <c r="H10" i="2" s="1"/>
  <c r="H39" i="2" s="1"/>
  <c r="C141" i="2"/>
  <c r="C139" i="2"/>
  <c r="C140" i="2"/>
  <c r="C89" i="2"/>
  <c r="C90" i="2"/>
  <c r="C91" i="2"/>
  <c r="C92" i="2"/>
  <c r="C93" i="2"/>
  <c r="C94" i="2"/>
  <c r="C95" i="2"/>
  <c r="C96" i="2"/>
  <c r="C97" i="2"/>
  <c r="C98" i="2"/>
  <c r="C99" i="2"/>
  <c r="C100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7" i="2"/>
  <c r="C118" i="2"/>
  <c r="C119" i="2"/>
  <c r="C120" i="2"/>
  <c r="C121" i="2"/>
  <c r="C122" i="2"/>
  <c r="C123" i="2"/>
  <c r="C124" i="2"/>
  <c r="C125" i="2"/>
  <c r="C86" i="2"/>
  <c r="C85" i="2" l="1"/>
  <c r="B83" i="2" l="1"/>
  <c r="C84" i="2" l="1"/>
  <c r="B87" i="2"/>
  <c r="B88" i="2" s="1"/>
  <c r="H11" i="2" s="1"/>
  <c r="H40" i="2" s="1"/>
  <c r="C83" i="2"/>
  <c r="C51" i="2" l="1"/>
  <c r="C52" i="2"/>
  <c r="C53" i="2"/>
  <c r="C54" i="2"/>
  <c r="C55" i="2"/>
  <c r="C56" i="2"/>
  <c r="C57" i="2"/>
  <c r="C58" i="2"/>
  <c r="C61" i="2"/>
  <c r="C63" i="2"/>
  <c r="C64" i="2"/>
  <c r="C65" i="2"/>
  <c r="C67" i="2"/>
  <c r="C68" i="2"/>
  <c r="C69" i="2"/>
  <c r="C70" i="2"/>
  <c r="C71" i="2"/>
  <c r="C72" i="2"/>
  <c r="C75" i="2"/>
  <c r="C76" i="2"/>
  <c r="C78" i="2"/>
  <c r="C79" i="2"/>
  <c r="C80" i="2"/>
  <c r="C81" i="2"/>
  <c r="C82" i="2"/>
  <c r="C7" i="2"/>
  <c r="C8" i="2"/>
  <c r="C9" i="2"/>
  <c r="C10" i="2"/>
  <c r="C11" i="2"/>
  <c r="C12" i="2"/>
  <c r="C13" i="2"/>
  <c r="C14" i="2"/>
  <c r="C15" i="2"/>
  <c r="C16" i="2"/>
  <c r="C17" i="2"/>
  <c r="C20" i="2"/>
  <c r="C21" i="2"/>
  <c r="C22" i="2"/>
  <c r="C23" i="2"/>
  <c r="C24" i="2"/>
  <c r="C25" i="2"/>
  <c r="C26" i="2"/>
  <c r="C27" i="2"/>
  <c r="C28" i="2"/>
  <c r="C29" i="2"/>
  <c r="C30" i="2"/>
  <c r="C31" i="2"/>
  <c r="C34" i="2"/>
  <c r="C35" i="2"/>
  <c r="C36" i="2"/>
  <c r="C38" i="2"/>
  <c r="C39" i="2"/>
  <c r="C40" i="2"/>
  <c r="C41" i="2"/>
  <c r="C42" i="2"/>
  <c r="C43" i="2"/>
  <c r="C44" i="2"/>
  <c r="C45" i="2"/>
  <c r="C48" i="2"/>
  <c r="C49" i="2"/>
  <c r="C50" i="2"/>
</calcChain>
</file>

<file path=xl/sharedStrings.xml><?xml version="1.0" encoding="utf-8"?>
<sst xmlns="http://schemas.openxmlformats.org/spreadsheetml/2006/main" count="97" uniqueCount="59">
  <si>
    <t xml:space="preserve">DATA </t>
  </si>
  <si>
    <t>VALOR SEM ICMS</t>
  </si>
  <si>
    <t xml:space="preserve"> </t>
  </si>
  <si>
    <t>Variação %</t>
  </si>
  <si>
    <t xml:space="preserve">Preço antes da Pandemia </t>
  </si>
  <si>
    <t xml:space="preserve">Preço antes pandemia (ago/20) </t>
  </si>
  <si>
    <t xml:space="preserve">Pico </t>
  </si>
  <si>
    <t>Precço Maio de 2023</t>
  </si>
  <si>
    <t>MÉDIA PREÇO ANO 2012</t>
  </si>
  <si>
    <t>DATA</t>
  </si>
  <si>
    <t>KT</t>
  </si>
  <si>
    <t xml:space="preserve">MÉDIA QUANTIDADE 2012     </t>
  </si>
  <si>
    <t>QUANTIDADE/DEMANDA APARENTE</t>
  </si>
  <si>
    <t xml:space="preserve">PREÇO </t>
  </si>
  <si>
    <t>MÉDIA PREÇO ANO 2013</t>
  </si>
  <si>
    <t>MÉDIA PREÇO ANO 2014</t>
  </si>
  <si>
    <t xml:space="preserve">MÉDIA QUANTIDADE ANO 2013 </t>
  </si>
  <si>
    <t>MÉDIA QUANTIDADE ANO 2014</t>
  </si>
  <si>
    <t>MÉDIA PREÇO ANO 2015</t>
  </si>
  <si>
    <t>MÉDIA QUANTIDADE ANO 2015</t>
  </si>
  <si>
    <t>MÉDIA PREÇO ANO 2016</t>
  </si>
  <si>
    <t>MÉDIA QUANTIDADE ANO 2016</t>
  </si>
  <si>
    <t>MÉDIA PREÇO ANO 2017</t>
  </si>
  <si>
    <t>MÉDIA QUANTIDADE ANO 2017</t>
  </si>
  <si>
    <t>MÉDIA PREÇO ANO 2018</t>
  </si>
  <si>
    <t>MÉDIA QUANTIDADE ANO 2018</t>
  </si>
  <si>
    <t>MÉDIA PREÇO ANO 2019</t>
  </si>
  <si>
    <t>MÉDIA QUANTIDADE ANO 2019</t>
  </si>
  <si>
    <t>MÉDIA PREÇO ANO 2020</t>
  </si>
  <si>
    <t>MÉDIA QUANTIDADE ANO 2020</t>
  </si>
  <si>
    <t>MÉDIA PREÇO ANO 2021</t>
  </si>
  <si>
    <t>MÉDIA QUANTIDADE ANO 2021</t>
  </si>
  <si>
    <t>MÉDIA QUANTIDADE ANO 2022</t>
  </si>
  <si>
    <t xml:space="preserve">RESINA DE PVC 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</si>
  <si>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</si>
  <si>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</si>
  <si>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</si>
  <si>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</si>
  <si>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</si>
  <si>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</si>
  <si>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</si>
  <si>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</si>
  <si>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</si>
  <si>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</si>
  <si>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</si>
  <si>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</si>
  <si>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</si>
  <si>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QUANTIDADE</t>
  </si>
  <si>
    <t>https://www.braskem.com.br/busca?q=PVC</t>
  </si>
  <si>
    <t>https://www.bazze.com.br/</t>
  </si>
  <si>
    <t xml:space="preserve">PREÇO X QUANTIDADE = VALOR </t>
  </si>
  <si>
    <t>MÉDIA PREÇO ANO 2022</t>
  </si>
  <si>
    <t>ANO</t>
  </si>
  <si>
    <t>PREÇO</t>
  </si>
  <si>
    <t>PREÇOXQUANTIDADE</t>
  </si>
  <si>
    <t>Variação em %</t>
  </si>
  <si>
    <t>PREÇO MEDIO EM R$</t>
  </si>
  <si>
    <t>QUANTIDADE MÉDIA EM KT</t>
  </si>
  <si>
    <t>Fonte de dados: BRASKEM, relatórios anuais + dados empresarias BAZZE IND DE PERFIS EM PVC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</si>
</sst>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_-* #,##0.000_-;\-* #,##0.000_-;_-* &quot;-&quot;??_-;_-@_-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17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10" fontId="4" fillId="0" borderId="1" xfId="2" applyNumberFormat="1" applyFont="1" applyBorder="1"/>
    <xf numFmtId="10" fontId="5" fillId="0" borderId="1" xfId="2" applyNumberFormat="1" applyFont="1" applyBorder="1"/>
    <xf numFmtId="0" fontId="0" fillId="0" borderId="1" xfId="0" applyBorder="1"/>
    <xf numFmtId="43" fontId="0" fillId="0" borderId="1" xfId="1" applyFont="1" applyBorder="1"/>
    <xf numFmtId="17" fontId="0" fillId="0" borderId="2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6" fillId="0" borderId="1" xfId="0" applyNumberFormat="1" applyFont="1" applyBorder="1"/>
    <xf numFmtId="10" fontId="3" fillId="0" borderId="3" xfId="2" applyNumberFormat="1" applyFont="1" applyBorder="1"/>
    <xf numFmtId="10" fontId="4" fillId="0" borderId="3" xfId="2" applyNumberFormat="1" applyFont="1" applyBorder="1"/>
    <xf numFmtId="17" fontId="0" fillId="0" borderId="0" xfId="0" applyNumberFormat="1"/>
    <xf numFmtId="43" fontId="0" fillId="0" borderId="0" xfId="1" applyFont="1"/>
    <xf numFmtId="10" fontId="7" fillId="0" borderId="3" xfId="2" applyNumberFormat="1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3" xfId="0" applyBorder="1"/>
    <xf numFmtId="165" fontId="0" fillId="0" borderId="3" xfId="1" applyNumberFormat="1" applyFont="1" applyBorder="1" applyAlignment="1"/>
    <xf numFmtId="10" fontId="4" fillId="0" borderId="3" xfId="2" applyNumberFormat="1" applyFont="1" applyFill="1" applyBorder="1"/>
    <xf numFmtId="165" fontId="0" fillId="0" borderId="1" xfId="1" applyNumberFormat="1" applyFont="1" applyFill="1" applyBorder="1" applyAlignment="1"/>
    <xf numFmtId="43" fontId="0" fillId="0" borderId="1" xfId="1" applyFont="1" applyFill="1" applyBorder="1"/>
    <xf numFmtId="10" fontId="5" fillId="0" borderId="3" xfId="2" applyNumberFormat="1" applyFont="1" applyFill="1" applyBorder="1"/>
    <xf numFmtId="166" fontId="0" fillId="0" borderId="1" xfId="0" applyNumberFormat="1" applyBorder="1"/>
    <xf numFmtId="10" fontId="8" fillId="0" borderId="3" xfId="2" applyNumberFormat="1" applyFont="1" applyBorder="1"/>
    <xf numFmtId="10" fontId="8" fillId="0" borderId="3" xfId="2" applyNumberFormat="1" applyFont="1" applyFill="1" applyBorder="1"/>
    <xf numFmtId="10" fontId="4" fillId="0" borderId="1" xfId="2" applyNumberFormat="1" applyFont="1" applyFill="1" applyBorder="1"/>
    <xf numFmtId="10" fontId="3" fillId="0" borderId="1" xfId="2" applyNumberFormat="1" applyFont="1" applyFill="1" applyBorder="1"/>
    <xf numFmtId="17" fontId="0" fillId="3" borderId="1" xfId="0" applyNumberFormat="1" applyFill="1" applyBorder="1"/>
    <xf numFmtId="164" fontId="0" fillId="3" borderId="1" xfId="0" applyNumberFormat="1" applyFill="1" applyBorder="1"/>
    <xf numFmtId="10" fontId="4" fillId="3" borderId="1" xfId="2" applyNumberFormat="1" applyFont="1" applyFill="1" applyBorder="1"/>
    <xf numFmtId="43" fontId="0" fillId="0" borderId="0" xfId="1" applyFont="1" applyFill="1"/>
    <xf numFmtId="10" fontId="9" fillId="0" borderId="1" xfId="2" applyNumberFormat="1" applyFont="1" applyFill="1" applyBorder="1"/>
    <xf numFmtId="10" fontId="7" fillId="0" borderId="1" xfId="2" applyNumberFormat="1" applyFont="1" applyFill="1" applyBorder="1"/>
    <xf numFmtId="10" fontId="7" fillId="0" borderId="0" xfId="2" applyNumberFormat="1" applyFont="1" applyFill="1" applyBorder="1"/>
    <xf numFmtId="9" fontId="4" fillId="0" borderId="1" xfId="2" applyFont="1" applyBorder="1"/>
    <xf numFmtId="10" fontId="9" fillId="0" borderId="0" xfId="2" applyNumberFormat="1" applyFont="1" applyFill="1" applyBorder="1"/>
    <xf numFmtId="10" fontId="4" fillId="0" borderId="0" xfId="2" applyNumberFormat="1" applyFont="1" applyFill="1" applyBorder="1"/>
    <xf numFmtId="17" fontId="0" fillId="0" borderId="1" xfId="0" applyNumberFormat="1" applyFill="1" applyBorder="1"/>
    <xf numFmtId="0" fontId="0" fillId="0" borderId="0" xfId="0" applyAlignment="1">
      <alignment vertical="center"/>
    </xf>
    <xf numFmtId="17" fontId="2" fillId="0" borderId="1" xfId="0" applyNumberFormat="1" applyFont="1" applyFill="1" applyBorder="1"/>
    <xf numFmtId="164" fontId="2" fillId="0" borderId="1" xfId="0" applyNumberFormat="1" applyFont="1" applyBorder="1"/>
    <xf numFmtId="0" fontId="2" fillId="0" borderId="3" xfId="0" applyFont="1" applyBorder="1"/>
    <xf numFmtId="3" fontId="2" fillId="0" borderId="1" xfId="0" applyNumberFormat="1" applyFont="1" applyBorder="1"/>
    <xf numFmtId="164" fontId="8" fillId="0" borderId="1" xfId="0" applyNumberFormat="1" applyFont="1" applyBorder="1"/>
    <xf numFmtId="3" fontId="2" fillId="0" borderId="1" xfId="1" applyNumberFormat="1" applyFont="1" applyFill="1" applyBorder="1"/>
    <xf numFmtId="3" fontId="8" fillId="0" borderId="1" xfId="2" applyNumberFormat="1" applyFont="1" applyBorder="1"/>
    <xf numFmtId="3" fontId="8" fillId="0" borderId="1" xfId="2" applyNumberFormat="1" applyFont="1" applyFill="1" applyBorder="1"/>
    <xf numFmtId="17" fontId="0" fillId="0" borderId="2" xfId="0" applyNumberFormat="1" applyFill="1" applyBorder="1"/>
    <xf numFmtId="164" fontId="0" fillId="0" borderId="2" xfId="0" applyNumberFormat="1" applyFill="1" applyBorder="1"/>
    <xf numFmtId="10" fontId="9" fillId="0" borderId="2" xfId="2" applyNumberFormat="1" applyFont="1" applyFill="1" applyBorder="1"/>
    <xf numFmtId="10" fontId="7" fillId="0" borderId="2" xfId="2" applyNumberFormat="1" applyFont="1" applyFill="1" applyBorder="1"/>
    <xf numFmtId="164" fontId="0" fillId="0" borderId="0" xfId="0" applyNumberFormat="1" applyBorder="1"/>
    <xf numFmtId="17" fontId="0" fillId="0" borderId="0" xfId="0" applyNumberFormat="1" applyBorder="1"/>
    <xf numFmtId="10" fontId="3" fillId="0" borderId="0" xfId="2" applyNumberFormat="1" applyFont="1" applyFill="1" applyBorder="1"/>
    <xf numFmtId="0" fontId="0" fillId="0" borderId="6" xfId="0" applyFill="1" applyBorder="1" applyAlignment="1"/>
    <xf numFmtId="0" fontId="0" fillId="0" borderId="0" xfId="0" applyFill="1" applyBorder="1" applyAlignment="1"/>
    <xf numFmtId="0" fontId="2" fillId="0" borderId="1" xfId="0" applyNumberFormat="1" applyFont="1" applyFill="1" applyBorder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3" fillId="4" borderId="0" xfId="3" applyFill="1" applyAlignment="1">
      <alignment horizontal="center"/>
    </xf>
    <xf numFmtId="0" fontId="2" fillId="0" borderId="8" xfId="0" applyFont="1" applyFill="1" applyBorder="1"/>
    <xf numFmtId="0" fontId="2" fillId="0" borderId="0" xfId="0" applyFont="1" applyAlignment="1">
      <alignment vertical="center"/>
    </xf>
    <xf numFmtId="164" fontId="2" fillId="0" borderId="0" xfId="0" applyNumberFormat="1" applyFont="1"/>
    <xf numFmtId="3" fontId="2" fillId="0" borderId="0" xfId="0" applyNumberFormat="1" applyFont="1"/>
    <xf numFmtId="0" fontId="11" fillId="0" borderId="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Continuous"/>
    </xf>
    <xf numFmtId="0" fontId="0" fillId="0" borderId="12" xfId="0" applyFill="1" applyBorder="1" applyAlignment="1"/>
    <xf numFmtId="0" fontId="0" fillId="0" borderId="14" xfId="0" applyFill="1" applyBorder="1" applyAlignment="1"/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9" fontId="0" fillId="0" borderId="0" xfId="2" applyFont="1"/>
    <xf numFmtId="0" fontId="0" fillId="2" borderId="1" xfId="0" applyFill="1" applyBorder="1" applyAlignment="1">
      <alignment horizontal="center"/>
    </xf>
    <xf numFmtId="9" fontId="0" fillId="0" borderId="1" xfId="2" applyFont="1" applyBorder="1"/>
    <xf numFmtId="0" fontId="0" fillId="2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  <a:r>
              <a:rPr lang="pt-BR" baseline="0"/>
              <a:t> MÉDIO EM R$ RESINA DE PVC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'!$H$5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'!$G$6:$G$16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'DADOS '!$H$6:$H$16</c:f>
              <c:numCache>
                <c:formatCode>"R$"\ #,##0.00</c:formatCode>
                <c:ptCount val="11"/>
                <c:pt idx="0">
                  <c:v>2744.7491666666665</c:v>
                </c:pt>
                <c:pt idx="1">
                  <c:v>3308.75</c:v>
                </c:pt>
                <c:pt idx="2">
                  <c:v>3418.75</c:v>
                </c:pt>
                <c:pt idx="3">
                  <c:v>3526</c:v>
                </c:pt>
                <c:pt idx="4">
                  <c:v>3868.3333333333335</c:v>
                </c:pt>
                <c:pt idx="5">
                  <c:v>3954.5416666666665</c:v>
                </c:pt>
                <c:pt idx="6">
                  <c:v>4168.666666666667</c:v>
                </c:pt>
                <c:pt idx="7">
                  <c:v>4624.583333333333</c:v>
                </c:pt>
                <c:pt idx="8">
                  <c:v>5992.1225000000004</c:v>
                </c:pt>
                <c:pt idx="9">
                  <c:v>10555.551666666666</c:v>
                </c:pt>
                <c:pt idx="10">
                  <c:v>8980.2075000000004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1-4A84-A45B-60DCC960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658671"/>
        <c:axId val="1582661583"/>
      </c:lineChart>
      <c:catAx>
        <c:axId val="158265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661583"/>
        <c:crosses val="autoZero"/>
        <c:auto val="1"/>
        <c:lblAlgn val="ctr"/>
        <c:lblOffset val="100"/>
        <c:noMultiLvlLbl val="0"/>
      </c:catAx>
      <c:valAx>
        <c:axId val="15826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6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MÉDIA EM KT RESINA DE PVC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576006124234468"/>
          <c:y val="0.17171296296296298"/>
          <c:w val="0.8269190726159230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'DADOS '!$J$5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'!$I$6:$I$16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'DADOS '!$J$6:$J$16</c:f>
              <c:numCache>
                <c:formatCode>#,##0</c:formatCode>
                <c:ptCount val="11"/>
                <c:pt idx="0">
                  <c:v>1086678</c:v>
                </c:pt>
                <c:pt idx="1">
                  <c:v>1232775</c:v>
                </c:pt>
                <c:pt idx="2">
                  <c:v>1186421</c:v>
                </c:pt>
                <c:pt idx="3">
                  <c:v>1009426</c:v>
                </c:pt>
                <c:pt idx="4">
                  <c:v>981192</c:v>
                </c:pt>
                <c:pt idx="5">
                  <c:v>960268</c:v>
                </c:pt>
                <c:pt idx="6">
                  <c:v>967857</c:v>
                </c:pt>
                <c:pt idx="7">
                  <c:v>988981</c:v>
                </c:pt>
                <c:pt idx="8">
                  <c:v>1033783</c:v>
                </c:pt>
                <c:pt idx="9">
                  <c:v>1131841</c:v>
                </c:pt>
                <c:pt idx="10">
                  <c:v>976000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E-43FD-B0E4-46718D4B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483311"/>
        <c:axId val="1581472079"/>
      </c:lineChart>
      <c:catAx>
        <c:axId val="15814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472079"/>
        <c:crosses val="autoZero"/>
        <c:auto val="1"/>
        <c:lblAlgn val="ctr"/>
        <c:lblOffset val="100"/>
        <c:noMultiLvlLbl val="0"/>
      </c:catAx>
      <c:valAx>
        <c:axId val="1581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4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'!$G$35:$G$45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'DADOS '!$H$35:$H$45</c:f>
              <c:numCache>
                <c:formatCode>"R$"\ #,##0.00</c:formatCode>
                <c:ptCount val="11"/>
                <c:pt idx="0">
                  <c:v>2982658534.9349999</c:v>
                </c:pt>
                <c:pt idx="1">
                  <c:v>4078944281.25</c:v>
                </c:pt>
                <c:pt idx="2">
                  <c:v>4056076793.75</c:v>
                </c:pt>
                <c:pt idx="3">
                  <c:v>3559236076</c:v>
                </c:pt>
                <c:pt idx="4">
                  <c:v>3795577720</c:v>
                </c:pt>
                <c:pt idx="5">
                  <c:v>3797419817.1666665</c:v>
                </c:pt>
                <c:pt idx="6">
                  <c:v>4034673214.0000005</c:v>
                </c:pt>
                <c:pt idx="7">
                  <c:v>4573625049.583333</c:v>
                </c:pt>
                <c:pt idx="8">
                  <c:v>6194554374.4175005</c:v>
                </c:pt>
                <c:pt idx="9">
                  <c:v>11947206153.951666</c:v>
                </c:pt>
                <c:pt idx="10">
                  <c:v>8764682520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7-4FBC-BBAF-403D4075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89360"/>
        <c:axId val="1210194768"/>
      </c:lineChart>
      <c:catAx>
        <c:axId val="12101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194768"/>
        <c:crosses val="autoZero"/>
        <c:auto val="1"/>
        <c:lblAlgn val="ctr"/>
        <c:lblOffset val="100"/>
        <c:noMultiLvlLbl val="0"/>
      </c:catAx>
      <c:valAx>
        <c:axId val="1210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1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5</xdr:row>
      <xdr:rowOff>138113</xdr:rowOff>
    </xdr:from>
    <xdr:to>
      <xdr:col>18</xdr:col>
      <xdr:colOff>342900</xdr:colOff>
      <xdr:row>20</xdr:row>
      <xdr:rowOff>166688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A1A533-00C1-4644-9D95-47FF6884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21</xdr:row>
      <xdr:rowOff>138113</xdr:rowOff>
    </xdr:from>
    <xdr:to>
      <xdr:col>18</xdr:col>
      <xdr:colOff>323850</xdr:colOff>
      <xdr:row>36</xdr:row>
      <xdr:rowOff>166688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EC431F-6D52-4411-8313-511FF860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104774</xdr:colOff>
      <xdr:row>45</xdr:row>
      <xdr:rowOff>19050</xdr:rowOff>
    </xdr:from>
    <xdr:to>
      <xdr:col>11</xdr:col>
      <xdr:colOff>561975</xdr:colOff>
      <xdr:row>60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FB0B6-1510-4C41-AAFB-774F48C5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zze.com.br/" TargetMode="External"/><Relationship Id="rId1" Type="http://schemas.openxmlformats.org/officeDocument/2006/relationships/hyperlink" Target="https://www.braskem.com.br/busca?q=PVC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74"/>
  <sheetViews>
    <sheetView tabSelected="1" zoomScale="80" zoomScaleNormal="80" workbookViewId="0">
      <selection activeCell="I66" sqref="I66"/>
    </sheetView>
  </sheetViews>
  <sheetFormatPr defaultRowHeight="14.4" x14ac:dyDescent="0.3"/>
  <cols>
    <col min="1" max="1" width="22" bestFit="1" customWidth="1"/>
    <col min="2" max="2" width="16" bestFit="1" customWidth="1"/>
    <col min="3" max="3" width="10.5546875" bestFit="1" customWidth="1"/>
    <col min="4" max="4" width="28.33203125" bestFit="1" customWidth="1"/>
    <col min="5" max="5" width="9.77734375" bestFit="1" customWidth="1"/>
    <col min="6" max="6" width="1.44140625" bestFit="1" customWidth="1"/>
    <col min="7" max="7" width="22" bestFit="1" customWidth="1"/>
    <col min="8" max="8" width="28.88671875" bestFit="1" customWidth="1"/>
    <col min="9" max="9" width="22.33203125" customWidth="1"/>
    <col min="10" max="10" width="26.21875" customWidth="1"/>
  </cols>
  <sheetData>
    <row r="1" spans="1:10" ht="18" x14ac:dyDescent="0.35">
      <c r="A1" s="74" t="s">
        <v>33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3">
      <c r="A2" s="75" t="s">
        <v>58</v>
      </c>
      <c r="B2" s="75"/>
      <c r="C2" s="75"/>
      <c r="D2" s="75"/>
      <c r="E2" s="75"/>
      <c r="F2" s="75"/>
      <c r="G2" s="75"/>
      <c r="H2" s="75"/>
      <c r="I2" s="75"/>
      <c r="J2" s="61"/>
    </row>
    <row r="3" spans="1:10" x14ac:dyDescent="0.3">
      <c r="A3" s="62" t="s">
        <v>48</v>
      </c>
      <c r="B3" s="61"/>
      <c r="C3" s="62" t="s">
        <v>49</v>
      </c>
      <c r="D3" s="61"/>
      <c r="E3" s="61"/>
      <c r="F3" s="61"/>
      <c r="G3" s="61"/>
      <c r="H3" s="61"/>
      <c r="I3" s="61"/>
      <c r="J3" s="61"/>
    </row>
    <row r="4" spans="1:10" x14ac:dyDescent="0.3">
      <c r="A4" s="80" t="s">
        <v>13</v>
      </c>
      <c r="B4" s="81"/>
      <c r="C4" s="82"/>
      <c r="D4" s="80" t="s">
        <v>12</v>
      </c>
      <c r="E4" s="81"/>
    </row>
    <row r="5" spans="1:10" ht="30" customHeight="1" x14ac:dyDescent="0.3">
      <c r="A5" s="17" t="s">
        <v>0</v>
      </c>
      <c r="B5" s="17" t="s">
        <v>1</v>
      </c>
      <c r="C5" s="18" t="s">
        <v>3</v>
      </c>
      <c r="D5" s="18" t="s">
        <v>9</v>
      </c>
      <c r="E5" s="17" t="s">
        <v>10</v>
      </c>
      <c r="G5" s="89" t="s">
        <v>56</v>
      </c>
      <c r="H5" s="89"/>
      <c r="I5" s="89" t="s">
        <v>57</v>
      </c>
      <c r="J5" s="89"/>
    </row>
    <row r="6" spans="1:10" x14ac:dyDescent="0.3">
      <c r="A6" s="40">
        <v>40909</v>
      </c>
      <c r="B6" s="2">
        <v>2799.99</v>
      </c>
      <c r="C6" s="26">
        <v>0</v>
      </c>
      <c r="D6" s="19"/>
      <c r="E6" s="6"/>
      <c r="G6" s="59">
        <v>2012</v>
      </c>
      <c r="H6" s="43">
        <f>B19</f>
        <v>2744.7491666666665</v>
      </c>
      <c r="I6" s="44">
        <v>2012</v>
      </c>
      <c r="J6" s="45">
        <v>1086678</v>
      </c>
    </row>
    <row r="7" spans="1:10" x14ac:dyDescent="0.3">
      <c r="A7" s="40">
        <v>40940</v>
      </c>
      <c r="B7" s="11">
        <v>2555</v>
      </c>
      <c r="C7" s="12">
        <f t="shared" ref="C7:C86" si="0">B7/B6-1</f>
        <v>-8.749674105978944E-2</v>
      </c>
      <c r="D7" s="19"/>
      <c r="E7" s="6"/>
      <c r="G7" s="59">
        <v>2013</v>
      </c>
      <c r="H7" s="43">
        <f>B33</f>
        <v>3308.75</v>
      </c>
      <c r="I7" s="44">
        <v>2013</v>
      </c>
      <c r="J7" s="45">
        <v>1232775</v>
      </c>
    </row>
    <row r="8" spans="1:10" x14ac:dyDescent="0.3">
      <c r="A8" s="40">
        <v>40969</v>
      </c>
      <c r="B8" s="2">
        <v>2594</v>
      </c>
      <c r="C8" s="13">
        <f t="shared" si="0"/>
        <v>1.5264187866927514E-2</v>
      </c>
      <c r="D8" s="19"/>
      <c r="E8" s="6"/>
      <c r="G8" s="59">
        <v>2014</v>
      </c>
      <c r="H8" s="46">
        <f>B47</f>
        <v>3418.75</v>
      </c>
      <c r="I8" s="44">
        <v>2014</v>
      </c>
      <c r="J8" s="45">
        <f>E47</f>
        <v>1186421</v>
      </c>
    </row>
    <row r="9" spans="1:10" x14ac:dyDescent="0.3">
      <c r="A9" s="40">
        <v>41000</v>
      </c>
      <c r="B9" s="2">
        <v>2602</v>
      </c>
      <c r="C9" s="13">
        <f t="shared" si="0"/>
        <v>3.0840400925211675E-3</v>
      </c>
      <c r="D9" s="19"/>
      <c r="E9" s="6"/>
      <c r="G9" s="59">
        <v>2015</v>
      </c>
      <c r="H9" s="43">
        <f>B60</f>
        <v>3526</v>
      </c>
      <c r="I9" s="44">
        <v>2015</v>
      </c>
      <c r="J9" s="45">
        <f>E60</f>
        <v>1009426</v>
      </c>
    </row>
    <row r="10" spans="1:10" x14ac:dyDescent="0.3">
      <c r="A10" s="40">
        <v>41030</v>
      </c>
      <c r="B10" s="2">
        <v>2691</v>
      </c>
      <c r="C10" s="13">
        <f t="shared" si="0"/>
        <v>3.420445810914674E-2</v>
      </c>
      <c r="D10" s="19"/>
      <c r="E10" s="6"/>
      <c r="G10" s="59">
        <v>2016</v>
      </c>
      <c r="H10" s="43">
        <f>B74</f>
        <v>3868.3333333333335</v>
      </c>
      <c r="I10" s="44">
        <v>2016</v>
      </c>
      <c r="J10" s="47">
        <f>E74</f>
        <v>981192</v>
      </c>
    </row>
    <row r="11" spans="1:10" x14ac:dyDescent="0.3">
      <c r="A11" s="40">
        <v>41061</v>
      </c>
      <c r="B11" s="2">
        <v>2661</v>
      </c>
      <c r="C11" s="12">
        <f t="shared" si="0"/>
        <v>-1.1148272017837191E-2</v>
      </c>
      <c r="D11" s="19"/>
      <c r="E11" s="6"/>
      <c r="G11" s="59">
        <v>2017</v>
      </c>
      <c r="H11" s="43">
        <f>B88</f>
        <v>3954.5416666666665</v>
      </c>
      <c r="I11" s="3">
        <v>2017</v>
      </c>
      <c r="J11" s="45">
        <f>E88</f>
        <v>960268</v>
      </c>
    </row>
    <row r="12" spans="1:10" x14ac:dyDescent="0.3">
      <c r="A12" s="40">
        <v>41091</v>
      </c>
      <c r="B12" s="2">
        <v>2661</v>
      </c>
      <c r="C12" s="26">
        <f t="shared" si="0"/>
        <v>0</v>
      </c>
      <c r="D12" s="19"/>
      <c r="E12" s="6"/>
      <c r="G12" s="59">
        <v>2018</v>
      </c>
      <c r="H12" s="43">
        <f>B102</f>
        <v>4168.666666666667</v>
      </c>
      <c r="I12" s="3">
        <v>2018</v>
      </c>
      <c r="J12" s="45">
        <f>E102</f>
        <v>967857</v>
      </c>
    </row>
    <row r="13" spans="1:10" x14ac:dyDescent="0.3">
      <c r="A13" s="40">
        <v>41122</v>
      </c>
      <c r="B13" s="2">
        <v>2721</v>
      </c>
      <c r="C13" s="13">
        <f t="shared" si="0"/>
        <v>2.2547914317925688E-2</v>
      </c>
      <c r="D13" s="19"/>
      <c r="E13" s="6"/>
      <c r="G13" s="59">
        <v>2019</v>
      </c>
      <c r="H13" s="43">
        <f>B116</f>
        <v>4624.583333333333</v>
      </c>
      <c r="I13" s="3">
        <v>2019</v>
      </c>
      <c r="J13" s="48">
        <f>E116</f>
        <v>988981</v>
      </c>
    </row>
    <row r="14" spans="1:10" x14ac:dyDescent="0.3">
      <c r="A14" s="40">
        <v>41153</v>
      </c>
      <c r="B14" s="2">
        <v>2884</v>
      </c>
      <c r="C14" s="13">
        <f t="shared" si="0"/>
        <v>5.9904446894524011E-2</v>
      </c>
      <c r="D14" s="19"/>
      <c r="E14" s="6"/>
      <c r="G14" s="59">
        <v>2020</v>
      </c>
      <c r="H14" s="43">
        <f>B130</f>
        <v>5992.1225000000004</v>
      </c>
      <c r="I14" s="3">
        <v>2020</v>
      </c>
      <c r="J14" s="49">
        <f>E130</f>
        <v>1033783</v>
      </c>
    </row>
    <row r="15" spans="1:10" x14ac:dyDescent="0.3">
      <c r="A15" s="40">
        <v>41183</v>
      </c>
      <c r="B15" s="2">
        <v>2884</v>
      </c>
      <c r="C15" s="26">
        <f t="shared" si="0"/>
        <v>0</v>
      </c>
      <c r="D15" s="19"/>
      <c r="E15" s="6"/>
      <c r="G15" s="59">
        <v>2021</v>
      </c>
      <c r="H15" s="43">
        <f>B144</f>
        <v>10555.551666666666</v>
      </c>
      <c r="I15" s="3">
        <v>2021</v>
      </c>
      <c r="J15" s="49">
        <f>E144</f>
        <v>1131841</v>
      </c>
    </row>
    <row r="16" spans="1:10" ht="15" thickBot="1" x14ac:dyDescent="0.35">
      <c r="A16" s="40">
        <v>41214</v>
      </c>
      <c r="B16" s="2">
        <v>2884</v>
      </c>
      <c r="C16" s="26">
        <f t="shared" si="0"/>
        <v>0</v>
      </c>
      <c r="D16" s="19"/>
      <c r="E16" s="6"/>
      <c r="G16" s="64">
        <v>2022</v>
      </c>
      <c r="H16" s="65">
        <f>B158</f>
        <v>8980.2075000000004</v>
      </c>
      <c r="I16" s="63">
        <v>2022</v>
      </c>
      <c r="J16" s="66">
        <f>E158</f>
        <v>976000</v>
      </c>
    </row>
    <row r="17" spans="1:10" ht="15" thickBot="1" x14ac:dyDescent="0.35">
      <c r="A17" s="40">
        <v>41244</v>
      </c>
      <c r="B17" s="2">
        <v>3000</v>
      </c>
      <c r="C17" s="13">
        <f t="shared" si="0"/>
        <v>4.0221914008321757E-2</v>
      </c>
      <c r="D17" s="19"/>
      <c r="E17" s="6"/>
      <c r="G17" s="67"/>
      <c r="H17" s="68"/>
      <c r="I17" s="68"/>
      <c r="J17" s="68"/>
    </row>
    <row r="18" spans="1:10" x14ac:dyDescent="0.3">
      <c r="A18" s="40"/>
      <c r="B18" s="2">
        <f>SUM(B6:B17)</f>
        <v>32936.99</v>
      </c>
      <c r="C18" s="13"/>
      <c r="D18" s="19"/>
      <c r="E18" s="6"/>
      <c r="G18" s="83" t="s">
        <v>53</v>
      </c>
      <c r="H18" s="84"/>
      <c r="I18" s="83" t="s">
        <v>47</v>
      </c>
      <c r="J18" s="84"/>
    </row>
    <row r="19" spans="1:10" x14ac:dyDescent="0.3">
      <c r="A19" s="42" t="s">
        <v>8</v>
      </c>
      <c r="B19" s="43">
        <f>B18/12</f>
        <v>2744.7491666666665</v>
      </c>
      <c r="C19" s="13"/>
      <c r="D19" s="44" t="s">
        <v>11</v>
      </c>
      <c r="E19" s="45">
        <v>1086678</v>
      </c>
      <c r="G19" s="69" t="s">
        <v>34</v>
      </c>
      <c r="H19" s="71">
        <v>5012.9323484848483</v>
      </c>
      <c r="I19" s="69" t="s">
        <v>34</v>
      </c>
      <c r="J19" s="71">
        <v>1050474.7272727273</v>
      </c>
    </row>
    <row r="20" spans="1:10" x14ac:dyDescent="0.3">
      <c r="A20" s="40">
        <v>41275</v>
      </c>
      <c r="B20" s="2">
        <v>3200</v>
      </c>
      <c r="C20" s="13">
        <f>B20/B17-1</f>
        <v>6.6666666666666652E-2</v>
      </c>
      <c r="D20" s="19"/>
      <c r="E20" s="6"/>
      <c r="G20" s="69" t="s">
        <v>35</v>
      </c>
      <c r="H20" s="71">
        <v>759.86774698094143</v>
      </c>
      <c r="I20" s="69" t="s">
        <v>35</v>
      </c>
      <c r="J20" s="71">
        <v>28714.984980633653</v>
      </c>
    </row>
    <row r="21" spans="1:10" x14ac:dyDescent="0.3">
      <c r="A21" s="1">
        <v>41306</v>
      </c>
      <c r="B21" s="2">
        <v>3200</v>
      </c>
      <c r="C21" s="26">
        <f t="shared" si="0"/>
        <v>0</v>
      </c>
      <c r="D21" s="19"/>
      <c r="E21" s="6"/>
      <c r="G21" s="69" t="s">
        <v>36</v>
      </c>
      <c r="H21" s="71">
        <v>3954.5416666666665</v>
      </c>
      <c r="I21" s="69" t="s">
        <v>36</v>
      </c>
      <c r="J21" s="71">
        <v>1009426</v>
      </c>
    </row>
    <row r="22" spans="1:10" x14ac:dyDescent="0.3">
      <c r="A22" s="1">
        <v>41334</v>
      </c>
      <c r="B22" s="2">
        <v>3450</v>
      </c>
      <c r="C22" s="13">
        <f t="shared" si="0"/>
        <v>7.8125E-2</v>
      </c>
      <c r="D22" s="19"/>
      <c r="E22" s="6"/>
      <c r="G22" s="69" t="s">
        <v>37</v>
      </c>
      <c r="H22" s="71" t="e">
        <v>#N/A</v>
      </c>
      <c r="I22" s="69" t="s">
        <v>37</v>
      </c>
      <c r="J22" s="71" t="e">
        <v>#N/A</v>
      </c>
    </row>
    <row r="23" spans="1:10" x14ac:dyDescent="0.3">
      <c r="A23" s="1">
        <v>41365</v>
      </c>
      <c r="B23" s="2">
        <v>3311</v>
      </c>
      <c r="C23" s="12">
        <f t="shared" si="0"/>
        <v>-4.0289855072463743E-2</v>
      </c>
      <c r="D23" s="19"/>
      <c r="E23" s="6"/>
      <c r="G23" s="69" t="s">
        <v>38</v>
      </c>
      <c r="H23" s="71">
        <v>2520.1962070284949</v>
      </c>
      <c r="I23" s="69" t="s">
        <v>38</v>
      </c>
      <c r="J23" s="71">
        <v>95236.831041452548</v>
      </c>
    </row>
    <row r="24" spans="1:10" x14ac:dyDescent="0.3">
      <c r="A24" s="1">
        <v>41395</v>
      </c>
      <c r="B24" s="2">
        <v>3311</v>
      </c>
      <c r="C24" s="26">
        <f t="shared" si="0"/>
        <v>0</v>
      </c>
      <c r="D24" s="19"/>
      <c r="E24" s="6"/>
      <c r="G24" s="69" t="s">
        <v>39</v>
      </c>
      <c r="H24" s="71">
        <v>6351388.9219208118</v>
      </c>
      <c r="I24" s="69" t="s">
        <v>39</v>
      </c>
      <c r="J24" s="71">
        <v>9070053986.8181801</v>
      </c>
    </row>
    <row r="25" spans="1:10" x14ac:dyDescent="0.3">
      <c r="A25" s="1">
        <v>41426</v>
      </c>
      <c r="B25" s="2">
        <v>3205</v>
      </c>
      <c r="C25" s="12">
        <f t="shared" si="0"/>
        <v>-3.2014497130776198E-2</v>
      </c>
      <c r="D25" s="19"/>
      <c r="E25" s="6"/>
      <c r="G25" s="69" t="s">
        <v>40</v>
      </c>
      <c r="H25" s="71">
        <v>1.4785273653721989</v>
      </c>
      <c r="I25" s="69" t="s">
        <v>40</v>
      </c>
      <c r="J25" s="71">
        <v>-0.4329729007189913</v>
      </c>
    </row>
    <row r="26" spans="1:10" x14ac:dyDescent="0.3">
      <c r="A26" s="1">
        <v>41456</v>
      </c>
      <c r="B26" s="2">
        <v>3349</v>
      </c>
      <c r="C26" s="13">
        <f t="shared" si="0"/>
        <v>4.492979719188761E-2</v>
      </c>
      <c r="D26" s="19"/>
      <c r="E26" s="6"/>
      <c r="G26" s="69" t="s">
        <v>41</v>
      </c>
      <c r="H26" s="71">
        <v>1.5756259314819376</v>
      </c>
      <c r="I26" s="69" t="s">
        <v>41</v>
      </c>
      <c r="J26" s="71">
        <v>0.96316022065565265</v>
      </c>
    </row>
    <row r="27" spans="1:10" x14ac:dyDescent="0.3">
      <c r="A27" s="1">
        <v>41487</v>
      </c>
      <c r="B27" s="2">
        <v>3418</v>
      </c>
      <c r="C27" s="13">
        <f t="shared" si="0"/>
        <v>2.0603165123917577E-2</v>
      </c>
      <c r="D27" s="19"/>
      <c r="E27" s="6"/>
      <c r="G27" s="69" t="s">
        <v>42</v>
      </c>
      <c r="H27" s="71">
        <v>7810.8024999999998</v>
      </c>
      <c r="I27" s="69" t="s">
        <v>42</v>
      </c>
      <c r="J27" s="71">
        <v>272507</v>
      </c>
    </row>
    <row r="28" spans="1:10" x14ac:dyDescent="0.3">
      <c r="A28" s="1">
        <v>41518</v>
      </c>
      <c r="B28" s="2">
        <v>3133</v>
      </c>
      <c r="C28" s="12">
        <f t="shared" si="0"/>
        <v>-8.3382094792276207E-2</v>
      </c>
      <c r="D28" s="19"/>
      <c r="E28" s="6"/>
      <c r="G28" s="69" t="s">
        <v>43</v>
      </c>
      <c r="H28" s="71">
        <v>2744.7491666666665</v>
      </c>
      <c r="I28" s="69" t="s">
        <v>43</v>
      </c>
      <c r="J28" s="71">
        <v>960268</v>
      </c>
    </row>
    <row r="29" spans="1:10" x14ac:dyDescent="0.3">
      <c r="A29" s="1">
        <v>41548</v>
      </c>
      <c r="B29" s="2">
        <v>3418</v>
      </c>
      <c r="C29" s="13">
        <f t="shared" si="0"/>
        <v>9.0967124162144808E-2</v>
      </c>
      <c r="D29" s="19"/>
      <c r="E29" s="6"/>
      <c r="G29" s="69" t="s">
        <v>44</v>
      </c>
      <c r="H29" s="71">
        <v>10555.551666666666</v>
      </c>
      <c r="I29" s="69" t="s">
        <v>44</v>
      </c>
      <c r="J29" s="71">
        <v>1232775</v>
      </c>
    </row>
    <row r="30" spans="1:10" x14ac:dyDescent="0.3">
      <c r="A30" s="40">
        <v>41579</v>
      </c>
      <c r="B30" s="2">
        <v>3355</v>
      </c>
      <c r="C30" s="12">
        <f t="shared" si="0"/>
        <v>-1.8431831480397842E-2</v>
      </c>
      <c r="D30" s="19"/>
      <c r="E30" s="6"/>
      <c r="G30" s="69" t="s">
        <v>45</v>
      </c>
      <c r="H30" s="71">
        <v>55142.255833333329</v>
      </c>
      <c r="I30" s="69" t="s">
        <v>45</v>
      </c>
      <c r="J30" s="71">
        <v>11555222</v>
      </c>
    </row>
    <row r="31" spans="1:10" ht="15" thickBot="1" x14ac:dyDescent="0.35">
      <c r="A31" s="40">
        <v>41609</v>
      </c>
      <c r="B31" s="2">
        <v>3355</v>
      </c>
      <c r="C31" s="26">
        <f t="shared" si="0"/>
        <v>0</v>
      </c>
      <c r="D31" s="19"/>
      <c r="E31" s="6"/>
      <c r="G31" s="70" t="s">
        <v>46</v>
      </c>
      <c r="H31" s="72">
        <v>11</v>
      </c>
      <c r="I31" s="70" t="s">
        <v>46</v>
      </c>
      <c r="J31" s="72">
        <v>11</v>
      </c>
    </row>
    <row r="32" spans="1:10" x14ac:dyDescent="0.3">
      <c r="A32" s="40"/>
      <c r="B32" s="2">
        <f>SUM(B20:B31)</f>
        <v>39705</v>
      </c>
      <c r="C32" s="26"/>
      <c r="D32" s="19"/>
      <c r="E32" s="6"/>
      <c r="G32" s="41"/>
    </row>
    <row r="33" spans="1:9" x14ac:dyDescent="0.3">
      <c r="A33" s="42" t="s">
        <v>14</v>
      </c>
      <c r="B33" s="43">
        <f>B32/12</f>
        <v>3308.75</v>
      </c>
      <c r="C33" s="26"/>
      <c r="D33" s="44" t="s">
        <v>16</v>
      </c>
      <c r="E33" s="45">
        <v>1232775</v>
      </c>
      <c r="G33" s="41"/>
    </row>
    <row r="34" spans="1:9" x14ac:dyDescent="0.3">
      <c r="A34" s="40">
        <v>41640</v>
      </c>
      <c r="B34" s="2">
        <v>3450</v>
      </c>
      <c r="C34" s="13">
        <f>B34/B31-1</f>
        <v>2.8315946348733245E-2</v>
      </c>
      <c r="D34" s="19"/>
      <c r="E34" s="6"/>
      <c r="G34" s="73" t="s">
        <v>52</v>
      </c>
      <c r="H34" s="87" t="s">
        <v>50</v>
      </c>
      <c r="I34" s="60" t="s">
        <v>55</v>
      </c>
    </row>
    <row r="35" spans="1:9" x14ac:dyDescent="0.3">
      <c r="A35" s="40">
        <v>41671</v>
      </c>
      <c r="B35" s="2">
        <v>3450</v>
      </c>
      <c r="C35" s="26">
        <f t="shared" si="0"/>
        <v>0</v>
      </c>
      <c r="D35" s="19"/>
      <c r="E35" s="6"/>
      <c r="G35" s="59">
        <v>2012</v>
      </c>
      <c r="H35" s="43">
        <f t="shared" ref="H35:H45" si="1">H6*J6</f>
        <v>2982658534.9349999</v>
      </c>
      <c r="I35" s="6"/>
    </row>
    <row r="36" spans="1:9" x14ac:dyDescent="0.3">
      <c r="A36" s="40">
        <v>41699</v>
      </c>
      <c r="B36" s="2">
        <v>3450</v>
      </c>
      <c r="C36" s="26">
        <f t="shared" si="0"/>
        <v>0</v>
      </c>
      <c r="D36" s="19"/>
      <c r="E36" s="6"/>
      <c r="G36" s="59">
        <v>2013</v>
      </c>
      <c r="H36" s="43">
        <f t="shared" si="1"/>
        <v>4078944281.25</v>
      </c>
      <c r="I36" s="88">
        <f>H36/H35-1</f>
        <v>0.36755321920847739</v>
      </c>
    </row>
    <row r="37" spans="1:9" x14ac:dyDescent="0.3">
      <c r="A37" s="40">
        <v>41730</v>
      </c>
      <c r="B37" s="2">
        <v>3630</v>
      </c>
      <c r="C37" s="13">
        <f>B37/B36-1</f>
        <v>5.2173913043478182E-2</v>
      </c>
      <c r="D37" s="19"/>
      <c r="E37" s="6"/>
      <c r="G37" s="59">
        <v>2014</v>
      </c>
      <c r="H37" s="43">
        <f t="shared" si="1"/>
        <v>4056076793.75</v>
      </c>
      <c r="I37" s="88">
        <f>H37/H36-1</f>
        <v>-5.6062269850355451E-3</v>
      </c>
    </row>
    <row r="38" spans="1:9" x14ac:dyDescent="0.3">
      <c r="A38" s="40">
        <v>41760</v>
      </c>
      <c r="B38" s="2">
        <v>3500</v>
      </c>
      <c r="C38" s="12">
        <f t="shared" si="0"/>
        <v>-3.5812672176308569E-2</v>
      </c>
      <c r="D38" s="19"/>
      <c r="E38" s="6"/>
      <c r="G38" s="59">
        <v>2015</v>
      </c>
      <c r="H38" s="43">
        <f t="shared" si="1"/>
        <v>3559236076</v>
      </c>
      <c r="I38" s="88">
        <f t="shared" ref="I37:I45" si="2">H38/H37-1</f>
        <v>-0.12249292678964585</v>
      </c>
    </row>
    <row r="39" spans="1:9" x14ac:dyDescent="0.3">
      <c r="A39" s="40">
        <v>41791</v>
      </c>
      <c r="B39" s="2">
        <v>3349</v>
      </c>
      <c r="C39" s="12">
        <f t="shared" si="0"/>
        <v>-4.3142857142857149E-2</v>
      </c>
      <c r="D39" s="19"/>
      <c r="E39" s="6"/>
      <c r="G39" s="59">
        <v>2016</v>
      </c>
      <c r="H39" s="43">
        <f t="shared" si="1"/>
        <v>3795577720</v>
      </c>
      <c r="I39" s="88">
        <f t="shared" si="2"/>
        <v>6.6402351221841238E-2</v>
      </c>
    </row>
    <row r="40" spans="1:9" x14ac:dyDescent="0.3">
      <c r="A40" s="40">
        <v>41821</v>
      </c>
      <c r="B40" s="2">
        <v>3300</v>
      </c>
      <c r="C40" s="12">
        <f t="shared" si="0"/>
        <v>-1.4631233203941441E-2</v>
      </c>
      <c r="D40" s="19"/>
      <c r="E40" s="6"/>
      <c r="G40" s="59">
        <v>2017</v>
      </c>
      <c r="H40" s="43">
        <f t="shared" si="1"/>
        <v>3797419817.1666665</v>
      </c>
      <c r="I40" s="88">
        <f t="shared" si="2"/>
        <v>4.8532721565930359E-4</v>
      </c>
    </row>
    <row r="41" spans="1:9" x14ac:dyDescent="0.3">
      <c r="A41" s="40">
        <v>41852</v>
      </c>
      <c r="B41" s="2">
        <v>3300</v>
      </c>
      <c r="C41" s="26">
        <f t="shared" si="0"/>
        <v>0</v>
      </c>
      <c r="D41" s="19"/>
      <c r="E41" s="6"/>
      <c r="G41" s="59">
        <v>2018</v>
      </c>
      <c r="H41" s="43">
        <f t="shared" si="1"/>
        <v>4034673214.0000005</v>
      </c>
      <c r="I41" s="88">
        <f t="shared" si="2"/>
        <v>6.2477526387997306E-2</v>
      </c>
    </row>
    <row r="42" spans="1:9" x14ac:dyDescent="0.3">
      <c r="A42" s="40">
        <v>41883</v>
      </c>
      <c r="B42" s="2">
        <v>3349</v>
      </c>
      <c r="C42" s="13">
        <f t="shared" si="0"/>
        <v>1.4848484848484889E-2</v>
      </c>
      <c r="D42" s="19"/>
      <c r="E42" s="6"/>
      <c r="G42" s="59">
        <v>2019</v>
      </c>
      <c r="H42" s="43">
        <f t="shared" si="1"/>
        <v>4573625049.583333</v>
      </c>
      <c r="I42" s="88">
        <f t="shared" si="2"/>
        <v>0.13358004651113053</v>
      </c>
    </row>
    <row r="43" spans="1:9" x14ac:dyDescent="0.3">
      <c r="A43" s="40">
        <v>41913</v>
      </c>
      <c r="B43" s="2">
        <v>3399</v>
      </c>
      <c r="C43" s="13">
        <f t="shared" si="0"/>
        <v>1.4929829799940286E-2</v>
      </c>
      <c r="D43" s="19"/>
      <c r="E43" s="6"/>
      <c r="G43" s="59">
        <v>2020</v>
      </c>
      <c r="H43" s="43">
        <f t="shared" si="1"/>
        <v>6194554374.4175005</v>
      </c>
      <c r="I43" s="88">
        <f t="shared" si="2"/>
        <v>0.35440800399277106</v>
      </c>
    </row>
    <row r="44" spans="1:9" x14ac:dyDescent="0.3">
      <c r="A44" s="40">
        <v>41944</v>
      </c>
      <c r="B44" s="2">
        <v>3449</v>
      </c>
      <c r="C44" s="13">
        <f t="shared" si="0"/>
        <v>1.4710208884966214E-2</v>
      </c>
      <c r="D44" s="19"/>
      <c r="E44" s="6"/>
      <c r="G44" s="59">
        <v>2021</v>
      </c>
      <c r="H44" s="43">
        <f t="shared" si="1"/>
        <v>11947206153.951666</v>
      </c>
      <c r="I44" s="88">
        <f t="shared" si="2"/>
        <v>0.9286627304930406</v>
      </c>
    </row>
    <row r="45" spans="1:9" ht="15" thickBot="1" x14ac:dyDescent="0.35">
      <c r="A45" s="40">
        <v>41974</v>
      </c>
      <c r="B45" s="2">
        <v>3399</v>
      </c>
      <c r="C45" s="12">
        <f t="shared" si="0"/>
        <v>-1.4496955639315745E-2</v>
      </c>
      <c r="D45" s="19"/>
      <c r="E45" s="6"/>
      <c r="G45" s="59">
        <v>2022</v>
      </c>
      <c r="H45" s="43">
        <f>H16*J16</f>
        <v>8764682520</v>
      </c>
      <c r="I45" s="88">
        <f t="shared" si="2"/>
        <v>-0.26638224811237665</v>
      </c>
    </row>
    <row r="46" spans="1:9" x14ac:dyDescent="0.3">
      <c r="A46" s="40"/>
      <c r="B46" s="2">
        <f>SUM(B34:B45)</f>
        <v>41025</v>
      </c>
      <c r="C46" s="12"/>
      <c r="D46" s="19"/>
      <c r="E46" s="6"/>
      <c r="G46" s="85" t="s">
        <v>54</v>
      </c>
      <c r="H46" s="85"/>
    </row>
    <row r="47" spans="1:9" x14ac:dyDescent="0.3">
      <c r="A47" s="42" t="s">
        <v>15</v>
      </c>
      <c r="B47" s="43">
        <f>B46/12</f>
        <v>3418.75</v>
      </c>
      <c r="C47" s="12"/>
      <c r="D47" s="44" t="s">
        <v>17</v>
      </c>
      <c r="E47" s="45">
        <v>1186421</v>
      </c>
      <c r="G47" s="58" t="s">
        <v>34</v>
      </c>
      <c r="H47" s="90">
        <v>5253150412.2776518</v>
      </c>
    </row>
    <row r="48" spans="1:9" x14ac:dyDescent="0.3">
      <c r="A48" s="40">
        <v>42005</v>
      </c>
      <c r="B48" s="2">
        <v>3350</v>
      </c>
      <c r="C48" s="12">
        <f>B48/B45-1</f>
        <v>-1.4416004707266894E-2</v>
      </c>
      <c r="D48" s="19"/>
      <c r="E48" s="6"/>
      <c r="G48" s="58" t="s">
        <v>35</v>
      </c>
      <c r="H48" s="90">
        <v>826019023.47818053</v>
      </c>
    </row>
    <row r="49" spans="1:9" x14ac:dyDescent="0.3">
      <c r="A49" s="40">
        <v>42036</v>
      </c>
      <c r="B49" s="2">
        <v>3400</v>
      </c>
      <c r="C49" s="13">
        <f t="shared" si="0"/>
        <v>1.4925373134328401E-2</v>
      </c>
      <c r="D49" s="19"/>
      <c r="E49" s="6"/>
      <c r="G49" s="58" t="s">
        <v>36</v>
      </c>
      <c r="H49" s="90">
        <v>4056076793.75</v>
      </c>
    </row>
    <row r="50" spans="1:9" x14ac:dyDescent="0.3">
      <c r="A50" s="8">
        <v>42064</v>
      </c>
      <c r="B50" s="9">
        <v>3808</v>
      </c>
      <c r="C50" s="13">
        <f t="shared" si="0"/>
        <v>0.12000000000000011</v>
      </c>
      <c r="D50" s="19"/>
      <c r="E50" s="6"/>
      <c r="G50" s="58" t="s">
        <v>37</v>
      </c>
      <c r="H50" s="90" t="e">
        <v>#N/A</v>
      </c>
    </row>
    <row r="51" spans="1:9" x14ac:dyDescent="0.3">
      <c r="A51" s="1">
        <v>42095</v>
      </c>
      <c r="B51" s="2">
        <v>3808</v>
      </c>
      <c r="C51" s="26">
        <f t="shared" si="0"/>
        <v>0</v>
      </c>
      <c r="D51" s="19"/>
      <c r="E51" s="6"/>
      <c r="G51" s="58" t="s">
        <v>38</v>
      </c>
      <c r="H51" s="90">
        <v>2739595170.5728927</v>
      </c>
      <c r="I51" s="86"/>
    </row>
    <row r="52" spans="1:9" x14ac:dyDescent="0.3">
      <c r="A52" s="1">
        <v>42125</v>
      </c>
      <c r="B52" s="2">
        <v>3808</v>
      </c>
      <c r="C52" s="26">
        <f t="shared" si="0"/>
        <v>0</v>
      </c>
      <c r="D52" s="19"/>
      <c r="E52" s="6"/>
      <c r="G52" s="58" t="s">
        <v>39</v>
      </c>
      <c r="H52" s="90">
        <v>7.5053816986263163E+18</v>
      </c>
    </row>
    <row r="53" spans="1:9" x14ac:dyDescent="0.3">
      <c r="A53" s="1">
        <v>42156</v>
      </c>
      <c r="B53" s="2">
        <v>3865</v>
      </c>
      <c r="C53" s="13">
        <f t="shared" si="0"/>
        <v>1.4968487394958041E-2</v>
      </c>
      <c r="D53" s="19"/>
      <c r="E53" s="6"/>
      <c r="G53" s="58" t="s">
        <v>40</v>
      </c>
      <c r="H53" s="90">
        <v>3.0291946170448325</v>
      </c>
    </row>
    <row r="54" spans="1:9" x14ac:dyDescent="0.3">
      <c r="A54" s="1">
        <v>42186</v>
      </c>
      <c r="B54" s="2">
        <v>3708</v>
      </c>
      <c r="C54" s="16">
        <f t="shared" si="0"/>
        <v>-4.0620957309185024E-2</v>
      </c>
      <c r="D54" s="19"/>
      <c r="E54" s="6"/>
      <c r="G54" s="58" t="s">
        <v>41</v>
      </c>
      <c r="H54" s="90">
        <v>1.8777259352409976</v>
      </c>
    </row>
    <row r="55" spans="1:9" x14ac:dyDescent="0.3">
      <c r="A55" s="1">
        <v>42217</v>
      </c>
      <c r="B55" s="2">
        <v>3765</v>
      </c>
      <c r="C55" s="13">
        <f t="shared" si="0"/>
        <v>1.53721682847896E-2</v>
      </c>
      <c r="D55" s="19"/>
      <c r="E55" s="6"/>
      <c r="G55" s="58" t="s">
        <v>42</v>
      </c>
      <c r="H55" s="90">
        <v>8964547619.0166664</v>
      </c>
    </row>
    <row r="56" spans="1:9" x14ac:dyDescent="0.3">
      <c r="A56" s="40">
        <v>42248</v>
      </c>
      <c r="B56" s="2">
        <v>4060</v>
      </c>
      <c r="C56" s="13">
        <f t="shared" si="0"/>
        <v>7.8353253652058363E-2</v>
      </c>
      <c r="D56" s="19"/>
      <c r="E56" s="6"/>
      <c r="G56" s="58" t="s">
        <v>43</v>
      </c>
      <c r="H56" s="90">
        <v>2982658534.9349999</v>
      </c>
    </row>
    <row r="57" spans="1:9" x14ac:dyDescent="0.3">
      <c r="A57" s="40">
        <v>42278</v>
      </c>
      <c r="B57" s="11">
        <v>4370</v>
      </c>
      <c r="C57" s="13">
        <f t="shared" si="0"/>
        <v>7.6354679802955738E-2</v>
      </c>
      <c r="D57" s="19"/>
      <c r="E57" s="6"/>
      <c r="G57" s="58" t="s">
        <v>44</v>
      </c>
      <c r="H57" s="90">
        <v>11947206153.951666</v>
      </c>
    </row>
    <row r="58" spans="1:9" x14ac:dyDescent="0.3">
      <c r="A58" s="40">
        <v>42339</v>
      </c>
      <c r="B58" s="11">
        <v>4370</v>
      </c>
      <c r="C58" s="26">
        <f t="shared" si="0"/>
        <v>0</v>
      </c>
      <c r="D58" s="19"/>
      <c r="E58" s="6"/>
      <c r="G58" s="58" t="s">
        <v>45</v>
      </c>
      <c r="H58" s="90">
        <v>57784654535.054169</v>
      </c>
    </row>
    <row r="59" spans="1:9" ht="15" thickBot="1" x14ac:dyDescent="0.35">
      <c r="A59" s="40"/>
      <c r="B59" s="11">
        <f>SUM(B48:B58)</f>
        <v>42312</v>
      </c>
      <c r="C59" s="26"/>
      <c r="D59" s="19"/>
      <c r="E59" s="6"/>
      <c r="G59" s="57" t="s">
        <v>46</v>
      </c>
      <c r="H59" s="91">
        <v>11</v>
      </c>
    </row>
    <row r="60" spans="1:9" x14ac:dyDescent="0.3">
      <c r="A60" s="42" t="s">
        <v>18</v>
      </c>
      <c r="B60" s="46">
        <f>B59/12</f>
        <v>3526</v>
      </c>
      <c r="C60" s="26"/>
      <c r="D60" s="44" t="s">
        <v>19</v>
      </c>
      <c r="E60" s="45">
        <v>1009426</v>
      </c>
    </row>
    <row r="61" spans="1:9" x14ac:dyDescent="0.3">
      <c r="A61" s="40">
        <v>42370</v>
      </c>
      <c r="B61" s="11">
        <v>4107</v>
      </c>
      <c r="C61" s="16">
        <f>B61/B58-1</f>
        <v>-6.0183066361556015E-2</v>
      </c>
      <c r="D61" s="19"/>
      <c r="E61" s="6"/>
    </row>
    <row r="62" spans="1:9" x14ac:dyDescent="0.3">
      <c r="A62" s="40">
        <v>42401</v>
      </c>
      <c r="B62" s="11">
        <f>B61</f>
        <v>4107</v>
      </c>
      <c r="C62" s="16">
        <f t="shared" si="0"/>
        <v>0</v>
      </c>
      <c r="D62" s="19"/>
      <c r="E62" s="6"/>
    </row>
    <row r="63" spans="1:9" x14ac:dyDescent="0.3">
      <c r="A63" s="40">
        <v>42430</v>
      </c>
      <c r="B63" s="11">
        <v>4007</v>
      </c>
      <c r="C63" s="16">
        <f>B63/B61-1</f>
        <v>-2.4348672997321685E-2</v>
      </c>
      <c r="D63" s="19"/>
      <c r="E63" s="6"/>
    </row>
    <row r="64" spans="1:9" x14ac:dyDescent="0.3">
      <c r="A64" s="40">
        <v>42461</v>
      </c>
      <c r="B64" s="11">
        <v>4007</v>
      </c>
      <c r="C64" s="26">
        <f t="shared" si="0"/>
        <v>0</v>
      </c>
      <c r="D64" s="19"/>
      <c r="E64" s="6"/>
    </row>
    <row r="65" spans="1:5" x14ac:dyDescent="0.3">
      <c r="A65" s="40">
        <v>42491</v>
      </c>
      <c r="B65" s="2">
        <v>3886</v>
      </c>
      <c r="C65" s="16">
        <f t="shared" si="0"/>
        <v>-3.0197154978787166E-2</v>
      </c>
      <c r="D65" s="19"/>
      <c r="E65" s="6"/>
    </row>
    <row r="66" spans="1:5" x14ac:dyDescent="0.3">
      <c r="A66" s="40">
        <v>42522</v>
      </c>
      <c r="B66" s="2">
        <f>B65</f>
        <v>3886</v>
      </c>
      <c r="C66" s="16">
        <f t="shared" si="0"/>
        <v>0</v>
      </c>
      <c r="D66" s="19"/>
      <c r="E66" s="6"/>
    </row>
    <row r="67" spans="1:5" x14ac:dyDescent="0.3">
      <c r="A67" s="40">
        <v>42552</v>
      </c>
      <c r="B67" s="2">
        <v>3620</v>
      </c>
      <c r="C67" s="16">
        <f>B67/B65-1</f>
        <v>-6.8450849202264519E-2</v>
      </c>
      <c r="D67" s="19"/>
      <c r="E67" s="6"/>
    </row>
    <row r="68" spans="1:5" x14ac:dyDescent="0.3">
      <c r="A68" s="40">
        <v>42583</v>
      </c>
      <c r="B68" s="2">
        <v>3750</v>
      </c>
      <c r="C68" s="13">
        <f t="shared" si="0"/>
        <v>3.5911602209944826E-2</v>
      </c>
      <c r="D68" s="19"/>
      <c r="E68" s="6"/>
    </row>
    <row r="69" spans="1:5" x14ac:dyDescent="0.3">
      <c r="A69" s="40">
        <v>42614</v>
      </c>
      <c r="B69" s="2">
        <v>3750</v>
      </c>
      <c r="C69" s="26">
        <f t="shared" si="0"/>
        <v>0</v>
      </c>
      <c r="D69" s="19"/>
      <c r="E69" s="6"/>
    </row>
    <row r="70" spans="1:5" x14ac:dyDescent="0.3">
      <c r="A70" s="40">
        <v>42644</v>
      </c>
      <c r="B70" s="2">
        <v>3750</v>
      </c>
      <c r="C70" s="26">
        <f t="shared" si="0"/>
        <v>0</v>
      </c>
      <c r="D70" s="19"/>
      <c r="E70" s="6"/>
    </row>
    <row r="71" spans="1:5" x14ac:dyDescent="0.3">
      <c r="A71" s="40">
        <v>42675</v>
      </c>
      <c r="B71" s="2">
        <v>3750</v>
      </c>
      <c r="C71" s="26">
        <f t="shared" si="0"/>
        <v>0</v>
      </c>
      <c r="D71" s="19"/>
      <c r="E71" s="6"/>
    </row>
    <row r="72" spans="1:5" x14ac:dyDescent="0.3">
      <c r="A72" s="40">
        <v>42705</v>
      </c>
      <c r="B72" s="2">
        <v>3800</v>
      </c>
      <c r="C72" s="13">
        <f t="shared" si="0"/>
        <v>1.3333333333333419E-2</v>
      </c>
      <c r="D72" s="19"/>
      <c r="E72" s="6"/>
    </row>
    <row r="73" spans="1:5" x14ac:dyDescent="0.3">
      <c r="A73" s="40"/>
      <c r="B73" s="2">
        <f>SUM(B61:B72)</f>
        <v>46420</v>
      </c>
      <c r="C73" s="13"/>
      <c r="D73" s="19"/>
      <c r="E73" s="6"/>
    </row>
    <row r="74" spans="1:5" x14ac:dyDescent="0.3">
      <c r="A74" s="42" t="s">
        <v>20</v>
      </c>
      <c r="B74" s="43">
        <f>B73/12</f>
        <v>3868.3333333333335</v>
      </c>
      <c r="C74" s="13"/>
      <c r="D74" s="44" t="s">
        <v>21</v>
      </c>
      <c r="E74" s="45">
        <v>981192</v>
      </c>
    </row>
    <row r="75" spans="1:5" x14ac:dyDescent="0.3">
      <c r="A75" s="40">
        <v>42736</v>
      </c>
      <c r="B75" s="2">
        <v>3850</v>
      </c>
      <c r="C75" s="13">
        <f>B75/B72-1</f>
        <v>1.3157894736842035E-2</v>
      </c>
      <c r="D75" s="20"/>
      <c r="E75" s="7"/>
    </row>
    <row r="76" spans="1:5" x14ac:dyDescent="0.3">
      <c r="A76" s="40">
        <v>42767</v>
      </c>
      <c r="B76" s="2">
        <v>3850</v>
      </c>
      <c r="C76" s="26">
        <f t="shared" si="0"/>
        <v>0</v>
      </c>
      <c r="D76" s="20"/>
      <c r="E76" s="7"/>
    </row>
    <row r="77" spans="1:5" x14ac:dyDescent="0.3">
      <c r="A77" s="40">
        <v>42795</v>
      </c>
      <c r="B77" s="2">
        <f>B76</f>
        <v>3850</v>
      </c>
      <c r="C77" s="26">
        <f t="shared" si="0"/>
        <v>0</v>
      </c>
      <c r="D77" s="20"/>
      <c r="E77" s="7"/>
    </row>
    <row r="78" spans="1:5" x14ac:dyDescent="0.3">
      <c r="A78" s="1">
        <v>42826</v>
      </c>
      <c r="B78" s="2">
        <v>4150</v>
      </c>
      <c r="C78" s="13">
        <f>B78/B76-1</f>
        <v>7.7922077922077948E-2</v>
      </c>
      <c r="D78" s="20"/>
      <c r="E78" s="7"/>
    </row>
    <row r="79" spans="1:5" x14ac:dyDescent="0.3">
      <c r="A79" s="1">
        <v>42856</v>
      </c>
      <c r="B79" s="2">
        <v>4050</v>
      </c>
      <c r="C79" s="16">
        <f t="shared" si="0"/>
        <v>-2.4096385542168641E-2</v>
      </c>
      <c r="D79" s="20"/>
      <c r="E79" s="7"/>
    </row>
    <row r="80" spans="1:5" x14ac:dyDescent="0.3">
      <c r="A80" s="1">
        <v>42887</v>
      </c>
      <c r="B80" s="2">
        <v>4000</v>
      </c>
      <c r="C80" s="16">
        <f t="shared" si="0"/>
        <v>-1.2345679012345734E-2</v>
      </c>
      <c r="D80" s="20"/>
      <c r="E80" s="7"/>
    </row>
    <row r="81" spans="1:6" x14ac:dyDescent="0.3">
      <c r="A81" s="1">
        <v>42917</v>
      </c>
      <c r="B81" s="2">
        <v>4000</v>
      </c>
      <c r="C81" s="26">
        <f t="shared" si="0"/>
        <v>0</v>
      </c>
      <c r="D81" s="20"/>
      <c r="E81" s="7"/>
    </row>
    <row r="82" spans="1:6" x14ac:dyDescent="0.3">
      <c r="A82" s="1">
        <v>42948</v>
      </c>
      <c r="B82" s="2">
        <v>3890</v>
      </c>
      <c r="C82" s="16">
        <f t="shared" si="0"/>
        <v>-2.7499999999999969E-2</v>
      </c>
      <c r="D82" s="20"/>
      <c r="E82" s="7"/>
    </row>
    <row r="83" spans="1:6" x14ac:dyDescent="0.3">
      <c r="A83" s="40">
        <v>42979</v>
      </c>
      <c r="B83" s="2">
        <f>B82*1.025</f>
        <v>3987.2499999999995</v>
      </c>
      <c r="C83" s="21">
        <f t="shared" si="0"/>
        <v>2.4999999999999911E-2</v>
      </c>
      <c r="D83" s="22"/>
      <c r="E83" s="23"/>
    </row>
    <row r="84" spans="1:6" x14ac:dyDescent="0.3">
      <c r="A84" s="40">
        <v>43009</v>
      </c>
      <c r="B84" s="2">
        <v>3987.25</v>
      </c>
      <c r="C84" s="27">
        <f t="shared" si="0"/>
        <v>0</v>
      </c>
      <c r="D84" s="25"/>
      <c r="E84" s="23"/>
      <c r="F84" t="s">
        <v>2</v>
      </c>
    </row>
    <row r="85" spans="1:6" x14ac:dyDescent="0.3">
      <c r="A85" s="40">
        <v>43040</v>
      </c>
      <c r="B85" s="2">
        <v>3840</v>
      </c>
      <c r="C85" s="24">
        <f t="shared" si="0"/>
        <v>-3.6930215060505311E-2</v>
      </c>
      <c r="D85" s="25"/>
      <c r="E85" s="23"/>
    </row>
    <row r="86" spans="1:6" x14ac:dyDescent="0.3">
      <c r="A86" s="40">
        <v>43070</v>
      </c>
      <c r="B86" s="2">
        <v>4000</v>
      </c>
      <c r="C86" s="21">
        <f t="shared" si="0"/>
        <v>4.1666666666666741E-2</v>
      </c>
      <c r="D86" s="6"/>
      <c r="E86" s="23"/>
    </row>
    <row r="87" spans="1:6" x14ac:dyDescent="0.3">
      <c r="A87" s="40"/>
      <c r="B87" s="2">
        <f>SUM(B75:B86)</f>
        <v>47454.5</v>
      </c>
      <c r="C87" s="21"/>
      <c r="D87" s="6"/>
      <c r="E87" s="23"/>
    </row>
    <row r="88" spans="1:6" x14ac:dyDescent="0.3">
      <c r="A88" s="42" t="s">
        <v>22</v>
      </c>
      <c r="B88" s="43">
        <f>B87/12</f>
        <v>3954.5416666666665</v>
      </c>
      <c r="C88" s="21"/>
      <c r="D88" s="44" t="s">
        <v>23</v>
      </c>
      <c r="E88" s="47">
        <v>960268</v>
      </c>
    </row>
    <row r="89" spans="1:6" x14ac:dyDescent="0.3">
      <c r="A89" s="40">
        <v>43101</v>
      </c>
      <c r="B89" s="2">
        <v>4000</v>
      </c>
      <c r="C89" s="27">
        <f>B89/B86-1</f>
        <v>0</v>
      </c>
      <c r="D89" s="6" t="s">
        <v>2</v>
      </c>
      <c r="E89" s="23" t="s">
        <v>2</v>
      </c>
    </row>
    <row r="90" spans="1:6" x14ac:dyDescent="0.3">
      <c r="A90" s="40">
        <v>43132</v>
      </c>
      <c r="B90" s="2">
        <v>4000</v>
      </c>
      <c r="C90" s="27">
        <f t="shared" ref="C90:C140" si="3">B90/B89-1</f>
        <v>0</v>
      </c>
      <c r="D90" s="6" t="s">
        <v>2</v>
      </c>
      <c r="E90" s="23" t="s">
        <v>2</v>
      </c>
    </row>
    <row r="91" spans="1:6" x14ac:dyDescent="0.3">
      <c r="A91" s="40">
        <v>43160</v>
      </c>
      <c r="B91" s="2">
        <v>4000</v>
      </c>
      <c r="C91" s="27">
        <f t="shared" si="3"/>
        <v>0</v>
      </c>
      <c r="D91" s="6"/>
      <c r="E91" s="6"/>
    </row>
    <row r="92" spans="1:6" x14ac:dyDescent="0.3">
      <c r="A92" s="40">
        <v>43191</v>
      </c>
      <c r="B92" s="2">
        <v>4200</v>
      </c>
      <c r="C92" s="21">
        <f t="shared" si="3"/>
        <v>5.0000000000000044E-2</v>
      </c>
      <c r="D92" s="6"/>
      <c r="E92" s="6"/>
    </row>
    <row r="93" spans="1:6" x14ac:dyDescent="0.3">
      <c r="A93" s="40">
        <v>43221</v>
      </c>
      <c r="B93" s="2">
        <v>4300</v>
      </c>
      <c r="C93" s="21">
        <f t="shared" si="3"/>
        <v>2.3809523809523725E-2</v>
      </c>
      <c r="D93" s="6"/>
      <c r="E93" s="6"/>
    </row>
    <row r="94" spans="1:6" x14ac:dyDescent="0.3">
      <c r="A94" s="40">
        <v>43252</v>
      </c>
      <c r="B94" s="2">
        <v>4117</v>
      </c>
      <c r="C94" s="24">
        <f t="shared" si="3"/>
        <v>-4.2558139534883743E-2</v>
      </c>
      <c r="D94" s="6"/>
      <c r="E94" s="6"/>
    </row>
    <row r="95" spans="1:6" x14ac:dyDescent="0.3">
      <c r="A95" s="40">
        <v>43282</v>
      </c>
      <c r="B95" s="2">
        <v>4087</v>
      </c>
      <c r="C95" s="24">
        <f t="shared" si="3"/>
        <v>-7.2868593636142842E-3</v>
      </c>
      <c r="D95" s="6"/>
      <c r="E95" s="6"/>
    </row>
    <row r="96" spans="1:6" x14ac:dyDescent="0.3">
      <c r="A96" s="40">
        <v>43313</v>
      </c>
      <c r="B96" s="2">
        <v>4290</v>
      </c>
      <c r="C96" s="21">
        <f t="shared" si="3"/>
        <v>4.9669684365059918E-2</v>
      </c>
      <c r="D96" s="6"/>
      <c r="E96" s="6"/>
    </row>
    <row r="97" spans="1:5" x14ac:dyDescent="0.3">
      <c r="A97" s="40">
        <v>43344</v>
      </c>
      <c r="B97" s="2">
        <v>4210</v>
      </c>
      <c r="C97" s="24">
        <f t="shared" si="3"/>
        <v>-1.8648018648018683E-2</v>
      </c>
      <c r="D97" s="6"/>
      <c r="E97" s="6"/>
    </row>
    <row r="98" spans="1:5" x14ac:dyDescent="0.3">
      <c r="A98" s="40">
        <v>43374</v>
      </c>
      <c r="B98" s="2">
        <v>4210</v>
      </c>
      <c r="C98" s="27">
        <f t="shared" si="3"/>
        <v>0</v>
      </c>
      <c r="D98" s="6"/>
      <c r="E98" s="6"/>
    </row>
    <row r="99" spans="1:5" x14ac:dyDescent="0.3">
      <c r="A99" s="40">
        <v>43405</v>
      </c>
      <c r="B99" s="2">
        <v>4210</v>
      </c>
      <c r="C99" s="27">
        <f t="shared" si="3"/>
        <v>0</v>
      </c>
      <c r="D99" s="6"/>
      <c r="E99" s="6"/>
    </row>
    <row r="100" spans="1:5" x14ac:dyDescent="0.3">
      <c r="A100" s="40">
        <v>43435</v>
      </c>
      <c r="B100" s="2">
        <v>4400</v>
      </c>
      <c r="C100" s="21">
        <f t="shared" si="3"/>
        <v>4.5130641330166199E-2</v>
      </c>
      <c r="D100" s="6"/>
      <c r="E100" s="6"/>
    </row>
    <row r="101" spans="1:5" x14ac:dyDescent="0.3">
      <c r="A101" s="40"/>
      <c r="B101" s="2">
        <f>SUM(B89:B100)</f>
        <v>50024</v>
      </c>
      <c r="C101" s="21"/>
      <c r="D101" s="6"/>
      <c r="E101" s="6"/>
    </row>
    <row r="102" spans="1:5" x14ac:dyDescent="0.3">
      <c r="A102" s="42" t="s">
        <v>24</v>
      </c>
      <c r="B102" s="2">
        <f>B101/12</f>
        <v>4168.666666666667</v>
      </c>
      <c r="C102" s="21"/>
      <c r="D102" s="3" t="s">
        <v>25</v>
      </c>
      <c r="E102" s="45">
        <v>967857</v>
      </c>
    </row>
    <row r="103" spans="1:5" x14ac:dyDescent="0.3">
      <c r="A103" s="40">
        <v>43466</v>
      </c>
      <c r="B103" s="2">
        <v>4400</v>
      </c>
      <c r="C103" s="27">
        <f>B103/B100-1</f>
        <v>0</v>
      </c>
      <c r="D103" s="6"/>
      <c r="E103" s="6"/>
    </row>
    <row r="104" spans="1:5" x14ac:dyDescent="0.3">
      <c r="A104" s="40">
        <v>43497</v>
      </c>
      <c r="B104" s="2">
        <v>4400</v>
      </c>
      <c r="C104" s="27">
        <f t="shared" si="3"/>
        <v>0</v>
      </c>
      <c r="D104" s="6"/>
      <c r="E104" s="6"/>
    </row>
    <row r="105" spans="1:5" x14ac:dyDescent="0.3">
      <c r="A105" s="40">
        <v>43525</v>
      </c>
      <c r="B105" s="2">
        <v>4400</v>
      </c>
      <c r="C105" s="27">
        <f t="shared" si="3"/>
        <v>0</v>
      </c>
      <c r="D105" s="6"/>
      <c r="E105" s="6"/>
    </row>
    <row r="106" spans="1:5" x14ac:dyDescent="0.3">
      <c r="A106" s="40">
        <v>43556</v>
      </c>
      <c r="B106" s="2">
        <v>4400</v>
      </c>
      <c r="C106" s="27">
        <f t="shared" si="3"/>
        <v>0</v>
      </c>
      <c r="D106" s="6"/>
      <c r="E106" s="6"/>
    </row>
    <row r="107" spans="1:5" x14ac:dyDescent="0.3">
      <c r="A107" s="40">
        <v>43586</v>
      </c>
      <c r="B107" s="2">
        <v>4400</v>
      </c>
      <c r="C107" s="27">
        <f t="shared" si="3"/>
        <v>0</v>
      </c>
      <c r="D107" s="6"/>
      <c r="E107" s="6"/>
    </row>
    <row r="108" spans="1:5" x14ac:dyDescent="0.3">
      <c r="A108" s="40">
        <v>43617</v>
      </c>
      <c r="B108" s="2">
        <v>4785</v>
      </c>
      <c r="C108" s="21">
        <f t="shared" si="3"/>
        <v>8.7499999999999911E-2</v>
      </c>
      <c r="D108" s="6"/>
      <c r="E108" s="6"/>
    </row>
    <row r="109" spans="1:5" x14ac:dyDescent="0.3">
      <c r="A109" s="40">
        <v>43647</v>
      </c>
      <c r="B109" s="2">
        <v>4785</v>
      </c>
      <c r="C109" s="27">
        <f t="shared" si="3"/>
        <v>0</v>
      </c>
      <c r="D109" s="6"/>
      <c r="E109" s="6"/>
    </row>
    <row r="110" spans="1:5" x14ac:dyDescent="0.3">
      <c r="A110" s="40">
        <v>43678</v>
      </c>
      <c r="B110" s="2">
        <v>4785</v>
      </c>
      <c r="C110" s="27">
        <f t="shared" si="3"/>
        <v>0</v>
      </c>
      <c r="D110" s="6"/>
      <c r="E110" s="6"/>
    </row>
    <row r="111" spans="1:5" x14ac:dyDescent="0.3">
      <c r="A111" s="40">
        <v>43709</v>
      </c>
      <c r="B111" s="2">
        <v>4785</v>
      </c>
      <c r="C111" s="27">
        <f t="shared" si="3"/>
        <v>0</v>
      </c>
      <c r="D111" s="6"/>
      <c r="E111" s="6"/>
    </row>
    <row r="112" spans="1:5" x14ac:dyDescent="0.3">
      <c r="A112" s="40">
        <v>43739</v>
      </c>
      <c r="B112" s="2">
        <v>4785</v>
      </c>
      <c r="C112" s="27">
        <f t="shared" si="3"/>
        <v>0</v>
      </c>
      <c r="D112" s="6"/>
      <c r="E112" s="6"/>
    </row>
    <row r="113" spans="1:5" x14ac:dyDescent="0.3">
      <c r="A113" s="40">
        <v>43770</v>
      </c>
      <c r="B113" s="2">
        <v>4785</v>
      </c>
      <c r="C113" s="27">
        <f t="shared" si="3"/>
        <v>0</v>
      </c>
      <c r="D113" s="6"/>
      <c r="E113" s="6"/>
    </row>
    <row r="114" spans="1:5" x14ac:dyDescent="0.3">
      <c r="A114" s="40">
        <v>43800</v>
      </c>
      <c r="B114" s="2">
        <v>4785</v>
      </c>
      <c r="C114" s="27">
        <f t="shared" si="3"/>
        <v>0</v>
      </c>
      <c r="D114" s="6"/>
      <c r="E114" s="6"/>
    </row>
    <row r="115" spans="1:5" x14ac:dyDescent="0.3">
      <c r="A115" s="40"/>
      <c r="B115" s="2">
        <f>SUM(B103:B114)</f>
        <v>55495</v>
      </c>
      <c r="C115" s="27"/>
      <c r="D115" s="6"/>
      <c r="E115" s="6"/>
    </row>
    <row r="116" spans="1:5" x14ac:dyDescent="0.3">
      <c r="A116" s="42" t="s">
        <v>26</v>
      </c>
      <c r="B116" s="43">
        <f>B115/12</f>
        <v>4624.583333333333</v>
      </c>
      <c r="C116" s="27"/>
      <c r="D116" s="3" t="s">
        <v>27</v>
      </c>
      <c r="E116" s="45">
        <v>988981</v>
      </c>
    </row>
    <row r="117" spans="1:5" x14ac:dyDescent="0.3">
      <c r="A117" s="40">
        <v>43831</v>
      </c>
      <c r="B117" s="2">
        <v>4700</v>
      </c>
      <c r="C117" s="24">
        <f>B117/B114-1</f>
        <v>-1.7763845350052265E-2</v>
      </c>
      <c r="D117" s="6"/>
      <c r="E117" s="6"/>
    </row>
    <row r="118" spans="1:5" x14ac:dyDescent="0.3">
      <c r="A118" s="40">
        <v>43862</v>
      </c>
      <c r="B118" s="2">
        <v>4700</v>
      </c>
      <c r="C118" s="27">
        <f t="shared" si="3"/>
        <v>0</v>
      </c>
      <c r="D118" s="6"/>
      <c r="E118" s="6"/>
    </row>
    <row r="119" spans="1:5" x14ac:dyDescent="0.3">
      <c r="A119" s="40">
        <v>43891</v>
      </c>
      <c r="B119" s="2">
        <v>4700</v>
      </c>
      <c r="C119" s="27">
        <f t="shared" si="3"/>
        <v>0</v>
      </c>
      <c r="D119" s="6"/>
      <c r="E119" s="6"/>
    </row>
    <row r="120" spans="1:5" x14ac:dyDescent="0.3">
      <c r="A120" s="40">
        <v>43922</v>
      </c>
      <c r="B120" s="2">
        <v>4700</v>
      </c>
      <c r="C120" s="27">
        <f t="shared" si="3"/>
        <v>0</v>
      </c>
      <c r="D120" s="6"/>
      <c r="E120" s="6"/>
    </row>
    <row r="121" spans="1:5" x14ac:dyDescent="0.3">
      <c r="A121" s="40">
        <v>43952</v>
      </c>
      <c r="B121" s="2">
        <v>4800</v>
      </c>
      <c r="C121" s="21">
        <f t="shared" si="3"/>
        <v>2.1276595744680771E-2</v>
      </c>
      <c r="D121" s="6"/>
      <c r="E121" s="6"/>
    </row>
    <row r="122" spans="1:5" x14ac:dyDescent="0.3">
      <c r="A122" s="40">
        <v>43983</v>
      </c>
      <c r="B122" s="2">
        <v>4800</v>
      </c>
      <c r="C122" s="27">
        <f t="shared" si="3"/>
        <v>0</v>
      </c>
      <c r="D122" s="6"/>
      <c r="E122" s="6"/>
    </row>
    <row r="123" spans="1:5" x14ac:dyDescent="0.3">
      <c r="A123" s="40">
        <v>44013</v>
      </c>
      <c r="B123" s="31">
        <v>4800</v>
      </c>
      <c r="C123" s="27">
        <f t="shared" si="3"/>
        <v>0</v>
      </c>
      <c r="D123" s="78"/>
      <c r="E123" s="79"/>
    </row>
    <row r="124" spans="1:5" x14ac:dyDescent="0.3">
      <c r="A124" s="40">
        <v>44044</v>
      </c>
      <c r="B124" s="31">
        <v>4800</v>
      </c>
      <c r="C124" s="27">
        <f>B124/B123-1</f>
        <v>0</v>
      </c>
      <c r="D124" s="2"/>
      <c r="E124" s="6"/>
    </row>
    <row r="125" spans="1:5" x14ac:dyDescent="0.3">
      <c r="A125" s="40">
        <v>44075</v>
      </c>
      <c r="B125" s="2">
        <v>7392</v>
      </c>
      <c r="C125" s="21">
        <f t="shared" si="3"/>
        <v>0.54</v>
      </c>
      <c r="D125" s="2"/>
      <c r="E125" s="5"/>
    </row>
    <row r="126" spans="1:5" x14ac:dyDescent="0.3">
      <c r="A126" s="40">
        <v>44105</v>
      </c>
      <c r="B126" s="2">
        <v>8880</v>
      </c>
      <c r="C126" s="21">
        <f>B126/B125-1</f>
        <v>0.20129870129870131</v>
      </c>
      <c r="D126" s="2"/>
      <c r="E126" s="4"/>
    </row>
    <row r="127" spans="1:5" x14ac:dyDescent="0.3">
      <c r="A127" s="40">
        <v>44136</v>
      </c>
      <c r="B127" s="2">
        <v>8647</v>
      </c>
      <c r="C127" s="4">
        <f t="shared" ref="C127:C138" si="4">B127/B126-1</f>
        <v>-2.6238738738738721E-2</v>
      </c>
      <c r="D127" s="2"/>
      <c r="E127" s="4"/>
    </row>
    <row r="128" spans="1:5" x14ac:dyDescent="0.3">
      <c r="A128" s="40">
        <v>44166</v>
      </c>
      <c r="B128" s="2">
        <v>8986.4699999999993</v>
      </c>
      <c r="C128" s="4">
        <f>B128/B127-1</f>
        <v>3.9258702440152504E-2</v>
      </c>
      <c r="D128" s="2"/>
      <c r="E128" s="5"/>
    </row>
    <row r="129" spans="1:9" x14ac:dyDescent="0.3">
      <c r="A129" s="40"/>
      <c r="B129" s="2">
        <f>SUM(B117:B128)</f>
        <v>71905.47</v>
      </c>
      <c r="C129" s="4"/>
      <c r="D129" s="2"/>
      <c r="E129" s="5"/>
    </row>
    <row r="130" spans="1:9" x14ac:dyDescent="0.3">
      <c r="A130" s="42" t="s">
        <v>28</v>
      </c>
      <c r="B130" s="43">
        <f>B129/12</f>
        <v>5992.1225000000004</v>
      </c>
      <c r="C130" s="4"/>
      <c r="D130" s="3" t="s">
        <v>29</v>
      </c>
      <c r="E130" s="48">
        <v>1033783</v>
      </c>
    </row>
    <row r="131" spans="1:9" x14ac:dyDescent="0.3">
      <c r="A131" s="40">
        <v>44197</v>
      </c>
      <c r="B131" s="2">
        <v>8986.4699999999993</v>
      </c>
      <c r="C131" s="5">
        <f>B131/B128-1</f>
        <v>0</v>
      </c>
      <c r="D131" s="2"/>
      <c r="E131" s="4"/>
    </row>
    <row r="132" spans="1:9" x14ac:dyDescent="0.3">
      <c r="A132" s="40">
        <v>44228</v>
      </c>
      <c r="B132" s="2">
        <v>9441</v>
      </c>
      <c r="C132" s="4">
        <f>B132/B131-1</f>
        <v>5.0579370987718253E-2</v>
      </c>
      <c r="D132" s="2"/>
      <c r="E132" s="4"/>
    </row>
    <row r="133" spans="1:9" x14ac:dyDescent="0.3">
      <c r="A133" s="40">
        <v>44256</v>
      </c>
      <c r="B133" s="2">
        <v>9720</v>
      </c>
      <c r="C133" s="4">
        <f t="shared" si="4"/>
        <v>2.9551954242135414E-2</v>
      </c>
      <c r="D133" s="2"/>
      <c r="E133" s="4"/>
      <c r="F133" s="10" t="s">
        <v>2</v>
      </c>
    </row>
    <row r="134" spans="1:9" x14ac:dyDescent="0.3">
      <c r="A134" s="1">
        <v>44287</v>
      </c>
      <c r="B134" s="2">
        <v>10292.57</v>
      </c>
      <c r="C134" s="4">
        <f t="shared" si="4"/>
        <v>5.8906378600823039E-2</v>
      </c>
      <c r="D134" s="2"/>
      <c r="E134" s="4"/>
    </row>
    <row r="135" spans="1:9" x14ac:dyDescent="0.3">
      <c r="A135" s="1">
        <v>44317</v>
      </c>
      <c r="B135" s="2">
        <v>10697.46</v>
      </c>
      <c r="C135" s="4">
        <f t="shared" si="4"/>
        <v>3.9338085628759289E-2</v>
      </c>
      <c r="D135" s="2"/>
      <c r="E135" s="4"/>
    </row>
    <row r="136" spans="1:9" x14ac:dyDescent="0.3">
      <c r="A136" s="1">
        <v>44348</v>
      </c>
      <c r="B136" s="2">
        <v>10897.5</v>
      </c>
      <c r="C136" s="4">
        <f t="shared" si="4"/>
        <v>1.869976611270352E-2</v>
      </c>
      <c r="D136" s="2"/>
      <c r="E136" s="5"/>
    </row>
    <row r="137" spans="1:9" x14ac:dyDescent="0.3">
      <c r="A137" s="1">
        <v>44378</v>
      </c>
      <c r="B137" s="2">
        <v>10790.22</v>
      </c>
      <c r="C137" s="5">
        <f t="shared" si="4"/>
        <v>-9.8444597384721444E-3</v>
      </c>
      <c r="D137" s="2"/>
      <c r="E137" s="5"/>
    </row>
    <row r="138" spans="1:9" x14ac:dyDescent="0.3">
      <c r="A138" s="1">
        <v>44409</v>
      </c>
      <c r="B138" s="2">
        <v>9834.4</v>
      </c>
      <c r="C138" s="5">
        <f t="shared" si="4"/>
        <v>-8.858206783550282E-2</v>
      </c>
      <c r="D138" s="2"/>
      <c r="E138" s="5"/>
      <c r="H138" s="33"/>
      <c r="I138" s="15"/>
    </row>
    <row r="139" spans="1:9" x14ac:dyDescent="0.3">
      <c r="A139" s="1">
        <v>44440</v>
      </c>
      <c r="B139" s="2">
        <v>9409</v>
      </c>
      <c r="C139" s="29">
        <f t="shared" si="3"/>
        <v>-4.3256324737655505E-2</v>
      </c>
      <c r="D139" s="2"/>
      <c r="E139" s="5"/>
      <c r="F139" s="15"/>
    </row>
    <row r="140" spans="1:9" ht="15.75" customHeight="1" x14ac:dyDescent="0.3">
      <c r="A140" s="30">
        <v>44470</v>
      </c>
      <c r="B140" s="31">
        <v>10866</v>
      </c>
      <c r="C140" s="32">
        <f t="shared" si="3"/>
        <v>0.1548517376979488</v>
      </c>
      <c r="D140" s="31"/>
      <c r="E140" s="32"/>
    </row>
    <row r="141" spans="1:9" x14ac:dyDescent="0.3">
      <c r="A141" s="40">
        <v>44501</v>
      </c>
      <c r="B141" s="2">
        <v>12866</v>
      </c>
      <c r="C141" s="28">
        <f t="shared" ref="C141:C156" si="5">B141/B140-1</f>
        <v>0.18406037180195112</v>
      </c>
      <c r="D141" s="2"/>
      <c r="E141" s="28"/>
    </row>
    <row r="142" spans="1:9" x14ac:dyDescent="0.3">
      <c r="A142" s="40">
        <v>44531</v>
      </c>
      <c r="B142" s="2">
        <v>12866</v>
      </c>
      <c r="C142" s="28">
        <f t="shared" si="5"/>
        <v>0</v>
      </c>
      <c r="D142" s="2"/>
      <c r="E142" s="28"/>
    </row>
    <row r="143" spans="1:9" x14ac:dyDescent="0.3">
      <c r="A143" s="40"/>
      <c r="B143" s="2">
        <f>SUM(B131:B142)</f>
        <v>126666.62</v>
      </c>
      <c r="C143" s="28"/>
      <c r="D143" s="2"/>
      <c r="E143" s="28"/>
    </row>
    <row r="144" spans="1:9" x14ac:dyDescent="0.3">
      <c r="A144" s="42" t="s">
        <v>30</v>
      </c>
      <c r="B144" s="43">
        <f>B143/12</f>
        <v>10555.551666666666</v>
      </c>
      <c r="C144" s="28"/>
      <c r="D144" s="3" t="s">
        <v>31</v>
      </c>
      <c r="E144" s="49">
        <v>1131841</v>
      </c>
    </row>
    <row r="145" spans="1:5" x14ac:dyDescent="0.3">
      <c r="A145" s="40">
        <v>44562</v>
      </c>
      <c r="B145" s="2">
        <v>12866</v>
      </c>
      <c r="C145" s="28">
        <f>B145/B142-1</f>
        <v>0</v>
      </c>
      <c r="D145" s="2"/>
      <c r="E145" s="35"/>
    </row>
    <row r="146" spans="1:5" x14ac:dyDescent="0.3">
      <c r="A146" s="40">
        <v>44593</v>
      </c>
      <c r="B146" s="2">
        <v>11374</v>
      </c>
      <c r="C146" s="34">
        <f t="shared" si="5"/>
        <v>-0.11596455774910619</v>
      </c>
      <c r="D146" s="2"/>
      <c r="E146" s="35"/>
    </row>
    <row r="147" spans="1:5" x14ac:dyDescent="0.3">
      <c r="A147" s="40">
        <v>44621</v>
      </c>
      <c r="B147" s="2">
        <v>10900</v>
      </c>
      <c r="C147" s="34">
        <f t="shared" si="5"/>
        <v>-4.1673993318093849E-2</v>
      </c>
      <c r="D147" s="2"/>
      <c r="E147" s="35"/>
    </row>
    <row r="148" spans="1:5" x14ac:dyDescent="0.3">
      <c r="A148" s="40">
        <v>44652</v>
      </c>
      <c r="B148" s="2">
        <v>10500</v>
      </c>
      <c r="C148" s="34">
        <f t="shared" si="5"/>
        <v>-3.669724770642202E-2</v>
      </c>
      <c r="D148" s="2"/>
      <c r="E148" s="35"/>
    </row>
    <row r="149" spans="1:5" x14ac:dyDescent="0.3">
      <c r="A149" s="40">
        <v>44682</v>
      </c>
      <c r="B149" s="2">
        <v>10100</v>
      </c>
      <c r="C149" s="34">
        <f t="shared" si="5"/>
        <v>-3.8095238095238071E-2</v>
      </c>
      <c r="D149" s="2"/>
      <c r="E149" s="35"/>
    </row>
    <row r="150" spans="1:5" x14ac:dyDescent="0.3">
      <c r="A150" s="40">
        <v>44713</v>
      </c>
      <c r="B150" s="2">
        <v>9587</v>
      </c>
      <c r="C150" s="34">
        <f t="shared" si="5"/>
        <v>-5.0792079207920837E-2</v>
      </c>
      <c r="D150" s="2"/>
      <c r="E150" s="35"/>
    </row>
    <row r="151" spans="1:5" x14ac:dyDescent="0.3">
      <c r="A151" s="40">
        <v>44743</v>
      </c>
      <c r="B151" s="2">
        <v>9035.81</v>
      </c>
      <c r="C151" s="34">
        <f t="shared" si="5"/>
        <v>-5.7493480755189341E-2</v>
      </c>
      <c r="D151" s="2"/>
      <c r="E151" s="35"/>
    </row>
    <row r="152" spans="1:5" x14ac:dyDescent="0.3">
      <c r="A152" s="40">
        <v>44774</v>
      </c>
      <c r="B152" s="2">
        <v>8319.56</v>
      </c>
      <c r="C152" s="34">
        <f t="shared" si="5"/>
        <v>-7.9267935027407588E-2</v>
      </c>
      <c r="D152" s="2"/>
      <c r="E152" s="35"/>
    </row>
    <row r="153" spans="1:5" x14ac:dyDescent="0.3">
      <c r="A153" s="40">
        <v>44805</v>
      </c>
      <c r="B153" s="2">
        <v>7151.52</v>
      </c>
      <c r="C153" s="34">
        <f t="shared" si="5"/>
        <v>-0.14039684791022589</v>
      </c>
      <c r="D153" s="2"/>
      <c r="E153" s="35"/>
    </row>
    <row r="154" spans="1:5" x14ac:dyDescent="0.3">
      <c r="A154" s="40">
        <v>44835</v>
      </c>
      <c r="B154" s="2">
        <v>6793.39</v>
      </c>
      <c r="C154" s="34">
        <f t="shared" si="5"/>
        <v>-5.0077466049175623E-2</v>
      </c>
      <c r="D154" s="2"/>
      <c r="E154" s="35"/>
    </row>
    <row r="155" spans="1:5" x14ac:dyDescent="0.3">
      <c r="A155" s="40">
        <v>44866</v>
      </c>
      <c r="B155" s="2">
        <v>5978.19</v>
      </c>
      <c r="C155" s="34">
        <f t="shared" si="5"/>
        <v>-0.11999899902699551</v>
      </c>
      <c r="D155" s="2"/>
      <c r="E155" s="35"/>
    </row>
    <row r="156" spans="1:5" x14ac:dyDescent="0.3">
      <c r="A156" s="50">
        <v>44896</v>
      </c>
      <c r="B156" s="51">
        <v>5157.0200000000004</v>
      </c>
      <c r="C156" s="52">
        <f t="shared" si="5"/>
        <v>-0.13736097380645296</v>
      </c>
      <c r="D156" s="9"/>
      <c r="E156" s="53"/>
    </row>
    <row r="157" spans="1:5" x14ac:dyDescent="0.3">
      <c r="A157" s="42"/>
      <c r="B157" s="2">
        <f>SUM(B145:B156)</f>
        <v>107762.49</v>
      </c>
      <c r="C157" s="34"/>
      <c r="D157" s="2"/>
      <c r="E157" s="28"/>
    </row>
    <row r="158" spans="1:5" x14ac:dyDescent="0.3">
      <c r="A158" s="42" t="s">
        <v>51</v>
      </c>
      <c r="B158" s="43">
        <f>B157/12</f>
        <v>8980.2075000000004</v>
      </c>
      <c r="C158" s="34"/>
      <c r="D158" s="3" t="s">
        <v>32</v>
      </c>
      <c r="E158" s="49">
        <v>976000</v>
      </c>
    </row>
    <row r="159" spans="1:5" x14ac:dyDescent="0.3">
      <c r="A159" s="55"/>
      <c r="B159" s="54"/>
      <c r="C159" s="39"/>
      <c r="D159" s="54"/>
      <c r="E159" s="56"/>
    </row>
    <row r="160" spans="1:5" x14ac:dyDescent="0.3">
      <c r="A160" s="55"/>
      <c r="B160" s="54"/>
      <c r="C160" s="39"/>
      <c r="D160" s="54"/>
      <c r="E160" s="56"/>
    </row>
    <row r="161" spans="1:10" x14ac:dyDescent="0.3">
      <c r="A161" s="55"/>
      <c r="B161" s="54"/>
      <c r="C161" s="39"/>
      <c r="D161" s="54"/>
      <c r="E161" s="56"/>
    </row>
    <row r="162" spans="1:10" x14ac:dyDescent="0.3">
      <c r="A162" s="14"/>
      <c r="B162" s="10"/>
      <c r="C162" s="39"/>
      <c r="D162" s="10"/>
      <c r="E162" s="39"/>
    </row>
    <row r="163" spans="1:10" x14ac:dyDescent="0.3">
      <c r="A163" s="14"/>
      <c r="B163" s="10"/>
      <c r="C163" s="38"/>
      <c r="D163" s="10"/>
      <c r="E163" s="36"/>
    </row>
    <row r="164" spans="1:10" x14ac:dyDescent="0.3">
      <c r="A164" s="76" t="s">
        <v>4</v>
      </c>
      <c r="B164" s="77"/>
      <c r="C164" s="2">
        <v>4800</v>
      </c>
      <c r="E164" s="36" t="s">
        <v>2</v>
      </c>
    </row>
    <row r="165" spans="1:10" x14ac:dyDescent="0.3">
      <c r="A165" s="76" t="s">
        <v>7</v>
      </c>
      <c r="B165" s="77"/>
      <c r="C165" s="2">
        <v>5946.58</v>
      </c>
      <c r="F165" t="s">
        <v>2</v>
      </c>
    </row>
    <row r="166" spans="1:10" x14ac:dyDescent="0.3">
      <c r="A166" s="76" t="s">
        <v>5</v>
      </c>
      <c r="B166" s="77"/>
      <c r="C166" s="4">
        <f>C165/C164-1</f>
        <v>0.23887083333333337</v>
      </c>
      <c r="J166" t="s">
        <v>2</v>
      </c>
    </row>
    <row r="167" spans="1:10" x14ac:dyDescent="0.3">
      <c r="A167" s="6" t="s">
        <v>6</v>
      </c>
      <c r="B167" s="2">
        <v>11575.3</v>
      </c>
      <c r="C167" s="37">
        <f>B167/C164-1</f>
        <v>1.4115208333333333</v>
      </c>
    </row>
    <row r="171" spans="1:10" x14ac:dyDescent="0.3">
      <c r="B171" t="s">
        <v>2</v>
      </c>
    </row>
    <row r="172" spans="1:10" x14ac:dyDescent="0.3">
      <c r="B172" t="s">
        <v>2</v>
      </c>
    </row>
    <row r="173" spans="1:10" x14ac:dyDescent="0.3">
      <c r="B173" t="s">
        <v>2</v>
      </c>
    </row>
    <row r="174" spans="1:10" x14ac:dyDescent="0.3">
      <c r="B174" t="s">
        <v>2</v>
      </c>
    </row>
  </sheetData>
  <mergeCells count="13">
    <mergeCell ref="A1:J1"/>
    <mergeCell ref="A2:I2"/>
    <mergeCell ref="A164:B164"/>
    <mergeCell ref="A165:B165"/>
    <mergeCell ref="A166:B166"/>
    <mergeCell ref="D123:E123"/>
    <mergeCell ref="A4:C4"/>
    <mergeCell ref="D4:E4"/>
    <mergeCell ref="G18:H18"/>
    <mergeCell ref="I18:J18"/>
    <mergeCell ref="G46:H46"/>
    <mergeCell ref="G5:H5"/>
    <mergeCell ref="I5:J5"/>
  </mergeCells>
  <phoneticPr fontId="10" type="noConversion"/>
  <hyperlinks>
    <hyperlink ref="A3" r:id="rId1" xr:uid="{7C3536D7-FBF6-4BC2-B103-735C6CE1D855}"/>
    <hyperlink ref="C3" r:id="rId2" xr:uid="{FE787A87-22F1-4DC6-82D3-DEB74867FBA3}"/>
  </hyperlinks>
  <pageMargins left="0.51181102362204722" right="0.51181102362204722" top="0.78740157480314965" bottom="0.78740157480314965" header="0.31496062992125984" footer="0.31496062992125984"/>
  <pageSetup paperSize="9" scale="61" fitToHeight="2" orientation="portrait" horizontalDpi="360" verticalDpi="36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</dc:creator>
  <cp:lastModifiedBy>Administrativo-02</cp:lastModifiedBy>
  <cp:lastPrinted>2022-12-12T19:05:39Z</cp:lastPrinted>
  <dcterms:created xsi:type="dcterms:W3CDTF">2014-01-29T09:52:19Z</dcterms:created>
  <dcterms:modified xsi:type="dcterms:W3CDTF">2023-05-27T18:35:40Z</dcterms:modified>
</cp:coreProperties>
</file>