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postas ao formulário 1" sheetId="1" r:id="rId4"/>
    <sheet state="visible" name="Document Studio Logs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W1">
      <text>
        <t xml:space="preserve">For workflow #form_122168897
Respostas ao formulário 1 (Google Form)
Created by luizeleno@usp.br on 2021-07-22 08:35</t>
      </text>
    </comment>
    <comment authorId="0" ref="DX1">
      <text>
        <t xml:space="preserve">For workflow #form_122168897
Respostas ao formulário 1 (Google Form)
Created by luizeleno@usp.br on 2021-07-22 08:35</t>
      </text>
    </comment>
    <comment authorId="0" ref="DY1">
      <text>
        <t xml:space="preserve">For workflow #form_122168897
Respostas ao formulário 1 (Google Form)
Created by luizeleno@usp.br on 2021-07-22 08:35</t>
      </text>
    </comment>
    <comment authorId="0" ref="DT2">
      <text>
        <t xml:space="preserve">Updated on 2021-11-26 23:17 by luizeleno@usp.br</t>
      </text>
    </comment>
    <comment authorId="0" ref="DU2">
      <text>
        <t xml:space="preserve">Updated on 2021-11-26 23:17 by luizeleno@usp.br</t>
      </text>
    </comment>
    <comment authorId="0" ref="DV2">
      <text>
        <t xml:space="preserve">Updated on 2021-11-26 23:17 by luizeleno@usp.br</t>
      </text>
    </comment>
    <comment authorId="0" ref="DW2">
      <text>
        <t xml:space="preserve">Updated on 2021-11-26 23:16 by luizeleno@usp.br</t>
      </text>
    </comment>
    <comment authorId="0" ref="DX2">
      <text>
        <t xml:space="preserve">Updated on 2021-11-26 23:16 by luizeleno@usp.br</t>
      </text>
    </comment>
    <comment authorId="0" ref="DT3">
      <text>
        <t xml:space="preserve">Updated on 2021-11-26 19:30 by luizeleno@usp.br</t>
      </text>
    </comment>
    <comment authorId="0" ref="DU3">
      <text>
        <t xml:space="preserve">Updated on 2021-11-26 19:30 by luizeleno@usp.br</t>
      </text>
    </comment>
    <comment authorId="0" ref="DV3">
      <text>
        <t xml:space="preserve">Updated on 2021-11-26 19:30 by luizeleno@usp.br</t>
      </text>
    </comment>
    <comment authorId="0" ref="DW3">
      <text>
        <t xml:space="preserve">Updated on 2021-11-26 19:29 by luizeleno@usp.br</t>
      </text>
    </comment>
    <comment authorId="0" ref="DX3">
      <text>
        <t xml:space="preserve">Updated on 2021-11-26 19:29 by luizeleno@usp.br</t>
      </text>
    </comment>
    <comment authorId="0" ref="DT4">
      <text>
        <t xml:space="preserve">Updated on 2021-11-26 11:41 by luizeleno@usp.br</t>
      </text>
    </comment>
    <comment authorId="0" ref="DU4">
      <text>
        <t xml:space="preserve">Updated on 2021-11-26 11:41 by luizeleno@usp.br</t>
      </text>
    </comment>
    <comment authorId="0" ref="DV4">
      <text>
        <t xml:space="preserve">Updated on 2021-11-26 11:41 by luizeleno@usp.br</t>
      </text>
    </comment>
    <comment authorId="0" ref="DW4">
      <text>
        <t xml:space="preserve">Updated on 2021-11-26 11:41 by luizeleno@usp.br</t>
      </text>
    </comment>
    <comment authorId="0" ref="DX4">
      <text>
        <t xml:space="preserve">Updated on 2021-11-26 11:41 by luizeleno@usp.br</t>
      </text>
    </comment>
    <comment authorId="0" ref="DT5">
      <text>
        <t xml:space="preserve">Updated on 2021-11-24 17:27 by luizeleno@usp.br</t>
      </text>
    </comment>
    <comment authorId="0" ref="DU5">
      <text>
        <t xml:space="preserve">Updated on 2021-11-24 17:27 by luizeleno@usp.br</t>
      </text>
    </comment>
    <comment authorId="0" ref="DV5">
      <text>
        <t xml:space="preserve">Updated on 2021-11-24 17:27 by luizeleno@usp.br</t>
      </text>
    </comment>
    <comment authorId="0" ref="DW5">
      <text>
        <t xml:space="preserve">Updated on 2021-11-24 17:26 by luizeleno@usp.br</t>
      </text>
    </comment>
    <comment authorId="0" ref="DX5">
      <text>
        <t xml:space="preserve">Updated on 2021-11-24 17:26 by luizeleno@usp.br</t>
      </text>
    </comment>
    <comment authorId="0" ref="DT6">
      <text>
        <t xml:space="preserve">Updated on 2021-11-24 11:24 by luizeleno@usp.br</t>
      </text>
    </comment>
    <comment authorId="0" ref="DU6">
      <text>
        <t xml:space="preserve">Updated on 2021-11-24 11:24 by luizeleno@usp.br</t>
      </text>
    </comment>
    <comment authorId="0" ref="DV6">
      <text>
        <t xml:space="preserve">Updated on 2021-11-24 11:24 by luizeleno@usp.br</t>
      </text>
    </comment>
    <comment authorId="0" ref="DX6">
      <text>
        <t xml:space="preserve">Updated on 2021-11-24 11:23 by luizeleno@usp.br</t>
      </text>
    </comment>
    <comment authorId="0" ref="DT7">
      <text>
        <t xml:space="preserve">Updated on 2021-11-20 12:03 by luizeleno@usp.br</t>
      </text>
    </comment>
    <comment authorId="0" ref="DU7">
      <text>
        <t xml:space="preserve">Updated on 2021-11-20 12:03 by luizeleno@usp.br</t>
      </text>
    </comment>
    <comment authorId="0" ref="DV7">
      <text>
        <t xml:space="preserve">Updated on 2021-11-20 12:03 by luizeleno@usp.br</t>
      </text>
    </comment>
    <comment authorId="0" ref="DW7">
      <text>
        <t xml:space="preserve">Updated on 2021-11-20 12:03 by luizeleno@usp.br</t>
      </text>
    </comment>
    <comment authorId="0" ref="DX7">
      <text>
        <t xml:space="preserve">Updated on 2021-11-20 12:03 by luizeleno@usp.br</t>
      </text>
    </comment>
    <comment authorId="0" ref="DY7">
      <text>
        <t xml:space="preserve">Updated on 2021-11-20 12:03 by luizeleno@usp.br</t>
      </text>
    </comment>
    <comment authorId="0" ref="DT8">
      <text>
        <t xml:space="preserve">Updated on 2021-11-19 14:34 by luizeleno@usp.br</t>
      </text>
    </comment>
    <comment authorId="0" ref="DU8">
      <text>
        <t xml:space="preserve">Updated on 2021-11-19 14:34 by luizeleno@usp.br</t>
      </text>
    </comment>
    <comment authorId="0" ref="DV8">
      <text>
        <t xml:space="preserve">Updated on 2021-11-19 14:34 by luizeleno@usp.br</t>
      </text>
    </comment>
    <comment authorId="0" ref="DW8">
      <text>
        <t xml:space="preserve">Updated on 2021-11-19 14:34 by luizeleno@usp.br</t>
      </text>
    </comment>
    <comment authorId="0" ref="DX8">
      <text>
        <t xml:space="preserve">Updated on 2021-11-19 14:34 by luizeleno@usp.br</t>
      </text>
    </comment>
    <comment authorId="0" ref="DY8">
      <text>
        <t xml:space="preserve">Updated on 2021-11-19 14:34 by luizeleno@usp.br</t>
      </text>
    </comment>
    <comment authorId="0" ref="DT9">
      <text>
        <t xml:space="preserve">Updated on 2021-11-18 21:20 by luizeleno@usp.br</t>
      </text>
    </comment>
    <comment authorId="0" ref="DU9">
      <text>
        <t xml:space="preserve">Updated on 2021-11-18 21:20 by luizeleno@usp.br</t>
      </text>
    </comment>
    <comment authorId="0" ref="DV9">
      <text>
        <t xml:space="preserve">Updated on 2021-11-18 21:20 by luizeleno@usp.br</t>
      </text>
    </comment>
    <comment authorId="0" ref="DW9">
      <text>
        <t xml:space="preserve">Updated on 2021-11-18 21:19 by luizeleno@usp.br</t>
      </text>
    </comment>
    <comment authorId="0" ref="DX9">
      <text>
        <t xml:space="preserve">Updated on 2021-11-18 21:19 by luizeleno@usp.br</t>
      </text>
    </comment>
    <comment authorId="0" ref="DY9">
      <text>
        <t xml:space="preserve">Updated on 2021-11-18 21:20 by luizeleno@usp.br</t>
      </text>
    </comment>
    <comment authorId="0" ref="DT10">
      <text>
        <t xml:space="preserve">Updated on 2021-11-17 20:13 by luizeleno@usp.br</t>
      </text>
    </comment>
    <comment authorId="0" ref="DU10">
      <text>
        <t xml:space="preserve">Updated on 2021-11-17 20:13 by luizeleno@usp.br</t>
      </text>
    </comment>
    <comment authorId="0" ref="DV10">
      <text>
        <t xml:space="preserve">Updated on 2021-11-17 20:13 by luizeleno@usp.br</t>
      </text>
    </comment>
    <comment authorId="0" ref="DW10">
      <text>
        <t xml:space="preserve">Updated on 2021-11-17 20:12 by luizeleno@usp.br</t>
      </text>
    </comment>
    <comment authorId="0" ref="DX10">
      <text>
        <t xml:space="preserve">Updated on 2021-11-17 20:12 by luizeleno@usp.br</t>
      </text>
    </comment>
    <comment authorId="0" ref="DY10">
      <text>
        <t xml:space="preserve">Updated on 2021-11-17 20:12 by luizeleno@usp.br</t>
      </text>
    </comment>
    <comment authorId="0" ref="DT11">
      <text>
        <t xml:space="preserve">Updated on 2021-11-03 22:15 by luizeleno@usp.br</t>
      </text>
    </comment>
    <comment authorId="0" ref="DU11">
      <text>
        <t xml:space="preserve">Updated on 2021-11-03 22:15 by luizeleno@usp.br</t>
      </text>
    </comment>
    <comment authorId="0" ref="DV11">
      <text>
        <t xml:space="preserve">Updated on 2021-11-03 22:15 by luizeleno@usp.br</t>
      </text>
    </comment>
    <comment authorId="0" ref="DW11">
      <text>
        <t xml:space="preserve">Updated on 2021-11-03 22:15 by luizeleno@usp.br</t>
      </text>
    </comment>
    <comment authorId="0" ref="DX11">
      <text>
        <t xml:space="preserve">Updated on 2021-11-03 22:15 by luizeleno@usp.br</t>
      </text>
    </comment>
    <comment authorId="0" ref="DY11">
      <text>
        <t xml:space="preserve">Updated on 2021-11-03 22:15 by luizeleno@usp.br</t>
      </text>
    </comment>
    <comment authorId="0" ref="DT12">
      <text>
        <t xml:space="preserve">Updated on 2021-11-02 20:29 by luizeleno@usp.br</t>
      </text>
    </comment>
    <comment authorId="0" ref="DU12">
      <text>
        <t xml:space="preserve">Updated on 2021-11-02 20:29 by luizeleno@usp.br</t>
      </text>
    </comment>
    <comment authorId="0" ref="DV12">
      <text>
        <t xml:space="preserve">Updated on 2021-11-02 20:29 by luizeleno@usp.br</t>
      </text>
    </comment>
    <comment authorId="0" ref="DW12">
      <text>
        <t xml:space="preserve">Updated on 2021-11-02 20:29 by luizeleno@usp.br</t>
      </text>
    </comment>
    <comment authorId="0" ref="DX12">
      <text>
        <t xml:space="preserve">Updated on 2021-11-02 20:29 by luizeleno@usp.br</t>
      </text>
    </comment>
    <comment authorId="0" ref="DY12">
      <text>
        <t xml:space="preserve">Updated on 2021-11-02 20:29 by luizeleno@usp.br</t>
      </text>
    </comment>
    <comment authorId="0" ref="DT13">
      <text>
        <t xml:space="preserve">Updated on 2021-10-28 12:26 by luizeleno@usp.br</t>
      </text>
    </comment>
    <comment authorId="0" ref="DU13">
      <text>
        <t xml:space="preserve">Updated on 2021-10-28 12:26 by luizeleno@usp.br</t>
      </text>
    </comment>
    <comment authorId="0" ref="DV13">
      <text>
        <t xml:space="preserve">Updated on 2021-10-28 12:27 by luizeleno@usp.br</t>
      </text>
    </comment>
    <comment authorId="0" ref="DW13">
      <text>
        <t xml:space="preserve">Updated on 2021-10-28 12:26 by luizeleno@usp.br</t>
      </text>
    </comment>
    <comment authorId="0" ref="DX13">
      <text>
        <t xml:space="preserve">Updated on 2021-10-28 12:26 by luizeleno@usp.br</t>
      </text>
    </comment>
    <comment authorId="0" ref="DY13">
      <text>
        <t xml:space="preserve">Updated on 2021-10-28 12:26 by luizeleno@usp.br</t>
      </text>
    </comment>
    <comment authorId="0" ref="DT14">
      <text>
        <t xml:space="preserve">Updated on 2021-10-28 10:10 by luizeleno@usp.br</t>
      </text>
    </comment>
    <comment authorId="0" ref="DU14">
      <text>
        <t xml:space="preserve">Updated on 2021-10-28 10:10 by luizeleno@usp.br</t>
      </text>
    </comment>
    <comment authorId="0" ref="DV14">
      <text>
        <t xml:space="preserve">Updated on 2021-10-28 10:10 by luizeleno@usp.br</t>
      </text>
    </comment>
    <comment authorId="0" ref="DW14">
      <text>
        <t xml:space="preserve">Updated on 2021-10-28 10:10 by luizeleno@usp.br</t>
      </text>
    </comment>
    <comment authorId="0" ref="DX14">
      <text>
        <t xml:space="preserve">Updated on 2021-10-28 10:10 by luizeleno@usp.br</t>
      </text>
    </comment>
    <comment authorId="0" ref="DY14">
      <text>
        <t xml:space="preserve">Updated on 2021-10-28 10:10 by luizeleno@usp.br</t>
      </text>
    </comment>
    <comment authorId="0" ref="DT15">
      <text>
        <t xml:space="preserve">Updated on 2021-10-09 18:52 by luizeleno@usp.br</t>
      </text>
    </comment>
    <comment authorId="0" ref="DU15">
      <text>
        <t xml:space="preserve">Updated on 2021-10-09 18:52 by luizeleno@usp.br</t>
      </text>
    </comment>
    <comment authorId="0" ref="DV15">
      <text>
        <t xml:space="preserve">Updated on 2021-10-09 18:53 by luizeleno@usp.br</t>
      </text>
    </comment>
    <comment authorId="0" ref="DW15">
      <text>
        <t xml:space="preserve">Updated on 2021-10-09 18:52 by luizeleno@usp.br</t>
      </text>
    </comment>
    <comment authorId="0" ref="DX15">
      <text>
        <t xml:space="preserve">Updated on 2021-10-09 18:52 by luizeleno@usp.br</t>
      </text>
    </comment>
    <comment authorId="0" ref="DY15">
      <text>
        <t xml:space="preserve">Updated on 2021-10-09 18:52 by luizeleno@usp.br</t>
      </text>
    </comment>
    <comment authorId="0" ref="DT16">
      <text>
        <t xml:space="preserve">Updated on 2021-10-08 16:09 by luizeleno@usp.br</t>
      </text>
    </comment>
    <comment authorId="0" ref="DU16">
      <text>
        <t xml:space="preserve">Updated on 2021-10-08 16:09 by luizeleno@usp.br</t>
      </text>
    </comment>
    <comment authorId="0" ref="DV16">
      <text>
        <t xml:space="preserve">Updated on 2021-10-08 16:09 by luizeleno@usp.br</t>
      </text>
    </comment>
    <comment authorId="0" ref="DW16">
      <text>
        <t xml:space="preserve">Updated on 2021-10-08 16:08 by luizeleno@usp.br</t>
      </text>
    </comment>
    <comment authorId="0" ref="DX16">
      <text>
        <t xml:space="preserve">Updated on 2021-10-08 16:08 by luizeleno@usp.br</t>
      </text>
    </comment>
    <comment authorId="0" ref="DY16">
      <text>
        <t xml:space="preserve">Updated on 2021-10-08 16:08 by luizeleno@usp.br</t>
      </text>
    </comment>
    <comment authorId="0" ref="DT17">
      <text>
        <t xml:space="preserve">Updated on 2021-07-22 08:35 by luizeleno@usp.br</t>
      </text>
    </comment>
    <comment authorId="0" ref="DU17">
      <text>
        <t xml:space="preserve">Updated on 2021-07-22 08:35 by luizeleno@usp.br</t>
      </text>
    </comment>
    <comment authorId="0" ref="DV17">
      <text>
        <t xml:space="preserve">Updated on 2021-07-22 08:35 by luizeleno@usp.br</t>
      </text>
    </comment>
    <comment authorId="0" ref="DW17">
      <text>
        <t xml:space="preserve">Updated on 2021-07-22 08:35 by luizeleno@usp.br</t>
      </text>
    </comment>
    <comment authorId="0" ref="DX17">
      <text>
        <t xml:space="preserve">Updated on 2021-07-22 08:35 by luizeleno@usp.br</t>
      </text>
    </comment>
    <comment authorId="0" ref="DY17">
      <text>
        <t xml:space="preserve">Updated on 2021-07-22 08:35 by luizeleno@usp.br</t>
      </text>
    </comment>
    <comment authorId="0" ref="DT18">
      <text>
        <t xml:space="preserve">Updated on 2021-10-07 08:29 by luizeleno@usp.br</t>
      </text>
    </comment>
    <comment authorId="0" ref="DU18">
      <text>
        <t xml:space="preserve">Updated on 2021-10-07 08:29 by luizeleno@usp.br</t>
      </text>
    </comment>
    <comment authorId="0" ref="DV18">
      <text>
        <t xml:space="preserve">Updated on 2021-10-07 08:29 by luizeleno@usp.br</t>
      </text>
    </comment>
    <comment authorId="0" ref="DW18">
      <text>
        <t xml:space="preserve">Updated on 2021-10-07 08:29 by luizeleno@usp.br</t>
      </text>
    </comment>
    <comment authorId="0" ref="DX18">
      <text>
        <t xml:space="preserve">Updated on 2021-10-07 08:29 by luizeleno@usp.br</t>
      </text>
    </comment>
    <comment authorId="0" ref="DY18">
      <text>
        <t xml:space="preserve">Updated on 2021-10-07 08:29 by luizeleno@usp.br</t>
      </text>
    </comment>
    <comment authorId="0" ref="DT27">
      <text>
        <t xml:space="preserve">Updated on 2021-11-29 18:54 by luizeleno@usp.br</t>
      </text>
    </comment>
    <comment authorId="0" ref="DU27">
      <text>
        <t xml:space="preserve">Updated on 2021-11-29 18:54 by luizeleno@usp.br</t>
      </text>
    </comment>
    <comment authorId="0" ref="DV27">
      <text>
        <t xml:space="preserve">Updated on 2021-11-29 18:54 by luizeleno@usp.br</t>
      </text>
    </comment>
    <comment authorId="0" ref="DW27">
      <text>
        <t xml:space="preserve">Updated on 2021-11-29 18:53 by luizeleno@usp.br</t>
      </text>
    </comment>
    <comment authorId="0" ref="DX27">
      <text>
        <t xml:space="preserve">Updated on 2021-11-29 18:53 by luizeleno@usp.br</t>
      </text>
    </comment>
    <comment authorId="0" ref="DT28">
      <text>
        <t xml:space="preserve">Updated on 08-May-2022 11:18 AM</t>
      </text>
    </comment>
    <comment authorId="0" ref="DU28">
      <text>
        <t xml:space="preserve">Updated on 08-May-2022 11:18 AM</t>
      </text>
    </comment>
    <comment authorId="0" ref="DV28">
      <text>
        <t xml:space="preserve">Updated on 08-May-2022 11:18 AM</t>
      </text>
    </comment>
    <comment authorId="0" ref="DW28">
      <text>
        <t xml:space="preserve">Updated on 08-May-2022 11:17 AM</t>
      </text>
    </comment>
    <comment authorId="0" ref="DX28">
      <text>
        <t xml:space="preserve">Updated on 08-May-2022 11:17 AM</t>
      </text>
    </comment>
    <comment authorId="0" ref="DT29">
      <text>
        <t xml:space="preserve">Updated on 08-May-2022 11:26 PM</t>
      </text>
    </comment>
    <comment authorId="0" ref="DU29">
      <text>
        <t xml:space="preserve">Updated on 08-May-2022 11:26 PM</t>
      </text>
    </comment>
    <comment authorId="0" ref="DV29">
      <text>
        <t xml:space="preserve">Updated on 08-May-2022 11:26 PM</t>
      </text>
    </comment>
    <comment authorId="0" ref="DW29">
      <text>
        <t xml:space="preserve">Updated on 08-May-2022 11:26 PM</t>
      </text>
    </comment>
    <comment authorId="0" ref="DX29">
      <text>
        <t xml:space="preserve">Updated on 08-May-2022 11:26 PM</t>
      </text>
    </comment>
    <comment authorId="0" ref="DT30">
      <text>
        <t xml:space="preserve">Updated on 13-May-2022 11:31 PM</t>
      </text>
    </comment>
    <comment authorId="0" ref="DU30">
      <text>
        <t xml:space="preserve">Updated on 13-May-2022 11:31 PM</t>
      </text>
    </comment>
    <comment authorId="0" ref="DV30">
      <text>
        <t xml:space="preserve">Updated on 13-May-2022 11:31 PM</t>
      </text>
    </comment>
    <comment authorId="0" ref="DW30">
      <text>
        <t xml:space="preserve">Updated on 13-May-2022 11:30 PM</t>
      </text>
    </comment>
    <comment authorId="0" ref="DX30">
      <text>
        <t xml:space="preserve">Updated on 13-May-2022 11:30 PM</t>
      </text>
    </comment>
    <comment authorId="0" ref="DT31">
      <text>
        <t xml:space="preserve">Updated on 16-May-2022 01:43 PM</t>
      </text>
    </comment>
    <comment authorId="0" ref="DU31">
      <text>
        <t xml:space="preserve">Updated on 16-May-2022 01:43 PM</t>
      </text>
    </comment>
    <comment authorId="0" ref="DV31">
      <text>
        <t xml:space="preserve">Updated on 16-May-2022 01:43 PM</t>
      </text>
    </comment>
    <comment authorId="0" ref="DW31">
      <text>
        <t xml:space="preserve">Updated on 16-May-2022 01:43 PM</t>
      </text>
    </comment>
    <comment authorId="0" ref="DX31">
      <text>
        <t xml:space="preserve">Updated on 16-May-2022 01:43 PM</t>
      </text>
    </comment>
    <comment authorId="0" ref="DT32">
      <text>
        <t xml:space="preserve">Updated on 17-May-2022 12:22 AM</t>
      </text>
    </comment>
    <comment authorId="0" ref="DU32">
      <text>
        <t xml:space="preserve">Updated on 17-May-2022 12:22 AM</t>
      </text>
    </comment>
    <comment authorId="0" ref="DV32">
      <text>
        <t xml:space="preserve">Updated on 17-May-2022 12:22 AM</t>
      </text>
    </comment>
    <comment authorId="0" ref="DW32">
      <text>
        <t xml:space="preserve">Updated on 17-May-2022 12:22 AM</t>
      </text>
    </comment>
    <comment authorId="0" ref="DX32">
      <text>
        <t xml:space="preserve">Updated on 17-May-2022 12:22 AM</t>
      </text>
    </comment>
    <comment authorId="0" ref="DT33">
      <text>
        <t xml:space="preserve">Updated on 25-May-2022 08:23 PM</t>
      </text>
    </comment>
    <comment authorId="0" ref="DU33">
      <text>
        <t xml:space="preserve">Updated on 25-May-2022 08:23 PM</t>
      </text>
    </comment>
    <comment authorId="0" ref="DV33">
      <text>
        <t xml:space="preserve">Updated on 25-May-2022 08:23 PM</t>
      </text>
    </comment>
    <comment authorId="0" ref="DW33">
      <text>
        <t xml:space="preserve">Updated on 25-May-2022 08:23 PM</t>
      </text>
    </comment>
    <comment authorId="0" ref="DX33">
      <text>
        <t xml:space="preserve">Updated on 25-May-2022 08:23 PM</t>
      </text>
    </comment>
    <comment authorId="0" ref="DT34">
      <text>
        <t xml:space="preserve">Updated on 25-May-2022 10:33 PM</t>
      </text>
    </comment>
    <comment authorId="0" ref="DU34">
      <text>
        <t xml:space="preserve">Updated on 25-May-2022 10:33 PM</t>
      </text>
    </comment>
    <comment authorId="0" ref="DV34">
      <text>
        <t xml:space="preserve">Updated on 25-May-2022 10:33 PM</t>
      </text>
    </comment>
    <comment authorId="0" ref="DW34">
      <text>
        <t xml:space="preserve">Updated on 25-May-2022 10:33 PM</t>
      </text>
    </comment>
    <comment authorId="0" ref="DX34">
      <text>
        <t xml:space="preserve">Updated on 25-May-2022 10:33 PM</t>
      </text>
    </comment>
    <comment authorId="0" ref="DT35">
      <text>
        <t xml:space="preserve">Updated on 27-May-2022 09:00 AM</t>
      </text>
    </comment>
    <comment authorId="0" ref="DU35">
      <text>
        <t xml:space="preserve">Updated on 27-May-2022 09:00 AM</t>
      </text>
    </comment>
    <comment authorId="0" ref="DV35">
      <text>
        <t xml:space="preserve">Updated on 27-May-2022 09:00 AM</t>
      </text>
    </comment>
    <comment authorId="0" ref="DW35">
      <text>
        <t xml:space="preserve">Updated on 27-May-2022 09:00 AM</t>
      </text>
    </comment>
    <comment authorId="0" ref="DX35">
      <text>
        <t xml:space="preserve">Updated on 27-May-2022 09:00 AM</t>
      </text>
    </comment>
    <comment authorId="0" ref="DT36">
      <text>
        <t xml:space="preserve">Updated on 29-May-2022 12:12 PM</t>
      </text>
    </comment>
    <comment authorId="0" ref="DU36">
      <text>
        <t xml:space="preserve">Updated on 29-May-2022 12:12 PM</t>
      </text>
    </comment>
    <comment authorId="0" ref="DV36">
      <text>
        <t xml:space="preserve">Updated on 29-May-2022 12:12 PM</t>
      </text>
    </comment>
    <comment authorId="0" ref="DW36">
      <text>
        <t xml:space="preserve">Updated on 29-May-2022 12:12 PM</t>
      </text>
    </comment>
    <comment authorId="0" ref="DX36">
      <text>
        <t xml:space="preserve">Updated on 29-May-2022 12:12 PM</t>
      </text>
    </comment>
    <comment authorId="0" ref="DT37">
      <text>
        <t xml:space="preserve">Updated on 01-Nov-2022 12:27 AM</t>
      </text>
    </comment>
    <comment authorId="0" ref="DU37">
      <text>
        <t xml:space="preserve">Updated on 01-Nov-2022 12:27 AM</t>
      </text>
    </comment>
    <comment authorId="0" ref="DV37">
      <text>
        <t xml:space="preserve">Updated on 01-Nov-2022 12:27 AM</t>
      </text>
    </comment>
    <comment authorId="0" ref="DW37">
      <text>
        <t xml:space="preserve">Updated on 01-Nov-2022 12:27 AM</t>
      </text>
    </comment>
    <comment authorId="0" ref="DX37">
      <text>
        <t xml:space="preserve">Updated on 01-Nov-2022 12:27 AM</t>
      </text>
    </comment>
  </commentList>
</comments>
</file>

<file path=xl/sharedStrings.xml><?xml version="1.0" encoding="utf-8"?>
<sst xmlns="http://schemas.openxmlformats.org/spreadsheetml/2006/main" count="2142" uniqueCount="962">
  <si>
    <t>Carimbo de data/hora</t>
  </si>
  <si>
    <t>Modalidade escolhida</t>
  </si>
  <si>
    <t>Nome completo</t>
  </si>
  <si>
    <t>Endereço de e-mail</t>
  </si>
  <si>
    <t>Gênero</t>
  </si>
  <si>
    <t>Estado Civil</t>
  </si>
  <si>
    <t>É portador de necessidades especiais?</t>
  </si>
  <si>
    <t>Raça/cor</t>
  </si>
  <si>
    <t>Número de dependentes</t>
  </si>
  <si>
    <t>Data de nascimento</t>
  </si>
  <si>
    <t>Cidade de nascimento</t>
  </si>
  <si>
    <t>Estado/País de nascimento</t>
  </si>
  <si>
    <t>CPF</t>
  </si>
  <si>
    <t>Identidade (RG)</t>
  </si>
  <si>
    <t>Data de emissão</t>
  </si>
  <si>
    <t>Órgão emissor</t>
  </si>
  <si>
    <t>Número USP</t>
  </si>
  <si>
    <t>Logradouro</t>
  </si>
  <si>
    <t>Bairro</t>
  </si>
  <si>
    <t>Cidade</t>
  </si>
  <si>
    <t>Código Postal (CEP)</t>
  </si>
  <si>
    <t>Tipo de telefone</t>
  </si>
  <si>
    <t>Telefone</t>
  </si>
  <si>
    <t>Nome do contato de emergência</t>
  </si>
  <si>
    <t>Grau de parentesco</t>
  </si>
  <si>
    <t>Endereço do contato</t>
  </si>
  <si>
    <t>Bairro do contato</t>
  </si>
  <si>
    <t>Cidade do contato</t>
  </si>
  <si>
    <t>Estado/País do contato</t>
  </si>
  <si>
    <t>Código Postal (CEP) do contato</t>
  </si>
  <si>
    <t>Telefone do contato</t>
  </si>
  <si>
    <t>Instituição 1</t>
  </si>
  <si>
    <t>Título/Especialidade 1</t>
  </si>
  <si>
    <t>Início 1</t>
  </si>
  <si>
    <t>Fim 1</t>
  </si>
  <si>
    <t>Adicionar segundo item?</t>
  </si>
  <si>
    <t>Instituição 2</t>
  </si>
  <si>
    <t>Título/Especialidade 2</t>
  </si>
  <si>
    <t>Início 2</t>
  </si>
  <si>
    <t>Fim 3</t>
  </si>
  <si>
    <t>Adicionar terceiro item?</t>
  </si>
  <si>
    <t>Instituição 3</t>
  </si>
  <si>
    <t>Título/Especialidade 3</t>
  </si>
  <si>
    <t>Início 3</t>
  </si>
  <si>
    <t>Adicionar quarto (e último) item?</t>
  </si>
  <si>
    <t>Instituição 4</t>
  </si>
  <si>
    <t>Título/Especialidade 4</t>
  </si>
  <si>
    <t>Início 4</t>
  </si>
  <si>
    <t>Fim 4</t>
  </si>
  <si>
    <t>Idioma 1</t>
  </si>
  <si>
    <t>Leitura 1</t>
  </si>
  <si>
    <t>Redação 1</t>
  </si>
  <si>
    <t>Conversação 1</t>
  </si>
  <si>
    <t>Adicionar outro idioma?</t>
  </si>
  <si>
    <t>Idioma 2</t>
  </si>
  <si>
    <t>Leitura 2</t>
  </si>
  <si>
    <t>Redação 2</t>
  </si>
  <si>
    <t>Conversação 2</t>
  </si>
  <si>
    <t>Idioma 3</t>
  </si>
  <si>
    <t>Leitura 3</t>
  </si>
  <si>
    <t>Redação 3</t>
  </si>
  <si>
    <t>Conversação 3</t>
  </si>
  <si>
    <t>Idioma 4</t>
  </si>
  <si>
    <t>Leitura 4</t>
  </si>
  <si>
    <t>Redação 4</t>
  </si>
  <si>
    <t>Conversação 4</t>
  </si>
  <si>
    <t>Tem alguma experiência profissional?</t>
  </si>
  <si>
    <t>Entidade 1</t>
  </si>
  <si>
    <t>Posição ocupada 1</t>
  </si>
  <si>
    <t>Tipo de entidade 1</t>
  </si>
  <si>
    <t>Início no cargo 1</t>
  </si>
  <si>
    <t>Fim no cargo 1</t>
  </si>
  <si>
    <t>Adicionar uma segunda experiência profissional?</t>
  </si>
  <si>
    <t>Entidade 2</t>
  </si>
  <si>
    <t>Posição ocupada 2</t>
  </si>
  <si>
    <t>Tipo de entidade 2</t>
  </si>
  <si>
    <t>Início no cargo 2</t>
  </si>
  <si>
    <t>Fim no cargo 2</t>
  </si>
  <si>
    <t>Adicionar uma terceira experiência profissional?</t>
  </si>
  <si>
    <t>Entidade 3</t>
  </si>
  <si>
    <t>Posição ocupada 3</t>
  </si>
  <si>
    <t>Tipo de entidade 3</t>
  </si>
  <si>
    <t>Início no cargo 3</t>
  </si>
  <si>
    <t>Fim no cargo 3</t>
  </si>
  <si>
    <t>Adicionar outra experiência profissional?</t>
  </si>
  <si>
    <t>Entidade 4</t>
  </si>
  <si>
    <t>Posição ocupada 4</t>
  </si>
  <si>
    <t>Tipo de entidade 4</t>
  </si>
  <si>
    <t>Início no cargo 4</t>
  </si>
  <si>
    <t>Fim no cargo 4</t>
  </si>
  <si>
    <t>Tem alguma experiência em ensino?</t>
  </si>
  <si>
    <t>Entidade de ensino 1</t>
  </si>
  <si>
    <t>Posição ocupada na entidade 1</t>
  </si>
  <si>
    <t>Início na posição 1</t>
  </si>
  <si>
    <t>Fim na posição 1</t>
  </si>
  <si>
    <t>Inserir outra experiência de ensino?</t>
  </si>
  <si>
    <t>Entidade de ensino 2</t>
  </si>
  <si>
    <t>Posição ocupada na entidade 2</t>
  </si>
  <si>
    <t>Início na posição 2</t>
  </si>
  <si>
    <t>Fim na posição 2</t>
  </si>
  <si>
    <t>Entidade de ensino 3</t>
  </si>
  <si>
    <t>Posição ocupada na entidade 3</t>
  </si>
  <si>
    <t>Início na posição 3</t>
  </si>
  <si>
    <t>Fim na posição 3</t>
  </si>
  <si>
    <t>Entidade de ensino 4</t>
  </si>
  <si>
    <t>Posição ocupada na entidade 4</t>
  </si>
  <si>
    <t>Início na posição 4</t>
  </si>
  <si>
    <t>Fim na posição 4</t>
  </si>
  <si>
    <t>Possui bolsa de estudos de alguma instituição?</t>
  </si>
  <si>
    <t>Deseja solicitar bolsa?</t>
  </si>
  <si>
    <t>Cidade da Agência</t>
  </si>
  <si>
    <t>Quais as suas expectativas em relação ao curso?</t>
  </si>
  <si>
    <t>Como soube do programa?</t>
  </si>
  <si>
    <t>Foto para identificação</t>
  </si>
  <si>
    <t>Agência</t>
  </si>
  <si>
    <t>Conta corrente</t>
  </si>
  <si>
    <t>Instituição da última titulação (Graduação ou Mestrado):</t>
  </si>
  <si>
    <t>Ano da última titulação (Graduação ou Mestrado):</t>
  </si>
  <si>
    <t>[Document Studio] File Link</t>
  </si>
  <si>
    <t>[Document Studio] File Status</t>
  </si>
  <si>
    <t>[Document Studio] Email Status</t>
  </si>
  <si>
    <t>Response ID</t>
  </si>
  <si>
    <t>Response Edit URL</t>
  </si>
  <si>
    <t>Response Timestamp</t>
  </si>
  <si>
    <t>MESTRADO</t>
  </si>
  <si>
    <t>Priscila Veloso Nogueira Soares</t>
  </si>
  <si>
    <t>priscila0319@live.com</t>
  </si>
  <si>
    <t>Feminino</t>
  </si>
  <si>
    <t>Solteiro (a)</t>
  </si>
  <si>
    <t>Não</t>
  </si>
  <si>
    <t>Parda</t>
  </si>
  <si>
    <t>TIMON</t>
  </si>
  <si>
    <t>Piauí/Brasil</t>
  </si>
  <si>
    <t>01353648338</t>
  </si>
  <si>
    <t>SSP</t>
  </si>
  <si>
    <t>Rua Tenente Antônio Correia Da Silva</t>
  </si>
  <si>
    <t>Flores</t>
  </si>
  <si>
    <t>Timon</t>
  </si>
  <si>
    <t>Celular</t>
  </si>
  <si>
    <t>Rosirene Veloso</t>
  </si>
  <si>
    <t>Mãe</t>
  </si>
  <si>
    <t>RUA TENENTE ANTONIO CORREIA DA SILVA</t>
  </si>
  <si>
    <t>Maranhão/Brasil</t>
  </si>
  <si>
    <t>Universidade Federal Do Maranhão</t>
  </si>
  <si>
    <t>Graduação/ Engenharia Química</t>
  </si>
  <si>
    <t>Inglês</t>
  </si>
  <si>
    <t>Intermediário</t>
  </si>
  <si>
    <t>Sim</t>
  </si>
  <si>
    <t>Espanhol</t>
  </si>
  <si>
    <t>Básico</t>
  </si>
  <si>
    <t>Surgimed</t>
  </si>
  <si>
    <t>Recepcionista</t>
  </si>
  <si>
    <t>Privada</t>
  </si>
  <si>
    <t>Ddd sushi</t>
  </si>
  <si>
    <t>Caixa</t>
  </si>
  <si>
    <t>Monitora</t>
  </si>
  <si>
    <t>São Luís</t>
  </si>
  <si>
    <t>Aprofundar os conhecimentos em processamento e caracterização de materiais, melhoria no meu desempenho profissional, amadurecimento profissional e pessoal por conviver com novas pessoas.</t>
  </si>
  <si>
    <t>Pesquisa online</t>
  </si>
  <si>
    <t>https://drive.google.com/open?id=1YD8DEBruBvbH_6EI4SVZXRAoXvQuwLw7</t>
  </si>
  <si>
    <t>4445-8</t>
  </si>
  <si>
    <t>28927-2</t>
  </si>
  <si>
    <t>https://drive.google.com/open?id=10BXOtCYtPuIP49GCcz-5bEga_J_eV-cN</t>
  </si>
  <si>
    <t>2_ABaOnue3g1mTFmLYA3FcWPiCKAogezsXn3-mgiDEZKS8mYgLtYZTdcREzlN9YpMcGlEFqsk</t>
  </si>
  <si>
    <t>https://docs.google.com/forms/d/e/1FAIpQLScjp8gj7YYq-bgBeKku60Jztyr4Y2v2UV1AQ6VVCwn_0BdH_w/viewform?edit2=2_ABaOnue3g1mTFmLYA3FcWPiCKAogezsXn3-mgiDEZKS8mYgLtYZTdcREzlN9YpMcGlEFqsk&amp;source=documentstudio&amp;timestamp=1637979397208</t>
  </si>
  <si>
    <t>DOUTORADO DIRETO</t>
  </si>
  <si>
    <t>Yoshio Manoel Nunes Shimada</t>
  </si>
  <si>
    <t>yoshio_manoel@hotmail.com</t>
  </si>
  <si>
    <t>Masculino</t>
  </si>
  <si>
    <t>Branca</t>
  </si>
  <si>
    <t>Mogi das Cruzes</t>
  </si>
  <si>
    <t>SP/ Brasil</t>
  </si>
  <si>
    <t>ssp</t>
  </si>
  <si>
    <t>Rua João Ruiz, 60</t>
  </si>
  <si>
    <t>Vila São Francisco</t>
  </si>
  <si>
    <t>08735320</t>
  </si>
  <si>
    <t>Regina</t>
  </si>
  <si>
    <t>Universidade Anhembi Morumbi</t>
  </si>
  <si>
    <t>Bacharel em Aviação Civil</t>
  </si>
  <si>
    <t>Fatec SJC</t>
  </si>
  <si>
    <t>Tecnólogo em Projeto de Estruturas Aeronáuticas</t>
  </si>
  <si>
    <t>UNIVAP</t>
  </si>
  <si>
    <t>Mestrando em Processamento de Materiais</t>
  </si>
  <si>
    <t>Avançado</t>
  </si>
  <si>
    <t>TAM Linhas Aéreas</t>
  </si>
  <si>
    <t>Agente de Aeroporto</t>
  </si>
  <si>
    <t>Movida Aluguel de Carros</t>
  </si>
  <si>
    <t>Atendente Bilingue</t>
  </si>
  <si>
    <t>To Fly Escola de Aviação</t>
  </si>
  <si>
    <t>Instrutor de Comissário de Bordo</t>
  </si>
  <si>
    <t>Irei abrir</t>
  </si>
  <si>
    <t>Pesquisa, Ensino, prática e didática</t>
  </si>
  <si>
    <t>https://drive.google.com/open?id=1-oAdGFyZKWaCyiE-zKm-Pt3FQ31KPvWM</t>
  </si>
  <si>
    <t>irei abrir</t>
  </si>
  <si>
    <t>FATEC SJC</t>
  </si>
  <si>
    <t>https://drive.google.com/open?id=1XlVgFKSj6g2_PY3r-4WmikuNGTzDsktk</t>
  </si>
  <si>
    <t>2_ABaOnufZJVoG-n0t0d2WAjyVru2sDt4wpk_MXgJXbLXiTKAmdGYasM3n4qymYmx_wOQf7Tw</t>
  </si>
  <si>
    <t>https://docs.google.com/forms/d/e/1FAIpQLScjp8gj7YYq-bgBeKku60Jztyr4Y2v2UV1AQ6VVCwn_0BdH_w/viewform?edit2=2_ABaOnufZJVoG-n0t0d2WAjyVru2sDt4wpk_MXgJXbLXiTKAmdGYasM3n4qymYmx_wOQf7Tw&amp;source=documentstudio&amp;timestamp=1637965780176</t>
  </si>
  <si>
    <t>Anthony Eduardo Barbosa da Silva</t>
  </si>
  <si>
    <t>anthony.eduardo@live.com</t>
  </si>
  <si>
    <t>Lorena</t>
  </si>
  <si>
    <t>São Paulo / Brasil</t>
  </si>
  <si>
    <t>Rua Dom Pedro II, 26</t>
  </si>
  <si>
    <t>Vila Passos</t>
  </si>
  <si>
    <t>Emerson Nunes Barbosa</t>
  </si>
  <si>
    <t>Primo</t>
  </si>
  <si>
    <t>Rua Mestre Antonio Cunha Faria</t>
  </si>
  <si>
    <t>Vila Nunes</t>
  </si>
  <si>
    <t>Faculdade de Ciências Humanas do Estado de São Paulo</t>
  </si>
  <si>
    <t>Engenharia de Produção</t>
  </si>
  <si>
    <t>Liebherr Brasil</t>
  </si>
  <si>
    <t>Aprendiz Eletricista de manutenção Eletroeletronica</t>
  </si>
  <si>
    <t>Valfilm Mg</t>
  </si>
  <si>
    <t>Ajudante de Impressão Flexografica</t>
  </si>
  <si>
    <t>Me tornar um excelente profissional em ramos de polimeros, pois a empresa onde atuo no momento é desse segmento. E tentar ser o melhor no que faço, absorver o máximo de conhecimento possivel.</t>
  </si>
  <si>
    <t>Empresa onde trabalho</t>
  </si>
  <si>
    <t>https://drive.google.com/open?id=1I0Fk1sbpXZU9B75qST4A5ecuCioxMR-D</t>
  </si>
  <si>
    <t>010861662</t>
  </si>
  <si>
    <t>Faculdade de Ciências Humanas do estado de São Paulo (FACIC)</t>
  </si>
  <si>
    <t>https://drive.google.com/open?id=108-NV6LapT4Jgq4Z4itmyyLRkGK8KeY6</t>
  </si>
  <si>
    <t>2_ABaOnucO0Tr5RcMtC5Fwi0yUN3spFJzYjIzFaqVWQCqW1TkBr5LhU1NKOAAvksBF-WXfrB8</t>
  </si>
  <si>
    <t>https://docs.google.com/forms/d/e/1FAIpQLScjp8gj7YYq-bgBeKku60Jztyr4Y2v2UV1AQ6VVCwn_0BdH_w/viewform?edit2=2_ABaOnucO0Tr5RcMtC5Fwi0yUN3spFJzYjIzFaqVWQCqW1TkBr5LhU1NKOAAvksBF-WXfrB8&amp;source=documentstudio&amp;timestamp=1637937649869</t>
  </si>
  <si>
    <t>Raphael Cesar Ferraz de Araújo</t>
  </si>
  <si>
    <t>raphaelcfaraujo@gmail.com</t>
  </si>
  <si>
    <t>Casado (a)</t>
  </si>
  <si>
    <t>São Paulo/ Brasil</t>
  </si>
  <si>
    <t>Rua José Benedito Ferrari, 438</t>
  </si>
  <si>
    <t>Vila Passo</t>
  </si>
  <si>
    <t>Maria Angela da Silva Araújo</t>
  </si>
  <si>
    <t>Esposa</t>
  </si>
  <si>
    <t>São Paulo/Brasil</t>
  </si>
  <si>
    <t>UNISAL- LORENA</t>
  </si>
  <si>
    <t>MBA ENGENHARIA DE QUALIDADE</t>
  </si>
  <si>
    <t>UNISAL-LORENA</t>
  </si>
  <si>
    <t>BACHAREL EM ENGENHARIA MECÂNICA</t>
  </si>
  <si>
    <t>INGLês</t>
  </si>
  <si>
    <t>ESPANHOL</t>
  </si>
  <si>
    <t>AGC VIDROS DO BRASIL LTDA.</t>
  </si>
  <si>
    <t>LIDER E CONTROLADOR DE PROCESSO DE FUNDIÇÃO DE VIDRO/ TECNICO ESPACIALISTA DE FUNCIÇÃO E CONFORMAÇÃO DE VIDRO</t>
  </si>
  <si>
    <t xml:space="preserve">DESENVOLVER UMA LINHA DE PESQUISA NA AREA DE VIDROS E CERÂMICOS, DESENVOLVER UM PROJETO VOLTADO PARA MATERIAS AVANCADOS E NOVAS APLICAÇOES PARA O VIDRO E CERÂMICOS </t>
  </si>
  <si>
    <t>Escola onde estudo</t>
  </si>
  <si>
    <t>https://drive.google.com/open?id=1gDbuUezhW2wKPrhP-u2HdLXV1dYcTsDG</t>
  </si>
  <si>
    <t xml:space="preserve">UNISAL- UNIVERCIDADE SALESIANA DO ESTATO DE SÃO PAULO - LORENA </t>
  </si>
  <si>
    <t>https://drive.google.com/open?id=1F2cUuEVzzN7Tz3GCou_yw2QgCuA70jfm</t>
  </si>
  <si>
    <t>2_ABaOnue5lyTm5EjI52gumtU73QZx2UpH53B3k_bwZCBiMzLTmxsQ3V3HdA-cL-LtqOFPcYU</t>
  </si>
  <si>
    <t>https://docs.google.com/forms/d/e/1FAIpQLScjp8gj7YYq-bgBeKku60Jztyr4Y2v2UV1AQ6VVCwn_0BdH_w/viewform?edit2=2_ABaOnue5lyTm5EjI52gumtU73QZx2UpH53B3k_bwZCBiMzLTmxsQ3V3HdA-cL-LtqOFPcYU&amp;source=documentstudio&amp;timestamp=1637785566635</t>
  </si>
  <si>
    <t>Ricelmo de Oliveira Pena</t>
  </si>
  <si>
    <t>ricelmopena@hotmail.com</t>
  </si>
  <si>
    <t>Negra</t>
  </si>
  <si>
    <t>Ipatinga</t>
  </si>
  <si>
    <t>MG</t>
  </si>
  <si>
    <t>03291178661</t>
  </si>
  <si>
    <t>SSP MG</t>
  </si>
  <si>
    <t>Rua Professor Agenor Augusto de Araújo, n° 21</t>
  </si>
  <si>
    <t>Jardim do Vale I</t>
  </si>
  <si>
    <t>Guaratinguetá</t>
  </si>
  <si>
    <t>Renata Maria M. Coelho Pena</t>
  </si>
  <si>
    <t>SP/Brasil</t>
  </si>
  <si>
    <t>FATEC - Pindamonhangaba / SP</t>
  </si>
  <si>
    <t>Tecnologia em Processos Metalúrgicos</t>
  </si>
  <si>
    <t>Inspetor de END/Analista da Qualidade</t>
  </si>
  <si>
    <t xml:space="preserve">Adquirir conhecimentos sólidos na área de engenharia de materiais com objetivo de contribuir com a comunidade de forma positiva com resultados de  pesquisas e no futuro lecionar. </t>
  </si>
  <si>
    <t>https://drive.google.com/open?id=10Qb1ufmoxTWOL7okLHOOgYp6sD4UaseN</t>
  </si>
  <si>
    <t>https://drive.google.com/open?id=1JniAwGH7g5_-du8ZH0aEhJ1a-szC6hFT</t>
  </si>
  <si>
    <t>https://docs.google.com/forms/d/e/1FAIpQLScjp8gj7YYq-bgBeKku60Jztyr4Y2v2UV1AQ6VVCwn_0BdH_w/viewform?edit2=2_ABaOnufkEbvh7t6fOdwcBd2n1gvkZRDDQVwVMiciSri7EISf6yXF1iQYYKOvvbG9DPaSWEM&amp;source=documentstudio&amp;timestamp=1637763815764</t>
  </si>
  <si>
    <t>Vitória de Melo Silveira</t>
  </si>
  <si>
    <t>vitoria.melo.silveira@usp.br</t>
  </si>
  <si>
    <t>Atibaia</t>
  </si>
  <si>
    <t>Rua Major Oliveira Borges, 160</t>
  </si>
  <si>
    <t>Centro</t>
  </si>
  <si>
    <t>Anita</t>
  </si>
  <si>
    <t>Irmã</t>
  </si>
  <si>
    <t xml:space="preserve">Rua Jasmim 190 </t>
  </si>
  <si>
    <t>Mansões Santo Antônio</t>
  </si>
  <si>
    <t>Campinas</t>
  </si>
  <si>
    <t>Universidade de São Paulo - Escola de Engenharia de Lorena</t>
  </si>
  <si>
    <t>Engenharia de Materiais</t>
  </si>
  <si>
    <t>Francês</t>
  </si>
  <si>
    <t>Tenaris Confab</t>
  </si>
  <si>
    <t>Estagiária de Qualidade-Consultas Técnicas</t>
  </si>
  <si>
    <t>Universidade de Lorraine - Nancy, França</t>
  </si>
  <si>
    <t>Estagiária de Pesquisa (intercâmbio acadêmico)</t>
  </si>
  <si>
    <t xml:space="preserve">Núcleo de Empreendedorismo da EEL </t>
  </si>
  <si>
    <t>Assessora de Marketing</t>
  </si>
  <si>
    <t>Pública</t>
  </si>
  <si>
    <t>FAPESP (Fundação de Amparo à Pesquisa do Estado de São Paulo)</t>
  </si>
  <si>
    <t>Aluna de Iniciação Científica</t>
  </si>
  <si>
    <t>Me aprofundar nos conhecimentos da Ciência e Engenharia de Materiais de maneira geral e me especializar na área de pesquisa escolhida para o tema do meu projeto, de tal forma que eu também possa contribuir para o desenvolvimento da pesquisa científica no Brasil.</t>
  </si>
  <si>
    <t>https://drive.google.com/open?id=1gHfcQW2TMFIYhy7GTfCF_61gVCQmN3ga</t>
  </si>
  <si>
    <t>857-5</t>
  </si>
  <si>
    <t>53.957-0</t>
  </si>
  <si>
    <t>https://drive.google.com/open?id=1isCyYwQL5pltnzIIpPlj7i5JHQGAsF18</t>
  </si>
  <si>
    <t>2_ABaOnufmL7qnb_hoRE3U8zIjBFFAH29MK5vgj0d-Qw7Ym1-GaEWnXaxDIlhqHdfspjQj00o</t>
  </si>
  <si>
    <t>https://docs.google.com/forms/d/e/1FAIpQLScjp8gj7YYq-bgBeKku60Jztyr4Y2v2UV1AQ6VVCwn_0BdH_w/viewform?edit2=2_ABaOnufmL7qnb_hoRE3U8zIjBFFAH29MK5vgj0d-Qw7Ym1-GaEWnXaxDIlhqHdfspjQj00o</t>
  </si>
  <si>
    <t>Ellen da Silva Alves</t>
  </si>
  <si>
    <t>eng.ellenalves@gmail.com</t>
  </si>
  <si>
    <t>Osasco</t>
  </si>
  <si>
    <t>SSP SP</t>
  </si>
  <si>
    <t>Estrada Municipal José Félix Machado Filho, 223</t>
  </si>
  <si>
    <t>Jardim Vista Alegre</t>
  </si>
  <si>
    <t>Lairto Marcílio Alves</t>
  </si>
  <si>
    <t>Pai</t>
  </si>
  <si>
    <t>Instituto Brasileiro de Formação</t>
  </si>
  <si>
    <t>Pós Graduação em Engenharia e Gerenciamento de Manutenção</t>
  </si>
  <si>
    <t>Centro Universitário Unidombosco</t>
  </si>
  <si>
    <t>Pós Graduação em Gerenciamento de Projetos</t>
  </si>
  <si>
    <t>Universidade Estadual Paulista</t>
  </si>
  <si>
    <t>Engenheira Mecânica</t>
  </si>
  <si>
    <t>AGC Automotive South America, AASA, Brasil</t>
  </si>
  <si>
    <t>Estagiária</t>
  </si>
  <si>
    <t>Gerdau Aços Especiais, GERDAU, Brasil</t>
  </si>
  <si>
    <t>Técnico de Produto</t>
  </si>
  <si>
    <t>Aprofundar meus conhecimentos na área de ciências e engenharia dos materiais e iniciar  uma trajetória na área acadêmica-profissional.</t>
  </si>
  <si>
    <t>Aluno PPGEM</t>
  </si>
  <si>
    <t>https://drive.google.com/open?id=1mFeEzTzkc_g8_N8pU03QeYVxk1CyRHzd</t>
  </si>
  <si>
    <t>0306-9</t>
  </si>
  <si>
    <t>31170-7</t>
  </si>
  <si>
    <t>https://drive.google.com/open?id=1178B2aDseS_18H3Umup6spIJTNCxM4BJ</t>
  </si>
  <si>
    <t>2_ABaOnufe_tDMkApquLmuf9aNmvdjAmVg3T7qq4ILL5yBBfYaxS_ss-SOoA0sz70BBqn8st8</t>
  </si>
  <si>
    <t>https://docs.google.com/forms/d/e/1FAIpQLScjp8gj7YYq-bgBeKku60Jztyr4Y2v2UV1AQ6VVCwn_0BdH_w/viewform?edit2=2_ABaOnufe_tDMkApquLmuf9aNmvdjAmVg3T7qq4ILL5yBBfYaxS_ss-SOoA0sz70BBqn8st8</t>
  </si>
  <si>
    <t>Caio Simão de Barros</t>
  </si>
  <si>
    <t>caio.simao.barros@usp.br</t>
  </si>
  <si>
    <t>São Paulo</t>
  </si>
  <si>
    <t>Rua São Benedito, 178 - Ap. 501</t>
  </si>
  <si>
    <t>Nelson</t>
  </si>
  <si>
    <t>Rua Candido Diniz Junqueira, 7</t>
  </si>
  <si>
    <t>Jardim Guapira</t>
  </si>
  <si>
    <t>02316160</t>
  </si>
  <si>
    <t>Universidade de São Paulo</t>
  </si>
  <si>
    <t>Colégio Guilherme de Almeida</t>
  </si>
  <si>
    <t>Ensino Médio</t>
  </si>
  <si>
    <t>Gerdau Aços Especiais Brasil</t>
  </si>
  <si>
    <t>Estagiário de Engenharia de Produto e Processo</t>
  </si>
  <si>
    <t>Monitor</t>
  </si>
  <si>
    <t>Busco continuar a aprofundar meus conhecimentos teóricos e práticos vinculados à Engenharia de Materiais, principalmente na área de Diagrama de Fases, na qual obtive experiência durante o período de iniciação científica na graduação.</t>
  </si>
  <si>
    <t>https://drive.google.com/open?id=1y9MNSH7qLjQvUhHEOvqLFn-Bqsd6iY6l</t>
  </si>
  <si>
    <t>https://drive.google.com/open?id=1-Tk8L9xYTYKyZJayhdX4dOwVBb3eQgrK</t>
  </si>
  <si>
    <t>Email sent to caio.simao.barros@usp.br, ppgem-eel@usp.br</t>
  </si>
  <si>
    <t>2_ABaOnucN-Wfc_oXjO0Tm7Nx3NvUdLWUSfnsaI0QH-cA5Z35BRJtGaUPVcUvKpZ8NyKstPzE</t>
  </si>
  <si>
    <t>https://docs.google.com/forms/d/e/1FAIpQLScjp8gj7YYq-bgBeKku60Jztyr4Y2v2UV1AQ6VVCwn_0BdH_w/viewform?edit2=2_ABaOnucN-Wfc_oXjO0Tm7Nx3NvUdLWUSfnsaI0QH-cA5Z35BRJtGaUPVcUvKpZ8NyKstPzE</t>
  </si>
  <si>
    <t>Leonardo Henrique Prado dos Santos</t>
  </si>
  <si>
    <t>leonardohprado@gmail.com</t>
  </si>
  <si>
    <t>Volta Redonda</t>
  </si>
  <si>
    <t>Brasil</t>
  </si>
  <si>
    <t>Detran-RJ</t>
  </si>
  <si>
    <t>Rua Sebastião Gorgulho Neto</t>
  </si>
  <si>
    <t>Jatobá</t>
  </si>
  <si>
    <t>Pouso Alegre</t>
  </si>
  <si>
    <t>Evelyn</t>
  </si>
  <si>
    <t>Rua Otávio Júnior</t>
  </si>
  <si>
    <t>Voldac</t>
  </si>
  <si>
    <t>RJ/ Brasil</t>
  </si>
  <si>
    <t>UFF</t>
  </si>
  <si>
    <t>Bacharel em Química</t>
  </si>
  <si>
    <t>Companhia Siderúrgica Nacional</t>
  </si>
  <si>
    <t>Operador de produção</t>
  </si>
  <si>
    <t>Quaker Houghton</t>
  </si>
  <si>
    <t xml:space="preserve">Assistente Técnico </t>
  </si>
  <si>
    <t xml:space="preserve">As minhas expectativas são as são as melhores possíveis, em relação a uma Universidade de nível mundial. E um curso de excelência. </t>
  </si>
  <si>
    <t>https://drive.google.com/open?id=1XTEVmlcDG8lDr7qtxweO44Swi3t6UBNf</t>
  </si>
  <si>
    <t>Universidade Federal Fluminense</t>
  </si>
  <si>
    <t>https://drive.google.com/open?id=1G3Yqo5omR4hIjqA1CSeXfzsnCZ6rg3Sh</t>
  </si>
  <si>
    <t>Email sent to leonardohprado@gmail.com, ppgem-eel@usp.br</t>
  </si>
  <si>
    <t>2_ABaOnudiVvSntdkWtFoXmwWEh4NYX179tCyAxPmBAUMTWAMoLP4pv31YHZfeHpm31vzxMLU</t>
  </si>
  <si>
    <t>https://docs.google.com/forms/d/e/1FAIpQLScjp8gj7YYq-bgBeKku60Jztyr4Y2v2UV1AQ6VVCwn_0BdH_w/viewform?edit2=2_ABaOnudiVvSntdkWtFoXmwWEh4NYX179tCyAxPmBAUMTWAMoLP4pv31YHZfeHpm31vzxMLU</t>
  </si>
  <si>
    <t>Bruna Govoni</t>
  </si>
  <si>
    <t>bruna-govoni@uergs.edu.br</t>
  </si>
  <si>
    <t>São Jerônimo</t>
  </si>
  <si>
    <t>RS</t>
  </si>
  <si>
    <t>02607764084</t>
  </si>
  <si>
    <t>sjs</t>
  </si>
  <si>
    <t>Rua Luiz Afonso, 353, apt 2</t>
  </si>
  <si>
    <t>Cidade Baixa</t>
  </si>
  <si>
    <t>Porto Alegre</t>
  </si>
  <si>
    <t>Erondina dos Santos Govoni</t>
  </si>
  <si>
    <t>Rua Luiz Custódio de Souza, 34</t>
  </si>
  <si>
    <t>Vila Nova</t>
  </si>
  <si>
    <t>Butiá</t>
  </si>
  <si>
    <t>RS/ Brasil</t>
  </si>
  <si>
    <t>Universidade Estadual do Rio Grande do Sul</t>
  </si>
  <si>
    <t>Bacharelado em Engenharia de Bioprocessos e Biotecnologia</t>
  </si>
  <si>
    <t>Hospital de Clínicas de Porto Alegre</t>
  </si>
  <si>
    <t>Pesquisadora</t>
  </si>
  <si>
    <t>Companhia Riograndense de Saneamento</t>
  </si>
  <si>
    <t>Ministrante</t>
  </si>
  <si>
    <t>Butiá/RS</t>
  </si>
  <si>
    <t>Espero conseguir entrar no referido programa de pós-graduação para evoluir como pessoa e profissional, pretendo contribuir positivante com a ciência e tecnologia, gerando conhecimento e produtos que resolvam, principalmente, problemas ambientais.</t>
  </si>
  <si>
    <t>https://drive.google.com/open?id=1kRyjAzraLhWjb0cpaipSZtMvtMNmfEGG</t>
  </si>
  <si>
    <t>1368-4</t>
  </si>
  <si>
    <t>21331-4</t>
  </si>
  <si>
    <t>https://drive.google.com/open?id=1arBFikxE4bCAvHmfl-IDewI3IQspYMhi</t>
  </si>
  <si>
    <t>Email sent to bruna-govoni@uergs.edu.br, ppgem-eel@usp.br</t>
  </si>
  <si>
    <t>2_ABaOnueWxPBEVb6uggCTbFntpslZ_vPvFkha6FOnUZqtlNYcKwtgScMSQW3YKpgWfHdBZ8c</t>
  </si>
  <si>
    <t>https://docs.google.com/forms/d/e/1FAIpQLScjp8gj7YYq-bgBeKku60Jztyr4Y2v2UV1AQ6VVCwn_0BdH_w/viewform?edit2=2_ABaOnueWxPBEVb6uggCTbFntpslZ_vPvFkha6FOnUZqtlNYcKwtgScMSQW3YKpgWfHdBZ8c</t>
  </si>
  <si>
    <t>Cássio Henrique Silva Nascimento</t>
  </si>
  <si>
    <t>cassio_henrique21@hotmail.com</t>
  </si>
  <si>
    <t>Detran</t>
  </si>
  <si>
    <t>Rua São Sebastião</t>
  </si>
  <si>
    <t>Monte Castelo</t>
  </si>
  <si>
    <t>Irmão</t>
  </si>
  <si>
    <t>Rua Doutor Paulo Monteiro Mendes 385, 385</t>
  </si>
  <si>
    <t>Estácio de Sa</t>
  </si>
  <si>
    <t>Csn</t>
  </si>
  <si>
    <t>Operador de Lingotamento Contínuo</t>
  </si>
  <si>
    <t>Excelente</t>
  </si>
  <si>
    <t>https://drive.google.com/open?id=1UWhCROA9SpAXAkga5mwYX--UCgNTSPkH</t>
  </si>
  <si>
    <t>https://drive.google.com/open?id=15xyswbJr-rqieUOTe9aVKklh8bbp1fGa</t>
  </si>
  <si>
    <t>Email sent to cassio_henrique21@hotmail.com, ppgem-eel@usp.br</t>
  </si>
  <si>
    <t>2_ABaOnucMHXMZAw3IP03dN_yAWO8xfOgqKuR97Rr5wQc0au-F7F_qTc3FOX7BxAzKhVsLd3k</t>
  </si>
  <si>
    <t>https://docs.google.com/forms/d/e/1FAIpQLScjp8gj7YYq-bgBeKku60Jztyr4Y2v2UV1AQ6VVCwn_0BdH_w/viewform?edit2=2_ABaOnucMHXMZAw3IP03dN_yAWO8xfOgqKuR97Rr5wQc0au-F7F_qTc3FOX7BxAzKhVsLd3k</t>
  </si>
  <si>
    <t>Luciana Delphino Ferreira dos Santos</t>
  </si>
  <si>
    <t>lu_delphino@hotmail.com</t>
  </si>
  <si>
    <t>Rua Paulo José da Costa,342</t>
  </si>
  <si>
    <t>Parque Luis Mucciolo</t>
  </si>
  <si>
    <t>03272050</t>
  </si>
  <si>
    <t>Rosimeire</t>
  </si>
  <si>
    <t>mãe</t>
  </si>
  <si>
    <t>Rua Paulo José da Costa</t>
  </si>
  <si>
    <t>Faculdade de Tecnologia Itaquera Miguel Reale</t>
  </si>
  <si>
    <t>Tecnologia em Fabricação Mecânica</t>
  </si>
  <si>
    <t>Aços Radial Ind. e Comércio de Ferro e Aço LTDA</t>
  </si>
  <si>
    <t>Auxiliar de Qualidade</t>
  </si>
  <si>
    <t>Aços Radial Ind e Comércio de Ferro e Aço Ltda</t>
  </si>
  <si>
    <t>Auxiliar de Planejamento de Produção</t>
  </si>
  <si>
    <t>Fresadora Santana LTDA</t>
  </si>
  <si>
    <t>Auxiliar de PCP Pleno</t>
  </si>
  <si>
    <t>Fresadora Santana</t>
  </si>
  <si>
    <t>Inspetora de Montagem</t>
  </si>
  <si>
    <t>Ter um conhecimento específico para eu poder trabalhar na área</t>
  </si>
  <si>
    <t>Outros</t>
  </si>
  <si>
    <t>https://drive.google.com/open?id=10Jqec3AoZYeOiaOhepQVQiIc1GJ9OZhE</t>
  </si>
  <si>
    <t>https://drive.google.com/open?id=1KMB_7pX8kufkeZbnXCGOLBkSsbQcY6TW</t>
  </si>
  <si>
    <t>Email sent to lu_delphino@hotmail.com, ppgem-eel@usp.br</t>
  </si>
  <si>
    <t>2_ABaOnucY2lOiuJfsFsSY5qDAfuKKMiBs-2SQWcP_NiKg6ZsNa8VKTl2hVAIeFxut197Hxr8</t>
  </si>
  <si>
    <t>https://docs.google.com/forms/d/e/1FAIpQLScjp8gj7YYq-bgBeKku60Jztyr4Y2v2UV1AQ6VVCwn_0BdH_w/viewform?edit2=2_ABaOnucY2lOiuJfsFsSY5qDAfuKKMiBs-2SQWcP_NiKg6ZsNa8VKTl2hVAIeFxut197Hxr8</t>
  </si>
  <si>
    <t>Miguel de Omena Lucas Vieira</t>
  </si>
  <si>
    <t>miguel.omena@gmail.com</t>
  </si>
  <si>
    <t>Santo André</t>
  </si>
  <si>
    <t>SSP/SP</t>
  </si>
  <si>
    <t>Rua Ilydio Moura da Silva</t>
  </si>
  <si>
    <t>Jardim Imperial</t>
  </si>
  <si>
    <t>Larissa</t>
  </si>
  <si>
    <t>UNESP</t>
  </si>
  <si>
    <t>Engenharia Mecânica</t>
  </si>
  <si>
    <t>Professor</t>
  </si>
  <si>
    <t>Colégio Delta</t>
  </si>
  <si>
    <t>Colégio Vésper</t>
  </si>
  <si>
    <t>Fire Services</t>
  </si>
  <si>
    <t>Auxiliar de projetos</t>
  </si>
  <si>
    <t>Unesp</t>
  </si>
  <si>
    <t xml:space="preserve">Desenvolver pesquisa na área de processamento de materiais, desenvolver artigos científicos e publicá-los em revistas e periódicos. </t>
  </si>
  <si>
    <t>https://drive.google.com/open?id=199iHj6zyLE6S24fw7uxkaEA8jpKHNOhV</t>
  </si>
  <si>
    <t>https://drive.google.com/open?id=1oxwT9TCooYJd3b4Io599jvCB7HYLMKOm</t>
  </si>
  <si>
    <t>Email sent to miguel.omena@gmail.com, ppgem-eel@usp.br</t>
  </si>
  <si>
    <t>2_ABaOnucPY3ATEiujFEmXb-opZtxLTX6nZikeR6s2hOTTUF_8Nrw6d2H7FGKy_xleO7PbUH0</t>
  </si>
  <si>
    <t>https://docs.google.com/forms/d/e/1FAIpQLScjp8gj7YYq-bgBeKku60Jztyr4Y2v2UV1AQ6VVCwn_0BdH_w/viewform?edit2=2_ABaOnucPY3ATEiujFEmXb-opZtxLTX6nZikeR6s2hOTTUF_8Nrw6d2H7FGKy_xleO7PbUH0</t>
  </si>
  <si>
    <t>Marco Antonio Barra Montevechi Filho</t>
  </si>
  <si>
    <t>montevechi1618@gmail.com</t>
  </si>
  <si>
    <t>Varginha</t>
  </si>
  <si>
    <t>MG/Brasil</t>
  </si>
  <si>
    <t>SSP-MG</t>
  </si>
  <si>
    <t>Rua Jasmim, 190, AP 92A</t>
  </si>
  <si>
    <t>Chácara Primavera</t>
  </si>
  <si>
    <t>Marco Antonio Barra Montevechi</t>
  </si>
  <si>
    <t>Avenida João Coelho Tavares, 522</t>
  </si>
  <si>
    <t>Alta Villa</t>
  </si>
  <si>
    <t>Escola de Engenharia de Lorena</t>
  </si>
  <si>
    <t>Engenheiro Físico</t>
  </si>
  <si>
    <t>Português</t>
  </si>
  <si>
    <t>CNPEM</t>
  </si>
  <si>
    <t>Estagiário</t>
  </si>
  <si>
    <t>Hack Atomic</t>
  </si>
  <si>
    <t>Professor de programação</t>
  </si>
  <si>
    <t>Dar continuidade aos estudos de engenharia e física da matéria condensada iniciados na faculdade. Participar de alguma equipe de pesquisas que implemente os conhecimentos adquiridos em algum projeto que seja útil à sociedade. Possivelmente seguir carreira acadêmica.</t>
  </si>
  <si>
    <t>https://drive.google.com/open?id=1fptYi3DOA2waCi8ZhLXcZkFJriX5E1QS</t>
  </si>
  <si>
    <t>08575</t>
  </si>
  <si>
    <t>Escola de Engenharia De Lorena</t>
  </si>
  <si>
    <t>https://drive.google.com/open?id=1QMlL8PUOiatNFUb5r2wUyG-qSF6WMudm</t>
  </si>
  <si>
    <t>Email sent to montevechi1618@gmail.com, ppgem-eel@usp.br</t>
  </si>
  <si>
    <t>2_ABaOnudO-xTJTVgMy-NLv1Mu9aTH0JUQbyNAPNzE1ObouYh5A6n1iRFiSg5k2EFV0Fsx4O0</t>
  </si>
  <si>
    <t>https://docs.google.com/forms/d/e/1FAIpQLScjp8gj7YYq-bgBeKku60Jztyr4Y2v2UV1AQ6VVCwn_0BdH_w/viewform?edit2=2_ABaOnudO-xTJTVgMy-NLv1Mu9aTH0JUQbyNAPNzE1ObouYh5A6n1iRFiSg5k2EFV0Fsx4O0</t>
  </si>
  <si>
    <t>Ana Carolina Brasil da Silva</t>
  </si>
  <si>
    <t>ana.brasil@aluno.cefet-rj.br</t>
  </si>
  <si>
    <t>Angra dos Reis</t>
  </si>
  <si>
    <t>Rio de Janeiro/Brasil</t>
  </si>
  <si>
    <t>Rua do Magistério 86</t>
  </si>
  <si>
    <t>Nova Angra</t>
  </si>
  <si>
    <t>Centro Federal de Educação Tecnológica Celso Suckow da Fonseca</t>
  </si>
  <si>
    <t>Graduação/Engenharia Metalúrgica</t>
  </si>
  <si>
    <t>Técnico/Mecânica</t>
  </si>
  <si>
    <t xml:space="preserve">Conseguir o melhor ensino para me especializar. </t>
  </si>
  <si>
    <t>https://drive.google.com/open?id=15f08loLuaX_sSkue-40ISQ-4SqtfXkml</t>
  </si>
  <si>
    <t>0460-X</t>
  </si>
  <si>
    <t>55014-0</t>
  </si>
  <si>
    <t>https://drive.google.com/open?id=1QGnDezO_89p1NcSD74dpQhTAinHxP7AP</t>
  </si>
  <si>
    <t>Email sent to ana.brasil@aluno.cefet-rj.br, ppgem-eel@usp.br</t>
  </si>
  <si>
    <t>2_ABaOnueTQ4I9LiNTmoZVd1RuKHGIGReKaT6HLxMdcCivn85R-AOdDCZkxiBuNbjgJObsA9c</t>
  </si>
  <si>
    <t>https://docs.google.com/forms/d/e/1FAIpQLScjp8gj7YYq-bgBeKku60Jztyr4Y2v2UV1AQ6VVCwn_0BdH_w/viewform?edit2=2_ABaOnueTQ4I9LiNTmoZVd1RuKHGIGReKaT6HLxMdcCivn85R-AOdDCZkxiBuNbjgJObsA9c</t>
  </si>
  <si>
    <t>MARCUS VIEIRA GRIBEL</t>
  </si>
  <si>
    <t>marcusgribel@bol.com.br</t>
  </si>
  <si>
    <t>02</t>
  </si>
  <si>
    <t>MAR DE ESPANHA</t>
  </si>
  <si>
    <t>09830435741</t>
  </si>
  <si>
    <t>DETRAN</t>
  </si>
  <si>
    <t>RUA 17G N172 APTO 12</t>
  </si>
  <si>
    <t>BELA VISTA</t>
  </si>
  <si>
    <t>volta redonda</t>
  </si>
  <si>
    <t>CRISTIANE DINIZ COELHO</t>
  </si>
  <si>
    <t>CONJUGE</t>
  </si>
  <si>
    <t>RUA DEZESSETE G, BELA VISITA</t>
  </si>
  <si>
    <t>FUNDAÇÃO OSWALDO ARANHA</t>
  </si>
  <si>
    <t>ESPECIALIDADE EM PROJETOS MECÂNICOS</t>
  </si>
  <si>
    <t>UNIVERSIDADE FEDERAL FLUMINENSE</t>
  </si>
  <si>
    <t>ENGENHEIRO MECÂNICO</t>
  </si>
  <si>
    <t>INGLES</t>
  </si>
  <si>
    <t>COMPANHIA SIDERURGICA NACIONAL</t>
  </si>
  <si>
    <t>ENGENHEIRO DE MANUTENÇÃO SR</t>
  </si>
  <si>
    <t>FACULDADE SUL FLUMINENSE</t>
  </si>
  <si>
    <t>PROFESSOR</t>
  </si>
  <si>
    <t>FORMAÇÃO COM QUALIDADE E EXCELENCIA</t>
  </si>
  <si>
    <t>https://drive.google.com/open?id=1e5ZX8liiVvNqjSlo0Yob64QwvgWZzwKL</t>
  </si>
  <si>
    <t>https://drive.google.com/open?id=1VJkkqlLTqwj5gxbp5sqDV9P9rzI5gaPR</t>
  </si>
  <si>
    <t>Email sent to marcusgribel@bol.com.br, ppgem-eel@usp.br</t>
  </si>
  <si>
    <t>2_ABaOnufDlbzzxsYw_QXpaP_oq6Y9U8lEwEaLfy24UfOovjlLUfKpjp8QMFOTsXeDSolYdNQ</t>
  </si>
  <si>
    <t>https://docs.google.com/forms/d/e/1FAIpQLScjp8gj7YYq-bgBeKku60Jztyr4Y2v2UV1AQ6VVCwn_0BdH_w/viewform?edit2=2_ABaOnufDlbzzxsYw_QXpaP_oq6Y9U8lEwEaLfy24UfOovjlLUfKpjp8QMFOTsXeDSolYdNQ</t>
  </si>
  <si>
    <t>Luiz</t>
  </si>
  <si>
    <t>luizeleno@usp.br</t>
  </si>
  <si>
    <t>SP</t>
  </si>
  <si>
    <t>edfmghdhsggfhmggd</t>
  </si>
  <si>
    <t>dffbvnvndgfvn</t>
  </si>
  <si>
    <t>dfbvnvbdbvc</t>
  </si>
  <si>
    <t>dfghnbvdfgh</t>
  </si>
  <si>
    <t>dfgnh</t>
  </si>
  <si>
    <t>fghnbfdgn</t>
  </si>
  <si>
    <t>dfghnnfgbn</t>
  </si>
  <si>
    <t>dfbg</t>
  </si>
  <si>
    <t>fdgnhn</t>
  </si>
  <si>
    <t>ertghbvc</t>
  </si>
  <si>
    <t>dfghnbvc</t>
  </si>
  <si>
    <t>dfgbvc</t>
  </si>
  <si>
    <t>dfghbvcdfg</t>
  </si>
  <si>
    <t>dfggnhmbnv</t>
  </si>
  <si>
    <t>,jhjgthfrd</t>
  </si>
  <si>
    <t>jghfdsf</t>
  </si>
  <si>
    <t>Boas</t>
  </si>
  <si>
    <t>Folheto do PPGEM</t>
  </si>
  <si>
    <t>https://drive.google.com/open?id=1VL9MJVnSwBfT4zqY0Ey8G6qTQ7ud8OiC</t>
  </si>
  <si>
    <t>354t5r</t>
  </si>
  <si>
    <t>USP</t>
  </si>
  <si>
    <t>https://drive.google.com/open?id=1HqKAhh3oXGWztSHQCt_i3RXJt0JUyfGC</t>
  </si>
  <si>
    <t>Email sent to luizeleno@usp.br, ppgem-eel@usp.br</t>
  </si>
  <si>
    <t>2_ABaOnucySxYHIhtacNDBEW20-vuwmse__dO7NXZVsWpwfM5h1ZZ21uuUleW3NzGyzErrNYI</t>
  </si>
  <si>
    <t>https://docs.google.com/forms/d/e/1FAIpQLScjp8gj7YYq-bgBeKku60Jztyr4Y2v2UV1AQ6VVCwn_0BdH_w/viewform?edit2=2_ABaOnucySxYHIhtacNDBEW20-vuwmse__dO7NXZVsWpwfM5h1ZZ21uuUleW3NzGyzErrNYI</t>
  </si>
  <si>
    <t>Guilherme Eduardo Silva Magalhães</t>
  </si>
  <si>
    <t>engmagalhaes.guilherme@gmail.com</t>
  </si>
  <si>
    <t>Av. Hilário Pereira de Souza, 492</t>
  </si>
  <si>
    <t>06010170</t>
  </si>
  <si>
    <t>Carlos Magalhães</t>
  </si>
  <si>
    <t>Estrada da Grama, 500</t>
  </si>
  <si>
    <t>Saboó</t>
  </si>
  <si>
    <t>São Roque</t>
  </si>
  <si>
    <t>Universidade Santa Cecília - UNISANTA</t>
  </si>
  <si>
    <t>Bacharelado em Engenharia Mecânica</t>
  </si>
  <si>
    <t>Instituto Tecnológico de Barueri - ITB</t>
  </si>
  <si>
    <t>Técnico em Tecnologia da Informação</t>
  </si>
  <si>
    <t>Techno Smart - Comércio e Manutenção de Máquinas</t>
  </si>
  <si>
    <t>Engenheiro de manutenção e projetos</t>
  </si>
  <si>
    <t>Exército Brasileiro - 2º Grupo de Artilharia Antiaérea</t>
  </si>
  <si>
    <t>1º Tenente - Oficial de Comunicações</t>
  </si>
  <si>
    <t>IBM do Brasil</t>
  </si>
  <si>
    <t>Analista de suporte Técnico - Bilingue</t>
  </si>
  <si>
    <t>Itau</t>
  </si>
  <si>
    <t>Obter ferramentas para conseguir alcançar excelência no meio acadêmico e científico, aplicando tais conhecimentos em meu meio profissional, aumentando meus alicerces  técnico e pensamento crítico, impulsionando meu crescimento pessoal e profissional.</t>
  </si>
  <si>
    <t>https://drive.google.com/open?id=11aMynd_QbktFUAWcTnsxf9YjKv_ADvkX</t>
  </si>
  <si>
    <t>0462</t>
  </si>
  <si>
    <t>079922</t>
  </si>
  <si>
    <t>https://drive.google.com/open?id=1czIuuP5sUkVvkD2eSI0PZ8KaEvFcG-JV</t>
  </si>
  <si>
    <t>Daniel Lucas Feliciano</t>
  </si>
  <si>
    <t>nielluc@yahoo.com.br</t>
  </si>
  <si>
    <t>MONTES CLAROS</t>
  </si>
  <si>
    <t>MG/BRASIL</t>
  </si>
  <si>
    <t>06686263648</t>
  </si>
  <si>
    <t>SSPMG</t>
  </si>
  <si>
    <t>RUA VISCONDE DE PINDAMONHANGABA, 111</t>
  </si>
  <si>
    <t>JARDIM BOA VISTA</t>
  </si>
  <si>
    <t>PINDAMONHANGABA</t>
  </si>
  <si>
    <t>DANIELA MASSULA</t>
  </si>
  <si>
    <t>ESPOSA</t>
  </si>
  <si>
    <t>SP/BRASIL</t>
  </si>
  <si>
    <t>UNIVERSIDADE FEDERAL DE ITAJUBÁ</t>
  </si>
  <si>
    <t>ENGENHARIA HÍDRICA</t>
  </si>
  <si>
    <t>FUNDAÇÃO GETULIO VARGAS</t>
  </si>
  <si>
    <t>MBA EM GESTÃO DE PROJETOS</t>
  </si>
  <si>
    <t>INGLÊS</t>
  </si>
  <si>
    <t>Novelis do Brasil Ltda</t>
  </si>
  <si>
    <t>Engenheiro de Desenvolvimento de Produto</t>
  </si>
  <si>
    <t>Engenheiro de Assistência Técnica</t>
  </si>
  <si>
    <t>Engenheiro de Serviços de Campo</t>
  </si>
  <si>
    <t>Analista de Gestão Industrial</t>
  </si>
  <si>
    <t>Aprofundar meus conhecimentos na área de engenharia de materiais e aplicá-los na minha área profissional, e futuramente, na área acadêmica.</t>
  </si>
  <si>
    <t>https://drive.google.com/open?id=1OT47jj3ANgHuv8EU3xviCVa-mIqVZKBu</t>
  </si>
  <si>
    <t>https://drive.google.com/open?id=1brYFB2tkdfor9cAB3IJpFYIQ-wvhrRKc</t>
  </si>
  <si>
    <t>Luiz Felipe Ribeiro Rabelo</t>
  </si>
  <si>
    <t>luiz.feliperibeiroo@gmail.com</t>
  </si>
  <si>
    <t>Não declarado</t>
  </si>
  <si>
    <t>Magé</t>
  </si>
  <si>
    <t>Rio de Janeiro</t>
  </si>
  <si>
    <t>Rua Tupi</t>
  </si>
  <si>
    <t>Vila Hepacare</t>
  </si>
  <si>
    <t>Fernando Luiz Rabelo</t>
  </si>
  <si>
    <t>Av. Simão da Mota</t>
  </si>
  <si>
    <t>Faculdade de Tecnologia de Pindamonhangaba</t>
  </si>
  <si>
    <t>Tecnólogo - Processos de soldagem</t>
  </si>
  <si>
    <t>AECI mining explosives</t>
  </si>
  <si>
    <t>Estágiario</t>
  </si>
  <si>
    <t>Nubank</t>
  </si>
  <si>
    <t>Contribuir para o desenvolvimento da educação e pesquisa nacional no Programa de Pós Graduação em Engenharia de Materiais.</t>
  </si>
  <si>
    <t>https://drive.google.com/open?id=1V7WB_7pg-Eg0dVsrxZCPx9F52Mfh3dZ-</t>
  </si>
  <si>
    <t>0001</t>
  </si>
  <si>
    <t>1399738-0</t>
  </si>
  <si>
    <t>https://drive.google.com/open?id=1RF0mw-MY-pObM2F263N849fk3r72QopV</t>
  </si>
  <si>
    <t>BRUNO NERY STOCO</t>
  </si>
  <si>
    <t>nerystoco@gmail.com</t>
  </si>
  <si>
    <t>VOLTA REDONDA</t>
  </si>
  <si>
    <t>RIO DE JANEIRO/BRASIL</t>
  </si>
  <si>
    <t>RUA G 147</t>
  </si>
  <si>
    <t>VALE DO SOL</t>
  </si>
  <si>
    <t>PINHEIRAL</t>
  </si>
  <si>
    <t>CINTIA</t>
  </si>
  <si>
    <t xml:space="preserve">UNIVERSIDADE FEDERAL FLUMINENSE </t>
  </si>
  <si>
    <t>ENGENHEIRO METALURGISTA</t>
  </si>
  <si>
    <t>TERNIUM BRASIL</t>
  </si>
  <si>
    <t>CONSULTOR</t>
  </si>
  <si>
    <t>RHIMAGNESITA</t>
  </si>
  <si>
    <t>ASSISTENTE TÉCNICO</t>
  </si>
  <si>
    <t>ASSOCIAÇÃO BRASILEIRA DE SOLDAGEM</t>
  </si>
  <si>
    <t xml:space="preserve">PROFESSOR TEMPORÁRIO </t>
  </si>
  <si>
    <t>AUMENTAR MEU CONHECIMENTO TÉCNICO EM REFRATÁRIO PARA APLICAÇÃO NA INDUSTRIA</t>
  </si>
  <si>
    <t>https://drive.google.com/open?id=1qX1f7jE6JvxCws2JSEwuerWsajepI4Pq</t>
  </si>
  <si>
    <t>https://drive.google.com/open?id=1_UDdAxob4UOwtCZktaHw1dUvzoJ2PPNQ</t>
  </si>
  <si>
    <t>Karoline Elerbrock Borowski</t>
  </si>
  <si>
    <t>karoline.borowski@usp.br</t>
  </si>
  <si>
    <t>SP - Brasil</t>
  </si>
  <si>
    <t>Avenida Capitão Messias Ribeiro, N°384</t>
  </si>
  <si>
    <t>Olaria</t>
  </si>
  <si>
    <t>Julienne Maria Fiorentini Elerbrock</t>
  </si>
  <si>
    <t>Universidade de São Paulo, Escola de Engenharia de Lorena</t>
  </si>
  <si>
    <t>Engenheira de Materiais</t>
  </si>
  <si>
    <t>Banco do Brasil</t>
  </si>
  <si>
    <t>Espero aprofundar meus conhecimentos adquiridos na graduação e me tornar mais independente para conduzir uma pesquisa, em um curso de excelência.</t>
  </si>
  <si>
    <t>https://drive.google.com/open?id=1IhqQqIIXLBro1NPZ99apEAtcRqg8tcXq</t>
  </si>
  <si>
    <t>118968-9</t>
  </si>
  <si>
    <t>https://drive.google.com/open?id=1r_QdjaGdSJ42jx1jFW7KWlPb_7LHfIvP</t>
  </si>
  <si>
    <t>Adolfo Luiz de Souza</t>
  </si>
  <si>
    <t>adolfo_luiz@hotmail.com</t>
  </si>
  <si>
    <t>RJ/Brasil</t>
  </si>
  <si>
    <t>Rua Luis Romanelli N°80 Apart 201</t>
  </si>
  <si>
    <t>Regina Célia</t>
  </si>
  <si>
    <t>Cruzeiro</t>
  </si>
  <si>
    <t>Lucinéia Rosa de Souza</t>
  </si>
  <si>
    <t xml:space="preserve">Rua Emilio de Menezes N°28 </t>
  </si>
  <si>
    <t>Eucaliptal</t>
  </si>
  <si>
    <t>Bacharel em Engenharia Metalúrgica</t>
  </si>
  <si>
    <t>Senai - Rj</t>
  </si>
  <si>
    <t>Técnico em Eletromecânica</t>
  </si>
  <si>
    <t>Colégio Plural de Ensino médio</t>
  </si>
  <si>
    <t>Técnico deInformática</t>
  </si>
  <si>
    <t>Greenbrier Maxion</t>
  </si>
  <si>
    <t>Analista de Laboratório</t>
  </si>
  <si>
    <t>UCD (Universidade daIrlanda)</t>
  </si>
  <si>
    <t>Técnico de Laboratório</t>
  </si>
  <si>
    <t>Iochpe Maxion</t>
  </si>
  <si>
    <t>Estagiário em Engenharia Metalúrgica</t>
  </si>
  <si>
    <t>CSN</t>
  </si>
  <si>
    <t>Lider de produção</t>
  </si>
  <si>
    <t>Vest Pré - Vestibular</t>
  </si>
  <si>
    <t>Professor ( fisica e matemática)</t>
  </si>
  <si>
    <t xml:space="preserve">Monitor - Algebra </t>
  </si>
  <si>
    <t>Autonomo</t>
  </si>
  <si>
    <t>Professor de Inglês</t>
  </si>
  <si>
    <t xml:space="preserve">*Buscar ainda mais conhecimento na área de materiais;
*interatividade com os colegas;
*troca de experiências na prática de atuação;
</t>
  </si>
  <si>
    <t>https://drive.google.com/open?id=1PTziYvry07P5qBBHLWfRMd3nn-gyRUDF</t>
  </si>
  <si>
    <t>https://drive.google.com/open?id=1neJchzbxRh3bfdX3KsBaVavFrfQW70fB</t>
  </si>
  <si>
    <t>Fábio Cavassani Notz</t>
  </si>
  <si>
    <t>fcnotz@gmail.com</t>
  </si>
  <si>
    <t>Resende</t>
  </si>
  <si>
    <t>05711873741</t>
  </si>
  <si>
    <t>Rua Manoel da Silva Torres - 555</t>
  </si>
  <si>
    <t>Alegria</t>
  </si>
  <si>
    <t>Marian</t>
  </si>
  <si>
    <t>AEDB - CPGE - Centro de Pesquisa Pos Graduação e Extensão</t>
  </si>
  <si>
    <t>Pós Graduação / Engenharia da Qualidade</t>
  </si>
  <si>
    <t>AEDB - Faculdade de Engenharia de Resende</t>
  </si>
  <si>
    <t>Graduação / Engenharia de Prdoução Automotiva</t>
  </si>
  <si>
    <t>Colégio Municipal Getúlio Vargas</t>
  </si>
  <si>
    <t>Ensino Médio Técnico /Mecânica Industrial</t>
  </si>
  <si>
    <t>Volkswagen Caminhões e Ônibus</t>
  </si>
  <si>
    <t>Engenheiro do Produto Pleno</t>
  </si>
  <si>
    <t>IVM Semcon Automotive</t>
  </si>
  <si>
    <t>Cooper Standard Automotive</t>
  </si>
  <si>
    <t>Assistente Técnico de Qualidade</t>
  </si>
  <si>
    <t>Aumentar meu conhecimento em materiais e poder disseminar as técnicas utilizadas na academia dentro da área profissional, aumentando o nível de conhecimento técnico dos profissionais de engenharia. Dessa forma, podemos utilizar o que há de mais recente em pesquisas para projetar itens robustos e reduzir insumos que impactam o meio ambiente e a sociedade em um todo.</t>
  </si>
  <si>
    <t>https://drive.google.com/open?id=19Zr1JtA_wYet4QT8uwMBNggAOhe4iqhN</t>
  </si>
  <si>
    <t>https://drive.google.com/open?id=1gYvSEDZHnK391EA_7oG1THNiqctrWftt</t>
  </si>
  <si>
    <t>Mariana</t>
  </si>
  <si>
    <t>Engenharia da Qualidade/Pos Graduação</t>
  </si>
  <si>
    <t>Engenharia de Produção Automotiva/Graduação</t>
  </si>
  <si>
    <t>Técnico Mecânica Industrial/Ensino Técnico</t>
  </si>
  <si>
    <t>Aumentar meu conhecimento em materiais e poder disseminar as técnicas utilizadas na academia dentro da área profissinal, aumentando o nível de conhecimento técnico dos profissionais de engenharia. Dessa forma, podemos utilizar o que há de mais recente em pesquisas para projetar itens robustos e reduzir insumos que impactam o meio ambiente e a sociedade em um todo.</t>
  </si>
  <si>
    <t>https://drive.google.com/open?id=1m37ygvAQWzQC3hLjM7bW6Rgw1DFK8j5t</t>
  </si>
  <si>
    <t>https://drive.google.com/open?id=1yWUHn-YIQ_2Bee5YONBKvGLLHaRiWugr</t>
  </si>
  <si>
    <t>Guilherme Henrique Lecques Romanelli</t>
  </si>
  <si>
    <t>gguilherme.romanelli@gmail.com</t>
  </si>
  <si>
    <t>São José dos Campos</t>
  </si>
  <si>
    <t>sspmg</t>
  </si>
  <si>
    <t>Rua Marechal Deodoro</t>
  </si>
  <si>
    <t>Itamonte</t>
  </si>
  <si>
    <t>José Luiz Romanelli</t>
  </si>
  <si>
    <t>Rua Governador Valadares</t>
  </si>
  <si>
    <t>centro</t>
  </si>
  <si>
    <t>Minas Gerais/Brasil</t>
  </si>
  <si>
    <t>Engenheiro Mecânico</t>
  </si>
  <si>
    <t>Dublin Institute of Technology</t>
  </si>
  <si>
    <t>Graduação Sanduíche</t>
  </si>
  <si>
    <t>Universidade Estadual Paulista - UNESP</t>
  </si>
  <si>
    <t>Especialista em Gestão da Produção</t>
  </si>
  <si>
    <t>Estagiário de Engenharia de Manutenção</t>
  </si>
  <si>
    <t>AGC Vidros do Brasil</t>
  </si>
  <si>
    <t>Engenheiro de Processos</t>
  </si>
  <si>
    <t>Geração de conhecimento e acesso à docência</t>
  </si>
  <si>
    <t>https://drive.google.com/open?id=1Z6GsOz8B95xpIww1WM-bxUIecnWgFXhM</t>
  </si>
  <si>
    <t>https://drive.google.com/open?id=1gVoOIyP-kCtcK8n2ANteYNyEzPuYDyTE</t>
  </si>
  <si>
    <t>2_ABaOnudn5u564CWLx-WHdighvLoOVo5pyPrQMsjx5ofiHp70uobAAOHUA9Xwhb5Kt7Bsj_I</t>
  </si>
  <si>
    <t>https://docs.google.com/forms/d/e/1FAIpQLScjp8gj7YYq-bgBeKku60Jztyr4Y2v2UV1AQ6VVCwn_0BdH_w/viewform?edit2=2_ABaOnudn5u564CWLx-WHdighvLoOVo5pyPrQMsjx5ofiHp70uobAAOHUA9Xwhb5Kt7Bsj_I&amp;source=documentstudio&amp;timestamp=1638222812788</t>
  </si>
  <si>
    <t>Eduardo Ruiz Ferreira</t>
  </si>
  <si>
    <t>eduardoruizferreira@gmail.com</t>
  </si>
  <si>
    <t>SSP-SP</t>
  </si>
  <si>
    <t>R. José Mário Antunes Fernandes, 239</t>
  </si>
  <si>
    <t>Pedregulho</t>
  </si>
  <si>
    <t>Guaratingueta</t>
  </si>
  <si>
    <t>Alessandra Hasmann</t>
  </si>
  <si>
    <t>FEI - Faculdade de Engenharia Industrial</t>
  </si>
  <si>
    <t>Valfilm MG Ltda</t>
  </si>
  <si>
    <t>Especialista de Produto - P&amp;D Inovação</t>
  </si>
  <si>
    <t>Buntech Tecnologia em Insumos</t>
  </si>
  <si>
    <t>Coordenador de Laboratório</t>
  </si>
  <si>
    <t>SGS do Brasil</t>
  </si>
  <si>
    <t>Coordenador de Laboratórios</t>
  </si>
  <si>
    <t xml:space="preserve">L. A. Falcão Bauer – C. T. C. Q. Ltda </t>
  </si>
  <si>
    <t>Aprofundar e adquirir novos conhecimentos na área da ciência dos materiais</t>
  </si>
  <si>
    <t>https://drive.google.com/open?id=1axnjMHhhqiu7pEc5NxBELxLPP3PVhsQH</t>
  </si>
  <si>
    <t>Centro Universitário da FEI</t>
  </si>
  <si>
    <t>https://drive.google.com/open?id=1gar5VXMfuaN7qmY0X7GRuKGtZ4OkhW8H</t>
  </si>
  <si>
    <t>2_ABaOnucFubBB2RnQv4KJKuMAo5PWspbzeWUnLnpuuBPZgmzQnP0x41s-vgF8vGnLCjZSXX0</t>
  </si>
  <si>
    <t>https://docs.google.com/forms/d/e/1FAIpQLScjp8gj7YYq-bgBeKku60Jztyr4Y2v2UV1AQ6VVCwn_0BdH_w/viewform?edit2=2_ABaOnucFubBB2RnQv4KJKuMAo5PWspbzeWUnLnpuuBPZgmzQnP0x41s-vgF8vGnLCjZSXX0&amp;source=documentstudio&amp;timestamp=1652019443163</t>
  </si>
  <si>
    <t>Tarcísio Marques Ramos</t>
  </si>
  <si>
    <t>tarcisio@rocketmail.com</t>
  </si>
  <si>
    <t>União estável</t>
  </si>
  <si>
    <t>Detran RJ</t>
  </si>
  <si>
    <t>rua Dezessete-C n29, apto 11</t>
  </si>
  <si>
    <t>Bela Vista</t>
  </si>
  <si>
    <t>Denise Abelha</t>
  </si>
  <si>
    <t>rua Dezessete-C n29 apto 11</t>
  </si>
  <si>
    <t>UFF Universidade Federal Fluminense</t>
  </si>
  <si>
    <t>Bacharel em Engenharia</t>
  </si>
  <si>
    <t xml:space="preserve">Arcelor Mittal Aços Longos </t>
  </si>
  <si>
    <t>Estágio</t>
  </si>
  <si>
    <t>RHI Magnesita Refratários</t>
  </si>
  <si>
    <t>Estágio de Engenharia</t>
  </si>
  <si>
    <t>CSN Companhia Siderúrgica Nacional</t>
  </si>
  <si>
    <t>Estágio de P&amp;D</t>
  </si>
  <si>
    <t xml:space="preserve">ThyssenKrupp CSA </t>
  </si>
  <si>
    <t>Operador de Processo</t>
  </si>
  <si>
    <t>Ampliar os conhecimentos criando uma interface entre a instituição e indústria.</t>
  </si>
  <si>
    <t>https://drive.google.com/open?id=1mHDrgXG6c4en3I8Hx766Id3JieXMWBxJ</t>
  </si>
  <si>
    <t>https://drive.google.com/open?id=10PWkoG1PDg1nfmCj7ivtU6k_J9-uDDjC</t>
  </si>
  <si>
    <t>2_ABaOnufkKr_B4t2gqTo3pQYT_1zuPAU8zA8heA8Cjap6n2ycxl66_9UcfaSmpmytq7eeReM</t>
  </si>
  <si>
    <t>https://docs.google.com/forms/d/e/1FAIpQLScjp8gj7YYq-bgBeKku60Jztyr4Y2v2UV1AQ6VVCwn_0BdH_w/viewform?edit2=2_ABaOnufkKr_B4t2gqTo3pQYT_1zuPAU8zA8heA8Cjap6n2ycxl66_9UcfaSmpmytq7eeReM&amp;source=documentstudio&amp;timestamp=1652063181411</t>
  </si>
  <si>
    <t>THAIS APARECIDA GOVEIA ARAUJO</t>
  </si>
  <si>
    <t>thaisaraujosz@hotmail.com</t>
  </si>
  <si>
    <t>HORTOLÂNDIA</t>
  </si>
  <si>
    <t>Rua ercilio Antonio Meira</t>
  </si>
  <si>
    <t>Jardim Santa Izabel</t>
  </si>
  <si>
    <t>Francisco</t>
  </si>
  <si>
    <t>Rua Ercílio Antônio Meira</t>
  </si>
  <si>
    <t>Hortolandia</t>
  </si>
  <si>
    <t xml:space="preserve">Unimetrocamp </t>
  </si>
  <si>
    <t>Graduação / Engenharia Mecanica</t>
  </si>
  <si>
    <t xml:space="preserve">Ingles </t>
  </si>
  <si>
    <t>Asvotec</t>
  </si>
  <si>
    <t>Assistente Engenharia</t>
  </si>
  <si>
    <t xml:space="preserve">Campinas </t>
  </si>
  <si>
    <t xml:space="preserve">Buscar melhorias </t>
  </si>
  <si>
    <t>https://drive.google.com/open?id=1xJJAAK6xWjdb3AYiKk2wimmiZbcPxR2s</t>
  </si>
  <si>
    <t>1849-X</t>
  </si>
  <si>
    <t>Unimetrocamp</t>
  </si>
  <si>
    <t>https://drive.google.com/open?id=1tlu1BYHgqkqxA-xfJQl2U0WvmwhpTzFq</t>
  </si>
  <si>
    <t>2_ABaOnudDhzMIaFBAXKey8hLPjM3OPLiWMMmyhUCX69tlDUqNM6YDCieP2cO7EA_Fx0IH2gI</t>
  </si>
  <si>
    <t>https://docs.google.com/forms/d/e/1FAIpQLScjp8gj7YYq-bgBeKku60Jztyr4Y2v2UV1AQ6VVCwn_0BdH_w/viewform?edit2=2_ABaOnudDhzMIaFBAXKey8hLPjM3OPLiWMMmyhUCX69tlDUqNM6YDCieP2cO7EA_Fx0IH2gI&amp;source=documentstudio&amp;timestamp=1652495436089</t>
  </si>
  <si>
    <t>Raphael Ulisses Costa de Resende</t>
  </si>
  <si>
    <t>raphaelres@gmail.com</t>
  </si>
  <si>
    <t>Foz do Iguaçu</t>
  </si>
  <si>
    <t>08312108696</t>
  </si>
  <si>
    <t>ssp/mg</t>
  </si>
  <si>
    <t>Rua Vital Brasil</t>
  </si>
  <si>
    <t>São Vicente</t>
  </si>
  <si>
    <t>Itajubá</t>
  </si>
  <si>
    <t>Gyslaine</t>
  </si>
  <si>
    <t>Minas Gerais</t>
  </si>
  <si>
    <t>Universidade Federal de Itajubá</t>
  </si>
  <si>
    <t>Mestrado em Materiais para engenharia</t>
  </si>
  <si>
    <t>Unifei</t>
  </si>
  <si>
    <t>Pesquisador</t>
  </si>
  <si>
    <t>Petrobras</t>
  </si>
  <si>
    <t>Me aperfeiçoar na área, tanto pesquisa quanto docência, para que tenha melhores oportunidades profissionais no futuro</t>
  </si>
  <si>
    <t>https://drive.google.com/open?id=19Q626nlaTYTQMwn3VAIAKlQVfjyFBwkp</t>
  </si>
  <si>
    <t>308-5</t>
  </si>
  <si>
    <t>61840-3</t>
  </si>
  <si>
    <t>https://drive.google.com/open?id=1jgztgCTFekrknnAe06AmmL4B9pS9jlU-</t>
  </si>
  <si>
    <t>2_ABaOnudRa82W9B0mhHRoFG7tvaR3eHQYfDHbxv5tccEfe94Fq79hklbY-5zOAdW7E0VJjXs</t>
  </si>
  <si>
    <t>https://docs.google.com/forms/d/e/1FAIpQLScjp8gj7YYq-bgBeKku60Jztyr4Y2v2UV1AQ6VVCwn_0BdH_w/viewform?edit2=2_ABaOnudRa82W9B0mhHRoFG7tvaR3eHQYfDHbxv5tccEfe94Fq79hklbY-5zOAdW7E0VJjXs&amp;source=documentstudio&amp;timestamp=1652719402632</t>
  </si>
  <si>
    <t>São Paulo Brasil</t>
  </si>
  <si>
    <t>Ssp</t>
  </si>
  <si>
    <t>Rua Ilydio Moura da Silva 9</t>
  </si>
  <si>
    <t>Bacharelado em engenharia mecânica</t>
  </si>
  <si>
    <t>Fire services</t>
  </si>
  <si>
    <t>Assistente de suporte acadêmico</t>
  </si>
  <si>
    <t>Colégio vésper</t>
  </si>
  <si>
    <t>Realizar pesquisa e publicações numa instituição de excelência, aprimorar e criar  conhecimento.</t>
  </si>
  <si>
    <t>https://drive.google.com/open?id=1ByxjVjvTtz5IEEkUTdlugnvLAhAYM-im</t>
  </si>
  <si>
    <t>https://drive.google.com/open?id=1maTf4zAnbNjX2Adz7SH4gyPHQkavoU4c</t>
  </si>
  <si>
    <t>2_ABaOnucj1Q5a9bTu2VBCYRs_qV_qjMDe73WsBVvKeeIlb1xk4Mx69jnahyy5uu7CuEF0J0o</t>
  </si>
  <si>
    <t>https://docs.google.com/forms/d/e/1FAIpQLScjp8gj7YYq-bgBeKku60Jztyr4Y2v2UV1AQ6VVCwn_0BdH_w/viewform?edit2=2_ABaOnucj1Q5a9bTu2VBCYRs_qV_qjMDe73WsBVvKeeIlb1xk4Mx69jnahyy5uu7CuEF0J0o&amp;source=documentstudio&amp;timestamp=1652757717886</t>
  </si>
  <si>
    <t>TAMIRES DE OLIVEIRA GONCALVES NOBREGA GUEDES</t>
  </si>
  <si>
    <t>deciofrancainspetor@gmail.com</t>
  </si>
  <si>
    <t>Estrada Municipal João Soares</t>
  </si>
  <si>
    <t>Clube dos Quinhentos</t>
  </si>
  <si>
    <t>012991596123</t>
  </si>
  <si>
    <t>esposa</t>
  </si>
  <si>
    <t>012992520791</t>
  </si>
  <si>
    <t>Instituição de Pesquisa Educação e Tecnologia, IPETEC, Brasil</t>
  </si>
  <si>
    <t>Pós Graduação em Engenharia de Soldagem</t>
  </si>
  <si>
    <t>FATEC, FATEC, Brasil</t>
  </si>
  <si>
    <t>Graduação em Processos Metalúrgicos</t>
  </si>
  <si>
    <t>Alemão</t>
  </si>
  <si>
    <t>LIEBHERR BRASIL</t>
  </si>
  <si>
    <t>Inspetor de Qualidade II</t>
  </si>
  <si>
    <t>Buscar conhecimento e desenvolvimento técnico cientifico e agregar na área de atuação.</t>
  </si>
  <si>
    <t>https://drive.google.com/open?id=1ViUtFqrL8sUBis0_4txSK33UWGoB0_Bq</t>
  </si>
  <si>
    <t>FATEC - Pindamonhangaba</t>
  </si>
  <si>
    <t>https://drive.google.com/open?id=1iBaXj2A3uxoxfZBOwreuma1ZIjHa0uGi</t>
  </si>
  <si>
    <t>2_ABaOnuceamKUs3s9_6MSaLp0TnLsWLQcBwBINMpkyqMl62EfQxj2O9EQFHt8-75qhHlV1sI</t>
  </si>
  <si>
    <t>https://docs.google.com/forms/d/e/1FAIpQLScjp8gj7YYq-bgBeKku60Jztyr4Y2v2UV1AQ6VVCwn_0BdH_w/viewform?edit2=2_ABaOnuceamKUs3s9_6MSaLp0TnLsWLQcBwBINMpkyqMl62EfQxj2O9EQFHt8-75qhHlV1sI&amp;source=documentstudio&amp;timestamp=1653521008993</t>
  </si>
  <si>
    <t>Décio Francisco Salles França</t>
  </si>
  <si>
    <t>Estrada Municipal Geraldo Soares da Silva,139</t>
  </si>
  <si>
    <t>Tamires de O.G.N.G.França</t>
  </si>
  <si>
    <t>Estrada Municipal Geraldo Soares da Silva</t>
  </si>
  <si>
    <t xml:space="preserve"> Pós Graduação em Engenharia de Soldagem</t>
  </si>
  <si>
    <t xml:space="preserve">Graduação em Processos Metalúrgicos. </t>
  </si>
  <si>
    <t>Inspetor de Qualidade</t>
  </si>
  <si>
    <t>Buscar conhecimento técnico e cientifico para agregar em minhas atividades profissionais.</t>
  </si>
  <si>
    <t>https://drive.google.com/open?id=1MjY_kfhGQeByRiAZPG4FtxhfnI7A8Bhh</t>
  </si>
  <si>
    <t>FATEC- Pindamonhangaba</t>
  </si>
  <si>
    <t>https://drive.google.com/open?id=1jzLavjvFe8GATcf8dsUvl7jj3L9OKJuT</t>
  </si>
  <si>
    <t>2_ABaOnufr3YXy1oUExaGmPlY6GyQe3gS2eV1q3vCD4isNRDNX10FQyxOVrnMzAwkUcUcsJdM</t>
  </si>
  <si>
    <t>https://docs.google.com/forms/d/e/1FAIpQLScjp8gj7YYq-bgBeKku60Jztyr4Y2v2UV1AQ6VVCwn_0BdH_w/viewform?edit2=2_ABaOnufr3YXy1oUExaGmPlY6GyQe3gS2eV1q3vCD4isNRDNX10FQyxOVrnMzAwkUcUcsJdM&amp;source=documentstudio&amp;timestamp=1653528788736</t>
  </si>
  <si>
    <t>Túlio Pinheiro Pôrto</t>
  </si>
  <si>
    <t>tuliopporto@hotmail.com</t>
  </si>
  <si>
    <t>Fortaleza</t>
  </si>
  <si>
    <t>Ceará/Brasil</t>
  </si>
  <si>
    <t>Rua Maria Chalita</t>
  </si>
  <si>
    <t>Parque Priavera</t>
  </si>
  <si>
    <t xml:space="preserve">Cachoeira Paulista </t>
  </si>
  <si>
    <t>Caio Graco Pinheiro Porto</t>
  </si>
  <si>
    <t>Rua Sarah Kubischek</t>
  </si>
  <si>
    <t>Parque Primavera</t>
  </si>
  <si>
    <t>Cachoeira Paulista</t>
  </si>
  <si>
    <t>EEL USP</t>
  </si>
  <si>
    <t>Engenharia Ambiental</t>
  </si>
  <si>
    <t>GRI Koleta</t>
  </si>
  <si>
    <t>Encarregado de Operação</t>
  </si>
  <si>
    <t>Associação Pró-Gestão das Águas da Bacia Hidrográfica do Rio Paraíba do Sul</t>
  </si>
  <si>
    <t>Estagiário em Engenharia Ambiental</t>
  </si>
  <si>
    <t>Maxion S.A.</t>
  </si>
  <si>
    <t>Eletricista de Manutenção</t>
  </si>
  <si>
    <t>Dar alguma contribuição significativa para a sociedade atravpes da ciência</t>
  </si>
  <si>
    <t>https://drive.google.com/open?id=1sQr9CJ_CvbGSIx0IkUalfEfsRFV2NNd2</t>
  </si>
  <si>
    <t>0449-9</t>
  </si>
  <si>
    <t>107717-1</t>
  </si>
  <si>
    <t>https://drive.google.com/open?id=1xGLYQl7vv8pFG8M71VIA1xY0vhBDFvCP</t>
  </si>
  <si>
    <t>2_ABaOnue5HiKTcQUkskYNEVZQFG2kvKJXMzicL9gFs6GACPZke9XgL-Db6OSl0oeBPEPbrOY</t>
  </si>
  <si>
    <t>https://docs.google.com/forms/d/e/1FAIpQLScjp8gj7YYq-bgBeKku60Jztyr4Y2v2UV1AQ6VVCwn_0BdH_w/viewform?edit2=2_ABaOnue5HiKTcQUkskYNEVZQFG2kvKJXMzicL9gFs6GACPZke9XgL-Db6OSl0oeBPEPbrOY&amp;source=documentstudio&amp;timestamp=1653652773532</t>
  </si>
  <si>
    <t>Marcos Vinicius Oliveira de Jesus</t>
  </si>
  <si>
    <t>marcos.moj@hotmail.com</t>
  </si>
  <si>
    <t>Rua Alagoas</t>
  </si>
  <si>
    <t>Cidade Industrial</t>
  </si>
  <si>
    <t>Faculdade de Tecnologia de São José dos Campos</t>
  </si>
  <si>
    <t>Tecnólogo</t>
  </si>
  <si>
    <t>Titaniumfix</t>
  </si>
  <si>
    <t>Operador de centro de usinagem</t>
  </si>
  <si>
    <t>Utec - Usinagem Aeroespacial</t>
  </si>
  <si>
    <t>Estagiário de Manufatura</t>
  </si>
  <si>
    <t>Não possuo</t>
  </si>
  <si>
    <t>Grandes expectativas em cursar um pós, em uma universidade de prestígio,</t>
  </si>
  <si>
    <t>Redes sociais</t>
  </si>
  <si>
    <t>https://drive.google.com/open?id=1eQXErg0qfnSZHGP95eL6Zs3g6ryqmI0V</t>
  </si>
  <si>
    <t>Faculdade de Tecnologia de São José dos Campos - FATEC</t>
  </si>
  <si>
    <t>https://drive.google.com/open?id=1cx7LZYk_VjneR8L2SCiMuV9I_7x4Xk_S</t>
  </si>
  <si>
    <t>2_ABaOnuc_wbwc-hrxTkaZJKH255sEuahqyZmQNYLCnl5DvuvRpAz9QPjS_a-3-YRjHfJL4fA</t>
  </si>
  <si>
    <t>https://docs.google.com/forms/d/e/1FAIpQLScjp8gj7YYq-bgBeKku60Jztyr4Y2v2UV1AQ6VVCwn_0BdH_w/viewform?edit2=2_ABaOnuc_wbwc-hrxTkaZJKH255sEuahqyZmQNYLCnl5DvuvRpAz9QPjS_a-3-YRjHfJL4fA&amp;source=documentstudio&amp;timestamp=1653837135267</t>
  </si>
  <si>
    <t>FRANCIELLE CRISTINA DA SILVA</t>
  </si>
  <si>
    <t>franciellesilva318@gmail.com</t>
  </si>
  <si>
    <t>Pindamonhangaba</t>
  </si>
  <si>
    <t>Avenida Abel Corrêa Guimarães</t>
  </si>
  <si>
    <t>Loteamento Eduardo da Silva Neto</t>
  </si>
  <si>
    <t>Helenice da Silva</t>
  </si>
  <si>
    <t>FATEC Pindamonhangaba</t>
  </si>
  <si>
    <t>Colégio Tableau</t>
  </si>
  <si>
    <t>Técnico em Química</t>
  </si>
  <si>
    <t>TotalEnergies Distribuidora do Brasil</t>
  </si>
  <si>
    <t>Técnico  químico em pesquisa e desenvolvimento</t>
  </si>
  <si>
    <t xml:space="preserve">Aprimorar meu conhecimento técnico no campo de materiais para crescimento profissional na minha área de atuação, pesquisa e desenvolvimento  voltado para fluidos de usinagem.
Adquirir conhecimento mais aprofundado na área de processos metalúrgicos, comportamento de metais e suas ligas, e polímeros. </t>
  </si>
  <si>
    <t>https://drive.google.com/open?id=1Phv11LxWKWLYZjQnIwdQdVW92NWrivir</t>
  </si>
  <si>
    <t>https://drive.google.com/open?id=1GTW-QISMMv83M1I7znJgIIWx9rtDbT4z</t>
  </si>
  <si>
    <t>2_ABaOnuf3_HpEwgb5QPrW4-Fr_8i6OA4VBYrun7hV7xOfSYgNuMMQ5qf0foIWRoA8mJKmCUQ</t>
  </si>
  <si>
    <t>https://docs.google.com/forms/d/e/1FAIpQLScjp8gj7YYq-bgBeKku60Jztyr4Y2v2UV1AQ6VVCwn_0BdH_w/viewform?edit2=2_ABaOnuf3_HpEwgb5QPrW4-Fr_8i6OA4VBYrun7hV7xOfSYgNuMMQ5qf0foIWRoA8mJKmCUQ&amp;source=documentstudio&amp;timestamp=1667273223807</t>
  </si>
  <si>
    <t>Document Studio Logs</t>
  </si>
  <si>
    <t>👋🏻 Please do not edit or delete this sheet)</t>
  </si>
  <si>
    <t>✔️  [Respostas ao formulário 1] Processed form row #37 by luizeleno@usp.br</t>
  </si>
  <si>
    <t>⚠️  Google Form has duplicate question titles</t>
  </si>
  <si>
    <t>adicionaroutroidioma (Value changed from 'Sim' to 'Não')</t>
  </si>
  <si>
    <t>✔️  [Respostas ao formulário 1] Processed form row #36 in 39 seconds.</t>
  </si>
  <si>
    <t>✔️  [Respostas ao formulário 1] Processed form row #35 in 52 seconds.</t>
  </si>
  <si>
    <t>adicionaroutroidioma (Value changed from 'Sim' to 'Não'</t>
  </si>
  <si>
    <t>✔️  [Respostas ao formulário 1] Processed form row #34 in 32 seconds.</t>
  </si>
  <si>
    <t>✔️  [Respostas ao formulário 1] Processed form row #33 in 24 seconds.</t>
  </si>
  <si>
    <t>✔️  [Respostas ao formulário 1] Processed form row #32 in 22 seconds.</t>
  </si>
  <si>
    <t>inseriroutraexperiênciadeensino (Value changed from 'Sim' to 'Não'</t>
  </si>
  <si>
    <t>✔️  [Respostas ao formulário 1] Processed form row #31 in 26 seconds.</t>
  </si>
  <si>
    <t>✔️  [Respostas ao formulário 1] Processed form row #30 in 23 seconds.</t>
  </si>
  <si>
    <t>✔️  [Respostas ao formulário 1] Processed form row #29 in 31 seconds.</t>
  </si>
  <si>
    <t>✔️  [Respostas ao formulário 1] Processed form row #28 in 48 seconds.</t>
  </si>
  <si>
    <t>ℹ️  Processed Form row #10 of sheet "Respostas ao formulário 1" in 40 seconds.</t>
  </si>
  <si>
    <t>User: luizeleno@usp.br (4377183495073859377)</t>
  </si>
  <si>
    <t>ℹ️  Processed Form row #11 of sheet "Respostas ao formulário 1" in 28 seconds.</t>
  </si>
  <si>
    <t>ℹ️  Processed Form row #12 of sheet "Respostas ao formulário 1" in 42 seconds.</t>
  </si>
  <si>
    <t>ℹ️  Processed Form row #13 of sheet "Respostas ao formulário 1" in 31 seconds.</t>
  </si>
  <si>
    <t>ℹ️  Processed Form row #14 of sheet "Respostas ao formulário 1" in 29 seconds.</t>
  </si>
  <si>
    <t>ℹ️  Processed Form row #15 of sheet "Respostas ao formulário 1" in 32 seconds.</t>
  </si>
  <si>
    <t>ℹ️  Processed Form row #16 of sheet "Respostas ao formulário 1" in 31 seconds.</t>
  </si>
  <si>
    <t>ℹ️  Processed Form row #17 of sheet "Respostas ao formulário 1" in 30 seconds.</t>
  </si>
  <si>
    <t>ℹ️  Processed Form row #18 of sheet "Respostas ao formulário 1" in 30 seconds.</t>
  </si>
  <si>
    <t>ℹ️  Processed Form row #19 of sheet "Respostas ao formulário 1" in 37 seconds.</t>
  </si>
  <si>
    <t>ℹ️  Processed Form row #20 of sheet "Respostas ao formulário 1" in 27 seconds.</t>
  </si>
  <si>
    <t>ℹ️  Processed Form row #21 of sheet "Respostas ao formulário 1" in 41 seconds.</t>
  </si>
  <si>
    <t>✔️  Processed Form row #22 of sheet "Respostas ao formulário 1" in 30 seconds.</t>
  </si>
  <si>
    <t>✔️  Processed Form row #23 of sheet "Respostas ao formulário 1" in 27 seconds.</t>
  </si>
  <si>
    <t>✔️  Processed Form row #23 of sheet "Respostas ao formulário 1" in 21 seconds.</t>
  </si>
  <si>
    <t>✔️  Processed Form row #24 of sheet "Respostas ao formulário 1" in 31 seconds.</t>
  </si>
  <si>
    <t>✔️  Processed Form row #25 of sheet "Respostas ao formulário 1" in 27 seconds.</t>
  </si>
  <si>
    <t>✔️  Processed Form row #26 of sheet "Respostas ao formulário 1" in 23 seconds.</t>
  </si>
  <si>
    <t>✔️  Processed Form row #27 of sheet "Respostas ao formulário 1" in 30 seconds.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</si>
</sst>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7">
    <font>
      <sz val="10.0"/>
      <color rgb="FF000000"/>
      <name val="Arial"/>
      <scheme val="minor"/>
    </font>
    <font>
      <color theme="4"/>
      <name val="Arial"/>
      <scheme val="minor"/>
    </font>
    <font>
      <u/>
      <color theme="4"/>
    </font>
    <font>
      <u/>
      <color theme="4"/>
    </font>
    <font>
      <color theme="1"/>
      <name val="Arial"/>
      <scheme val="minor"/>
    </font>
    <font>
      <u/>
      <color rgb="FF0000FF"/>
    </font>
    <font>
      <u/>
      <color rgb="FF0000FF"/>
    </font>
  </fonts>
  <fills count="5">
    <fill>
      <patternFill patternType="none"/>
    </fill>
    <fill>
      <patternFill patternType="lightGray"/>
    </fill>
    <fill>
      <patternFill patternType="solid">
        <fgColor rgb="FFD9D2E9"/>
        <bgColor rgb="FFD9D2E9"/>
      </patternFill>
    </fill>
    <fill>
      <patternFill patternType="solid">
        <fgColor rgb="FFD0E0E3"/>
        <bgColor rgb="FFD0E0E3"/>
      </patternFill>
    </fill>
    <fill>
      <patternFill patternType="solid">
        <fgColor rgb="FFD9EAD3"/>
        <bgColor rgb="FFD9EAD3"/>
      </patternFill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 shrinkToFit="0" vertical="center" wrapText="1"/>
    </xf>
    <xf borderId="0" fillId="3" fontId="1" numFmtId="0" xfId="0" applyAlignment="1" applyFill="1" applyFont="1">
      <alignment readingOrder="0" shrinkToFit="0" vertical="center" wrapText="1"/>
    </xf>
    <xf borderId="0" fillId="4" fontId="1" numFmtId="0" xfId="0" applyAlignment="1" applyFill="1" applyFont="1">
      <alignment readingOrder="0" shrinkToFit="0" vertical="center" wrapText="1"/>
    </xf>
    <xf borderId="0" fillId="0" fontId="1" numFmtId="164" xfId="0" applyAlignment="1" applyFont="1" applyNumberFormat="1">
      <alignment readingOrder="0"/>
    </xf>
    <xf borderId="0" fillId="0" fontId="1" numFmtId="14" xfId="0" applyAlignment="1" applyFont="1" applyNumberFormat="1">
      <alignment readingOrder="0"/>
    </xf>
    <xf quotePrefix="1"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Font="1"/>
    <xf borderId="0" fillId="0" fontId="4" numFmtId="164" xfId="0" applyAlignment="1" applyFont="1" applyNumberFormat="1">
      <alignment readingOrder="0"/>
    </xf>
    <xf borderId="0" fillId="0" fontId="4" numFmtId="0" xfId="0" applyAlignment="1" applyFont="1">
      <alignment readingOrder="0"/>
    </xf>
    <xf quotePrefix="1" borderId="0" fillId="0" fontId="4" numFmtId="0" xfId="0" applyAlignment="1" applyFont="1">
      <alignment readingOrder="0"/>
    </xf>
    <xf borderId="0" fillId="0" fontId="4" numFmtId="14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6" numFmtId="0" xfId="0" applyFont="1"/>
    <xf borderId="0" fillId="0" fontId="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docs.google.com/forms/d/e/1FAIpQLScjp8gj7YYq-bgBeKku60Jztyr4Y2v2UV1AQ6VVCwn_0BdH_w/viewform?edit2=2_ABaOnucPY3ATEiujFEmXb-opZtxLTX6nZikeR6s2hOTTUF_8Nrw6d2H7FGKy_xleO7PbUH0" TargetMode="External"/><Relationship Id="rId42" Type="http://schemas.openxmlformats.org/officeDocument/2006/relationships/hyperlink" Target="https://drive.google.com/open?id=1QMlL8PUOiatNFUb5r2wUyG-qSF6WMudm" TargetMode="External"/><Relationship Id="rId41" Type="http://schemas.openxmlformats.org/officeDocument/2006/relationships/hyperlink" Target="https://drive.google.com/open?id=1fptYi3DOA2waCi8ZhLXcZkFJriX5E1QS" TargetMode="External"/><Relationship Id="rId44" Type="http://schemas.openxmlformats.org/officeDocument/2006/relationships/hyperlink" Target="https://drive.google.com/open?id=15f08loLuaX_sSkue-40ISQ-4SqtfXkml" TargetMode="External"/><Relationship Id="rId43" Type="http://schemas.openxmlformats.org/officeDocument/2006/relationships/hyperlink" Target="https://docs.google.com/forms/d/e/1FAIpQLScjp8gj7YYq-bgBeKku60Jztyr4Y2v2UV1AQ6VVCwn_0BdH_w/viewform?edit2=2_ABaOnudO-xTJTVgMy-NLv1Mu9aTH0JUQbyNAPNzE1ObouYh5A6n1iRFiSg5k2EFV0Fsx4O0" TargetMode="External"/><Relationship Id="rId46" Type="http://schemas.openxmlformats.org/officeDocument/2006/relationships/hyperlink" Target="https://docs.google.com/forms/d/e/1FAIpQLScjp8gj7YYq-bgBeKku60Jztyr4Y2v2UV1AQ6VVCwn_0BdH_w/viewform?edit2=2_ABaOnueTQ4I9LiNTmoZVd1RuKHGIGReKaT6HLxMdcCivn85R-AOdDCZkxiBuNbjgJObsA9c" TargetMode="External"/><Relationship Id="rId45" Type="http://schemas.openxmlformats.org/officeDocument/2006/relationships/hyperlink" Target="https://drive.google.com/open?id=1QGnDezO_89p1NcSD74dpQhTAinHxP7AP" TargetMode="External"/><Relationship Id="rId48" Type="http://schemas.openxmlformats.org/officeDocument/2006/relationships/hyperlink" Target="https://drive.google.com/open?id=1VJkkqlLTqwj5gxbp5sqDV9P9rzI5gaPR" TargetMode="External"/><Relationship Id="rId47" Type="http://schemas.openxmlformats.org/officeDocument/2006/relationships/hyperlink" Target="https://drive.google.com/open?id=1e5ZX8liiVvNqjSlo0Yob64QwvgWZzwKL" TargetMode="External"/><Relationship Id="rId49" Type="http://schemas.openxmlformats.org/officeDocument/2006/relationships/hyperlink" Target="https://docs.google.com/forms/d/e/1FAIpQLScjp8gj7YYq-bgBeKku60Jztyr4Y2v2UV1AQ6VVCwn_0BdH_w/viewform?edit2=2_ABaOnufDlbzzxsYw_QXpaP_oq6Y9U8lEwEaLfy24UfOovjlLUfKpjp8QMFOTsXeDSolYdNQ" TargetMode="External"/><Relationship Id="rId103" Type="http://schemas.openxmlformats.org/officeDocument/2006/relationships/vmlDrawing" Target="../drawings/vmlDrawing1.vml"/><Relationship Id="rId102" Type="http://schemas.openxmlformats.org/officeDocument/2006/relationships/drawing" Target="../drawings/drawing1.xml"/><Relationship Id="rId101" Type="http://schemas.openxmlformats.org/officeDocument/2006/relationships/hyperlink" Target="https://docs.google.com/forms/d/e/1FAIpQLScjp8gj7YYq-bgBeKku60Jztyr4Y2v2UV1AQ6VVCwn_0BdH_w/viewform?edit2=2_ABaOnuf3_HpEwgb5QPrW4-Fr_8i6OA4VBYrun7hV7xOfSYgNuMMQ5qf0foIWRoA8mJKmCUQ&amp;source=documentstudio&amp;timestamp=1667273223807" TargetMode="External"/><Relationship Id="rId100" Type="http://schemas.openxmlformats.org/officeDocument/2006/relationships/hyperlink" Target="https://drive.google.com/open?id=1GTW-QISMMv83M1I7znJgIIWx9rtDbT4z" TargetMode="External"/><Relationship Id="rId31" Type="http://schemas.openxmlformats.org/officeDocument/2006/relationships/hyperlink" Target="https://docs.google.com/forms/d/e/1FAIpQLScjp8gj7YYq-bgBeKku60Jztyr4Y2v2UV1AQ6VVCwn_0BdH_w/viewform?edit2=2_ABaOnueWxPBEVb6uggCTbFntpslZ_vPvFkha6FOnUZqtlNYcKwtgScMSQW3YKpgWfHdBZ8c" TargetMode="External"/><Relationship Id="rId30" Type="http://schemas.openxmlformats.org/officeDocument/2006/relationships/hyperlink" Target="https://drive.google.com/open?id=1arBFikxE4bCAvHmfl-IDewI3IQspYMhi" TargetMode="External"/><Relationship Id="rId33" Type="http://schemas.openxmlformats.org/officeDocument/2006/relationships/hyperlink" Target="https://drive.google.com/open?id=15xyswbJr-rqieUOTe9aVKklh8bbp1fGa" TargetMode="External"/><Relationship Id="rId32" Type="http://schemas.openxmlformats.org/officeDocument/2006/relationships/hyperlink" Target="https://drive.google.com/open?id=1UWhCROA9SpAXAkga5mwYX--UCgNTSPkH" TargetMode="External"/><Relationship Id="rId35" Type="http://schemas.openxmlformats.org/officeDocument/2006/relationships/hyperlink" Target="https://drive.google.com/open?id=10Jqec3AoZYeOiaOhepQVQiIc1GJ9OZhE" TargetMode="External"/><Relationship Id="rId34" Type="http://schemas.openxmlformats.org/officeDocument/2006/relationships/hyperlink" Target="https://docs.google.com/forms/d/e/1FAIpQLScjp8gj7YYq-bgBeKku60Jztyr4Y2v2UV1AQ6VVCwn_0BdH_w/viewform?edit2=2_ABaOnucMHXMZAw3IP03dN_yAWO8xfOgqKuR97Rr5wQc0au-F7F_qTc3FOX7BxAzKhVsLd3k" TargetMode="External"/><Relationship Id="rId37" Type="http://schemas.openxmlformats.org/officeDocument/2006/relationships/hyperlink" Target="https://docs.google.com/forms/d/e/1FAIpQLScjp8gj7YYq-bgBeKku60Jztyr4Y2v2UV1AQ6VVCwn_0BdH_w/viewform?edit2=2_ABaOnucY2lOiuJfsFsSY5qDAfuKKMiBs-2SQWcP_NiKg6ZsNa8VKTl2hVAIeFxut197Hxr8" TargetMode="External"/><Relationship Id="rId36" Type="http://schemas.openxmlformats.org/officeDocument/2006/relationships/hyperlink" Target="https://drive.google.com/open?id=1KMB_7pX8kufkeZbnXCGOLBkSsbQcY6TW" TargetMode="External"/><Relationship Id="rId39" Type="http://schemas.openxmlformats.org/officeDocument/2006/relationships/hyperlink" Target="https://drive.google.com/open?id=1oxwT9TCooYJd3b4Io599jvCB7HYLMKOm" TargetMode="External"/><Relationship Id="rId38" Type="http://schemas.openxmlformats.org/officeDocument/2006/relationships/hyperlink" Target="https://drive.google.com/open?id=199iHj6zyLE6S24fw7uxkaEA8jpKHNOhV" TargetMode="External"/><Relationship Id="rId20" Type="http://schemas.openxmlformats.org/officeDocument/2006/relationships/hyperlink" Target="https://drive.google.com/open?id=1mFeEzTzkc_g8_N8pU03QeYVxk1CyRHzd" TargetMode="External"/><Relationship Id="rId22" Type="http://schemas.openxmlformats.org/officeDocument/2006/relationships/hyperlink" Target="https://docs.google.com/forms/d/e/1FAIpQLScjp8gj7YYq-bgBeKku60Jztyr4Y2v2UV1AQ6VVCwn_0BdH_w/viewform?edit2=2_ABaOnufe_tDMkApquLmuf9aNmvdjAmVg3T7qq4ILL5yBBfYaxS_ss-SOoA0sz70BBqn8st8" TargetMode="External"/><Relationship Id="rId21" Type="http://schemas.openxmlformats.org/officeDocument/2006/relationships/hyperlink" Target="https://drive.google.com/open?id=1178B2aDseS_18H3Umup6spIJTNCxM4BJ" TargetMode="External"/><Relationship Id="rId24" Type="http://schemas.openxmlformats.org/officeDocument/2006/relationships/hyperlink" Target="https://drive.google.com/open?id=1-Tk8L9xYTYKyZJayhdX4dOwVBb3eQgrK" TargetMode="External"/><Relationship Id="rId23" Type="http://schemas.openxmlformats.org/officeDocument/2006/relationships/hyperlink" Target="https://drive.google.com/open?id=1y9MNSH7qLjQvUhHEOvqLFn-Bqsd6iY6l" TargetMode="External"/><Relationship Id="rId26" Type="http://schemas.openxmlformats.org/officeDocument/2006/relationships/hyperlink" Target="https://drive.google.com/open?id=1XTEVmlcDG8lDr7qtxweO44Swi3t6UBNf" TargetMode="External"/><Relationship Id="rId25" Type="http://schemas.openxmlformats.org/officeDocument/2006/relationships/hyperlink" Target="https://docs.google.com/forms/d/e/1FAIpQLScjp8gj7YYq-bgBeKku60Jztyr4Y2v2UV1AQ6VVCwn_0BdH_w/viewform?edit2=2_ABaOnucN-Wfc_oXjO0Tm7Nx3NvUdLWUSfnsaI0QH-cA5Z35BRJtGaUPVcUvKpZ8NyKstPzE" TargetMode="External"/><Relationship Id="rId28" Type="http://schemas.openxmlformats.org/officeDocument/2006/relationships/hyperlink" Target="https://docs.google.com/forms/d/e/1FAIpQLScjp8gj7YYq-bgBeKku60Jztyr4Y2v2UV1AQ6VVCwn_0BdH_w/viewform?edit2=2_ABaOnudiVvSntdkWtFoXmwWEh4NYX179tCyAxPmBAUMTWAMoLP4pv31YHZfeHpm31vzxMLU" TargetMode="External"/><Relationship Id="rId27" Type="http://schemas.openxmlformats.org/officeDocument/2006/relationships/hyperlink" Target="https://drive.google.com/open?id=1G3Yqo5omR4hIjqA1CSeXfzsnCZ6rg3Sh" TargetMode="External"/><Relationship Id="rId29" Type="http://schemas.openxmlformats.org/officeDocument/2006/relationships/hyperlink" Target="https://drive.google.com/open?id=1kRyjAzraLhWjb0cpaipSZtMvtMNmfEGG" TargetMode="External"/><Relationship Id="rId95" Type="http://schemas.openxmlformats.org/officeDocument/2006/relationships/hyperlink" Target="https://docs.google.com/forms/d/e/1FAIpQLScjp8gj7YYq-bgBeKku60Jztyr4Y2v2UV1AQ6VVCwn_0BdH_w/viewform?edit2=2_ABaOnue5HiKTcQUkskYNEVZQFG2kvKJXMzicL9gFs6GACPZke9XgL-Db6OSl0oeBPEPbrOY&amp;source=documentstudio&amp;timestamp=1653652773532" TargetMode="External"/><Relationship Id="rId94" Type="http://schemas.openxmlformats.org/officeDocument/2006/relationships/hyperlink" Target="https://drive.google.com/open?id=1xGLYQl7vv8pFG8M71VIA1xY0vhBDFvCP" TargetMode="External"/><Relationship Id="rId97" Type="http://schemas.openxmlformats.org/officeDocument/2006/relationships/hyperlink" Target="https://drive.google.com/open?id=1cx7LZYk_VjneR8L2SCiMuV9I_7x4Xk_S" TargetMode="External"/><Relationship Id="rId96" Type="http://schemas.openxmlformats.org/officeDocument/2006/relationships/hyperlink" Target="https://drive.google.com/open?id=1eQXErg0qfnSZHGP95eL6Zs3g6ryqmI0V" TargetMode="External"/><Relationship Id="rId11" Type="http://schemas.openxmlformats.org/officeDocument/2006/relationships/hyperlink" Target="https://drive.google.com/open?id=1gDbuUezhW2wKPrhP-u2HdLXV1dYcTsDG" TargetMode="External"/><Relationship Id="rId99" Type="http://schemas.openxmlformats.org/officeDocument/2006/relationships/hyperlink" Target="https://drive.google.com/open?id=1Phv11LxWKWLYZjQnIwdQdVW92NWrivir" TargetMode="External"/><Relationship Id="rId10" Type="http://schemas.openxmlformats.org/officeDocument/2006/relationships/hyperlink" Target="https://docs.google.com/forms/d/e/1FAIpQLScjp8gj7YYq-bgBeKku60Jztyr4Y2v2UV1AQ6VVCwn_0BdH_w/viewform?edit2=2_ABaOnucO0Tr5RcMtC5Fwi0yUN3spFJzYjIzFaqVWQCqW1TkBr5LhU1NKOAAvksBF-WXfrB8&amp;source=documentstudio&amp;timestamp=1637937649869" TargetMode="External"/><Relationship Id="rId98" Type="http://schemas.openxmlformats.org/officeDocument/2006/relationships/hyperlink" Target="https://docs.google.com/forms/d/e/1FAIpQLScjp8gj7YYq-bgBeKku60Jztyr4Y2v2UV1AQ6VVCwn_0BdH_w/viewform?edit2=2_ABaOnuc_wbwc-hrxTkaZJKH255sEuahqyZmQNYLCnl5DvuvRpAz9QPjS_a-3-YRjHfJL4fA&amp;source=documentstudio&amp;timestamp=1653837135267" TargetMode="External"/><Relationship Id="rId13" Type="http://schemas.openxmlformats.org/officeDocument/2006/relationships/hyperlink" Target="https://docs.google.com/forms/d/e/1FAIpQLScjp8gj7YYq-bgBeKku60Jztyr4Y2v2UV1AQ6VVCwn_0BdH_w/viewform?edit2=2_ABaOnue5lyTm5EjI52gumtU73QZx2UpH53B3k_bwZCBiMzLTmxsQ3V3HdA-cL-LtqOFPcYU&amp;source=documentstudio&amp;timestamp=1637785566635" TargetMode="External"/><Relationship Id="rId12" Type="http://schemas.openxmlformats.org/officeDocument/2006/relationships/hyperlink" Target="https://drive.google.com/open?id=1F2cUuEVzzN7Tz3GCou_yw2QgCuA70jfm" TargetMode="External"/><Relationship Id="rId91" Type="http://schemas.openxmlformats.org/officeDocument/2006/relationships/hyperlink" Target="https://drive.google.com/open?id=1jzLavjvFe8GATcf8dsUvl7jj3L9OKJuT" TargetMode="External"/><Relationship Id="rId90" Type="http://schemas.openxmlformats.org/officeDocument/2006/relationships/hyperlink" Target="https://drive.google.com/open?id=1MjY_kfhGQeByRiAZPG4FtxhfnI7A8Bhh" TargetMode="External"/><Relationship Id="rId93" Type="http://schemas.openxmlformats.org/officeDocument/2006/relationships/hyperlink" Target="https://drive.google.com/open?id=1sQr9CJ_CvbGSIx0IkUalfEfsRFV2NNd2" TargetMode="External"/><Relationship Id="rId92" Type="http://schemas.openxmlformats.org/officeDocument/2006/relationships/hyperlink" Target="https://docs.google.com/forms/d/e/1FAIpQLScjp8gj7YYq-bgBeKku60Jztyr4Y2v2UV1AQ6VVCwn_0BdH_w/viewform?edit2=2_ABaOnufr3YXy1oUExaGmPlY6GyQe3gS2eV1q3vCD4isNRDNX10FQyxOVrnMzAwkUcUcsJdM&amp;source=documentstudio&amp;timestamp=1653528788736" TargetMode="External"/><Relationship Id="rId15" Type="http://schemas.openxmlformats.org/officeDocument/2006/relationships/hyperlink" Target="https://drive.google.com/open?id=1JniAwGH7g5_-du8ZH0aEhJ1a-szC6hFT" TargetMode="External"/><Relationship Id="rId14" Type="http://schemas.openxmlformats.org/officeDocument/2006/relationships/hyperlink" Target="https://drive.google.com/open?id=10Qb1ufmoxTWOL7okLHOOgYp6sD4UaseN" TargetMode="External"/><Relationship Id="rId17" Type="http://schemas.openxmlformats.org/officeDocument/2006/relationships/hyperlink" Target="https://drive.google.com/open?id=1gHfcQW2TMFIYhy7GTfCF_61gVCQmN3ga" TargetMode="External"/><Relationship Id="rId16" Type="http://schemas.openxmlformats.org/officeDocument/2006/relationships/hyperlink" Target="https://docs.google.com/forms/d/e/1FAIpQLScjp8gj7YYq-bgBeKku60Jztyr4Y2v2UV1AQ6VVCwn_0BdH_w/viewform?edit2=2_ABaOnufkEbvh7t6fOdwcBd2n1gvkZRDDQVwVMiciSri7EISf6yXF1iQYYKOvvbG9DPaSWEM&amp;source=documentstudio&amp;timestamp=1637763815764" TargetMode="External"/><Relationship Id="rId19" Type="http://schemas.openxmlformats.org/officeDocument/2006/relationships/hyperlink" Target="https://docs.google.com/forms/d/e/1FAIpQLScjp8gj7YYq-bgBeKku60Jztyr4Y2v2UV1AQ6VVCwn_0BdH_w/viewform?edit2=2_ABaOnufmL7qnb_hoRE3U8zIjBFFAH29MK5vgj0d-Qw7Ym1-GaEWnXaxDIlhqHdfspjQj00o" TargetMode="External"/><Relationship Id="rId18" Type="http://schemas.openxmlformats.org/officeDocument/2006/relationships/hyperlink" Target="https://drive.google.com/open?id=1isCyYwQL5pltnzIIpPlj7i5JHQGAsF18" TargetMode="External"/><Relationship Id="rId84" Type="http://schemas.openxmlformats.org/officeDocument/2006/relationships/hyperlink" Target="https://drive.google.com/open?id=1ByxjVjvTtz5IEEkUTdlugnvLAhAYM-im" TargetMode="External"/><Relationship Id="rId83" Type="http://schemas.openxmlformats.org/officeDocument/2006/relationships/hyperlink" Target="https://docs.google.com/forms/d/e/1FAIpQLScjp8gj7YYq-bgBeKku60Jztyr4Y2v2UV1AQ6VVCwn_0BdH_w/viewform?edit2=2_ABaOnudRa82W9B0mhHRoFG7tvaR3eHQYfDHbxv5tccEfe94Fq79hklbY-5zOAdW7E0VJjXs&amp;source=documentstudio&amp;timestamp=1652719402632" TargetMode="External"/><Relationship Id="rId86" Type="http://schemas.openxmlformats.org/officeDocument/2006/relationships/hyperlink" Target="https://docs.google.com/forms/d/e/1FAIpQLScjp8gj7YYq-bgBeKku60Jztyr4Y2v2UV1AQ6VVCwn_0BdH_w/viewform?edit2=2_ABaOnucj1Q5a9bTu2VBCYRs_qV_qjMDe73WsBVvKeeIlb1xk4Mx69jnahyy5uu7CuEF0J0o&amp;source=documentstudio&amp;timestamp=1652757717886" TargetMode="External"/><Relationship Id="rId85" Type="http://schemas.openxmlformats.org/officeDocument/2006/relationships/hyperlink" Target="https://drive.google.com/open?id=1maTf4zAnbNjX2Adz7SH4gyPHQkavoU4c" TargetMode="External"/><Relationship Id="rId88" Type="http://schemas.openxmlformats.org/officeDocument/2006/relationships/hyperlink" Target="https://drive.google.com/open?id=1iBaXj2A3uxoxfZBOwreuma1ZIjHa0uGi" TargetMode="External"/><Relationship Id="rId87" Type="http://schemas.openxmlformats.org/officeDocument/2006/relationships/hyperlink" Target="https://drive.google.com/open?id=1ViUtFqrL8sUBis0_4txSK33UWGoB0_Bq" TargetMode="External"/><Relationship Id="rId89" Type="http://schemas.openxmlformats.org/officeDocument/2006/relationships/hyperlink" Target="https://docs.google.com/forms/d/e/1FAIpQLScjp8gj7YYq-bgBeKku60Jztyr4Y2v2UV1AQ6VVCwn_0BdH_w/viewform?edit2=2_ABaOnuceamKUs3s9_6MSaLp0TnLsWLQcBwBINMpkyqMl62EfQxj2O9EQFHt8-75qhHlV1sI&amp;source=documentstudio&amp;timestamp=1653521008993" TargetMode="External"/><Relationship Id="rId80" Type="http://schemas.openxmlformats.org/officeDocument/2006/relationships/hyperlink" Target="https://docs.google.com/forms/d/e/1FAIpQLScjp8gj7YYq-bgBeKku60Jztyr4Y2v2UV1AQ6VVCwn_0BdH_w/viewform?edit2=2_ABaOnudDhzMIaFBAXKey8hLPjM3OPLiWMMmyhUCX69tlDUqNM6YDCieP2cO7EA_Fx0IH2gI&amp;source=documentstudio&amp;timestamp=1652495436089" TargetMode="External"/><Relationship Id="rId82" Type="http://schemas.openxmlformats.org/officeDocument/2006/relationships/hyperlink" Target="https://drive.google.com/open?id=1jgztgCTFekrknnAe06AmmL4B9pS9jlU-" TargetMode="External"/><Relationship Id="rId81" Type="http://schemas.openxmlformats.org/officeDocument/2006/relationships/hyperlink" Target="https://drive.google.com/open?id=19Q626nlaTYTQMwn3VAIAKlQVfjyFBwkp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drive.google.com/open?id=1YD8DEBruBvbH_6EI4SVZXRAoXvQuwLw7" TargetMode="External"/><Relationship Id="rId3" Type="http://schemas.openxmlformats.org/officeDocument/2006/relationships/hyperlink" Target="https://drive.google.com/open?id=10BXOtCYtPuIP49GCcz-5bEga_J_eV-cN" TargetMode="External"/><Relationship Id="rId4" Type="http://schemas.openxmlformats.org/officeDocument/2006/relationships/hyperlink" Target="https://docs.google.com/forms/d/e/1FAIpQLScjp8gj7YYq-bgBeKku60Jztyr4Y2v2UV1AQ6VVCwn_0BdH_w/viewform?edit2=2_ABaOnue3g1mTFmLYA3FcWPiCKAogezsXn3-mgiDEZKS8mYgLtYZTdcREzlN9YpMcGlEFqsk&amp;source=documentstudio&amp;timestamp=1637979397208" TargetMode="External"/><Relationship Id="rId9" Type="http://schemas.openxmlformats.org/officeDocument/2006/relationships/hyperlink" Target="https://drive.google.com/open?id=108-NV6LapT4Jgq4Z4itmyyLRkGK8KeY6" TargetMode="External"/><Relationship Id="rId5" Type="http://schemas.openxmlformats.org/officeDocument/2006/relationships/hyperlink" Target="https://drive.google.com/open?id=1-oAdGFyZKWaCyiE-zKm-Pt3FQ31KPvWM" TargetMode="External"/><Relationship Id="rId6" Type="http://schemas.openxmlformats.org/officeDocument/2006/relationships/hyperlink" Target="https://drive.google.com/open?id=1XlVgFKSj6g2_PY3r-4WmikuNGTzDsktk" TargetMode="External"/><Relationship Id="rId7" Type="http://schemas.openxmlformats.org/officeDocument/2006/relationships/hyperlink" Target="https://docs.google.com/forms/d/e/1FAIpQLScjp8gj7YYq-bgBeKku60Jztyr4Y2v2UV1AQ6VVCwn_0BdH_w/viewform?edit2=2_ABaOnufZJVoG-n0t0d2WAjyVru2sDt4wpk_MXgJXbLXiTKAmdGYasM3n4qymYmx_wOQf7Tw&amp;source=documentstudio&amp;timestamp=1637965780176" TargetMode="External"/><Relationship Id="rId8" Type="http://schemas.openxmlformats.org/officeDocument/2006/relationships/hyperlink" Target="https://drive.google.com/open?id=1I0Fk1sbpXZU9B75qST4A5ecuCioxMR-D" TargetMode="External"/><Relationship Id="rId73" Type="http://schemas.openxmlformats.org/officeDocument/2006/relationships/hyperlink" Target="https://drive.google.com/open?id=1gar5VXMfuaN7qmY0X7GRuKGtZ4OkhW8H" TargetMode="External"/><Relationship Id="rId72" Type="http://schemas.openxmlformats.org/officeDocument/2006/relationships/hyperlink" Target="https://drive.google.com/open?id=1axnjMHhhqiu7pEc5NxBELxLPP3PVhsQH" TargetMode="External"/><Relationship Id="rId75" Type="http://schemas.openxmlformats.org/officeDocument/2006/relationships/hyperlink" Target="https://drive.google.com/open?id=1mHDrgXG6c4en3I8Hx766Id3JieXMWBxJ" TargetMode="External"/><Relationship Id="rId74" Type="http://schemas.openxmlformats.org/officeDocument/2006/relationships/hyperlink" Target="https://docs.google.com/forms/d/e/1FAIpQLScjp8gj7YYq-bgBeKku60Jztyr4Y2v2UV1AQ6VVCwn_0BdH_w/viewform?edit2=2_ABaOnucFubBB2RnQv4KJKuMAo5PWspbzeWUnLnpuuBPZgmzQnP0x41s-vgF8vGnLCjZSXX0&amp;source=documentstudio&amp;timestamp=1652019443163" TargetMode="External"/><Relationship Id="rId77" Type="http://schemas.openxmlformats.org/officeDocument/2006/relationships/hyperlink" Target="https://docs.google.com/forms/d/e/1FAIpQLScjp8gj7YYq-bgBeKku60Jztyr4Y2v2UV1AQ6VVCwn_0BdH_w/viewform?edit2=2_ABaOnufkKr_B4t2gqTo3pQYT_1zuPAU8zA8heA8Cjap6n2ycxl66_9UcfaSmpmytq7eeReM&amp;source=documentstudio&amp;timestamp=1652063181411" TargetMode="External"/><Relationship Id="rId76" Type="http://schemas.openxmlformats.org/officeDocument/2006/relationships/hyperlink" Target="https://drive.google.com/open?id=10PWkoG1PDg1nfmCj7ivtU6k_J9-uDDjC" TargetMode="External"/><Relationship Id="rId79" Type="http://schemas.openxmlformats.org/officeDocument/2006/relationships/hyperlink" Target="https://drive.google.com/open?id=1tlu1BYHgqkqxA-xfJQl2U0WvmwhpTzFq" TargetMode="External"/><Relationship Id="rId78" Type="http://schemas.openxmlformats.org/officeDocument/2006/relationships/hyperlink" Target="https://drive.google.com/open?id=1xJJAAK6xWjdb3AYiKk2wimmiZbcPxR2s" TargetMode="External"/><Relationship Id="rId71" Type="http://schemas.openxmlformats.org/officeDocument/2006/relationships/hyperlink" Target="https://docs.google.com/forms/d/e/1FAIpQLScjp8gj7YYq-bgBeKku60Jztyr4Y2v2UV1AQ6VVCwn_0BdH_w/viewform?edit2=2_ABaOnudn5u564CWLx-WHdighvLoOVo5pyPrQMsjx5ofiHp70uobAAOHUA9Xwhb5Kt7Bsj_I&amp;source=documentstudio&amp;timestamp=1638222812788" TargetMode="External"/><Relationship Id="rId70" Type="http://schemas.openxmlformats.org/officeDocument/2006/relationships/hyperlink" Target="https://drive.google.com/open?id=1gVoOIyP-kCtcK8n2ANteYNyEzPuYDyTE" TargetMode="External"/><Relationship Id="rId62" Type="http://schemas.openxmlformats.org/officeDocument/2006/relationships/hyperlink" Target="https://drive.google.com/open?id=1r_QdjaGdSJ42jx1jFW7KWlPb_7LHfIvP" TargetMode="External"/><Relationship Id="rId61" Type="http://schemas.openxmlformats.org/officeDocument/2006/relationships/hyperlink" Target="https://drive.google.com/open?id=1IhqQqIIXLBro1NPZ99apEAtcRqg8tcXq" TargetMode="External"/><Relationship Id="rId64" Type="http://schemas.openxmlformats.org/officeDocument/2006/relationships/hyperlink" Target="https://drive.google.com/open?id=1neJchzbxRh3bfdX3KsBaVavFrfQW70fB" TargetMode="External"/><Relationship Id="rId63" Type="http://schemas.openxmlformats.org/officeDocument/2006/relationships/hyperlink" Target="https://drive.google.com/open?id=1PTziYvry07P5qBBHLWfRMd3nn-gyRUDF" TargetMode="External"/><Relationship Id="rId66" Type="http://schemas.openxmlformats.org/officeDocument/2006/relationships/hyperlink" Target="https://drive.google.com/open?id=1gYvSEDZHnK391EA_7oG1THNiqctrWftt" TargetMode="External"/><Relationship Id="rId65" Type="http://schemas.openxmlformats.org/officeDocument/2006/relationships/hyperlink" Target="https://drive.google.com/open?id=19Zr1JtA_wYet4QT8uwMBNggAOhe4iqhN" TargetMode="External"/><Relationship Id="rId68" Type="http://schemas.openxmlformats.org/officeDocument/2006/relationships/hyperlink" Target="https://drive.google.com/open?id=1yWUHn-YIQ_2Bee5YONBKvGLLHaRiWugr" TargetMode="External"/><Relationship Id="rId67" Type="http://schemas.openxmlformats.org/officeDocument/2006/relationships/hyperlink" Target="https://drive.google.com/open?id=1m37ygvAQWzQC3hLjM7bW6Rgw1DFK8j5t" TargetMode="External"/><Relationship Id="rId60" Type="http://schemas.openxmlformats.org/officeDocument/2006/relationships/hyperlink" Target="https://drive.google.com/open?id=1_UDdAxob4UOwtCZktaHw1dUvzoJ2PPNQ" TargetMode="External"/><Relationship Id="rId69" Type="http://schemas.openxmlformats.org/officeDocument/2006/relationships/hyperlink" Target="https://drive.google.com/open?id=1Z6GsOz8B95xpIww1WM-bxUIecnWgFXhM" TargetMode="External"/><Relationship Id="rId51" Type="http://schemas.openxmlformats.org/officeDocument/2006/relationships/hyperlink" Target="https://drive.google.com/open?id=1HqKAhh3oXGWztSHQCt_i3RXJt0JUyfGC" TargetMode="External"/><Relationship Id="rId50" Type="http://schemas.openxmlformats.org/officeDocument/2006/relationships/hyperlink" Target="https://drive.google.com/open?id=1VL9MJVnSwBfT4zqY0Ey8G6qTQ7ud8OiC" TargetMode="External"/><Relationship Id="rId53" Type="http://schemas.openxmlformats.org/officeDocument/2006/relationships/hyperlink" Target="https://drive.google.com/open?id=11aMynd_QbktFUAWcTnsxf9YjKv_ADvkX" TargetMode="External"/><Relationship Id="rId52" Type="http://schemas.openxmlformats.org/officeDocument/2006/relationships/hyperlink" Target="https://docs.google.com/forms/d/e/1FAIpQLScjp8gj7YYq-bgBeKku60Jztyr4Y2v2UV1AQ6VVCwn_0BdH_w/viewform?edit2=2_ABaOnucySxYHIhtacNDBEW20-vuwmse__dO7NXZVsWpwfM5h1ZZ21uuUleW3NzGyzErrNYI" TargetMode="External"/><Relationship Id="rId55" Type="http://schemas.openxmlformats.org/officeDocument/2006/relationships/hyperlink" Target="https://drive.google.com/open?id=1OT47jj3ANgHuv8EU3xviCVa-mIqVZKBu" TargetMode="External"/><Relationship Id="rId54" Type="http://schemas.openxmlformats.org/officeDocument/2006/relationships/hyperlink" Target="https://drive.google.com/open?id=1czIuuP5sUkVvkD2eSI0PZ8KaEvFcG-JV" TargetMode="External"/><Relationship Id="rId57" Type="http://schemas.openxmlformats.org/officeDocument/2006/relationships/hyperlink" Target="https://drive.google.com/open?id=1V7WB_7pg-Eg0dVsrxZCPx9F52Mfh3dZ-" TargetMode="External"/><Relationship Id="rId56" Type="http://schemas.openxmlformats.org/officeDocument/2006/relationships/hyperlink" Target="https://drive.google.com/open?id=1brYFB2tkdfor9cAB3IJpFYIQ-wvhrRKc" TargetMode="External"/><Relationship Id="rId59" Type="http://schemas.openxmlformats.org/officeDocument/2006/relationships/hyperlink" Target="https://drive.google.com/open?id=1qX1f7jE6JvxCws2JSEwuerWsajepI4Pq" TargetMode="External"/><Relationship Id="rId58" Type="http://schemas.openxmlformats.org/officeDocument/2006/relationships/hyperlink" Target="https://drive.google.com/open?id=1RF0mw-MY-pObM2F263N849fk3r72QopV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" width="18.88"/>
    <col customWidth="1" min="3" max="3" width="57.13"/>
    <col customWidth="1" min="4" max="129" width="18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39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53</v>
      </c>
      <c r="BI1" s="1" t="s">
        <v>58</v>
      </c>
      <c r="BJ1" s="1" t="s">
        <v>59</v>
      </c>
      <c r="BK1" s="1" t="s">
        <v>60</v>
      </c>
      <c r="BL1" s="1" t="s">
        <v>61</v>
      </c>
      <c r="BM1" s="1" t="s">
        <v>53</v>
      </c>
      <c r="BN1" s="1" t="s">
        <v>62</v>
      </c>
      <c r="BO1" s="1" t="s">
        <v>63</v>
      </c>
      <c r="BP1" s="1" t="s">
        <v>64</v>
      </c>
      <c r="BQ1" s="1" t="s">
        <v>65</v>
      </c>
      <c r="BR1" s="1" t="s">
        <v>66</v>
      </c>
      <c r="BS1" s="1" t="s">
        <v>67</v>
      </c>
      <c r="BT1" s="1" t="s">
        <v>68</v>
      </c>
      <c r="BU1" s="1" t="s">
        <v>69</v>
      </c>
      <c r="BV1" s="1" t="s">
        <v>70</v>
      </c>
      <c r="BW1" s="1" t="s">
        <v>71</v>
      </c>
      <c r="BX1" s="1" t="s">
        <v>72</v>
      </c>
      <c r="BY1" s="1" t="s">
        <v>73</v>
      </c>
      <c r="BZ1" s="1" t="s">
        <v>74</v>
      </c>
      <c r="CA1" s="1" t="s">
        <v>75</v>
      </c>
      <c r="CB1" s="1" t="s">
        <v>76</v>
      </c>
      <c r="CC1" s="1" t="s">
        <v>77</v>
      </c>
      <c r="CD1" s="1" t="s">
        <v>78</v>
      </c>
      <c r="CE1" s="1" t="s">
        <v>79</v>
      </c>
      <c r="CF1" s="1" t="s">
        <v>80</v>
      </c>
      <c r="CG1" s="1" t="s">
        <v>81</v>
      </c>
      <c r="CH1" s="1" t="s">
        <v>82</v>
      </c>
      <c r="CI1" s="1" t="s">
        <v>83</v>
      </c>
      <c r="CJ1" s="1" t="s">
        <v>84</v>
      </c>
      <c r="CK1" s="1" t="s">
        <v>85</v>
      </c>
      <c r="CL1" s="1" t="s">
        <v>86</v>
      </c>
      <c r="CM1" s="1" t="s">
        <v>87</v>
      </c>
      <c r="CN1" s="1" t="s">
        <v>88</v>
      </c>
      <c r="CO1" s="1" t="s">
        <v>89</v>
      </c>
      <c r="CP1" s="1" t="s">
        <v>90</v>
      </c>
      <c r="CQ1" s="1" t="s">
        <v>91</v>
      </c>
      <c r="CR1" s="1" t="s">
        <v>92</v>
      </c>
      <c r="CS1" s="1" t="s">
        <v>93</v>
      </c>
      <c r="CT1" s="1" t="s">
        <v>94</v>
      </c>
      <c r="CU1" s="1" t="s">
        <v>95</v>
      </c>
      <c r="CV1" s="1" t="s">
        <v>96</v>
      </c>
      <c r="CW1" s="1" t="s">
        <v>97</v>
      </c>
      <c r="CX1" s="1" t="s">
        <v>98</v>
      </c>
      <c r="CY1" s="1" t="s">
        <v>99</v>
      </c>
      <c r="CZ1" s="1" t="s">
        <v>95</v>
      </c>
      <c r="DA1" s="1" t="s">
        <v>100</v>
      </c>
      <c r="DB1" s="1" t="s">
        <v>101</v>
      </c>
      <c r="DC1" s="1" t="s">
        <v>102</v>
      </c>
      <c r="DD1" s="1" t="s">
        <v>103</v>
      </c>
      <c r="DE1" s="1" t="s">
        <v>95</v>
      </c>
      <c r="DF1" s="1" t="s">
        <v>104</v>
      </c>
      <c r="DG1" s="1" t="s">
        <v>105</v>
      </c>
      <c r="DH1" s="1" t="s">
        <v>106</v>
      </c>
      <c r="DI1" s="1" t="s">
        <v>107</v>
      </c>
      <c r="DJ1" s="1" t="s">
        <v>108</v>
      </c>
      <c r="DK1" s="1" t="s">
        <v>109</v>
      </c>
      <c r="DL1" s="2" t="s">
        <v>110</v>
      </c>
      <c r="DM1" s="1" t="s">
        <v>111</v>
      </c>
      <c r="DN1" s="1" t="s">
        <v>112</v>
      </c>
      <c r="DO1" s="2" t="s">
        <v>113</v>
      </c>
      <c r="DP1" s="2" t="s">
        <v>114</v>
      </c>
      <c r="DQ1" s="2" t="s">
        <v>115</v>
      </c>
      <c r="DR1" s="2" t="s">
        <v>116</v>
      </c>
      <c r="DS1" s="2" t="s">
        <v>117</v>
      </c>
      <c r="DT1" s="2" t="s">
        <v>118</v>
      </c>
      <c r="DU1" s="2" t="s">
        <v>119</v>
      </c>
      <c r="DV1" s="2" t="s">
        <v>120</v>
      </c>
      <c r="DW1" s="3" t="s">
        <v>121</v>
      </c>
      <c r="DX1" s="4" t="s">
        <v>122</v>
      </c>
      <c r="DY1" s="5" t="s">
        <v>123</v>
      </c>
    </row>
    <row r="2">
      <c r="A2" s="6">
        <v>44526.96987509259</v>
      </c>
      <c r="B2" s="2" t="s">
        <v>124</v>
      </c>
      <c r="C2" s="2" t="s">
        <v>125</v>
      </c>
      <c r="D2" s="2" t="s">
        <v>126</v>
      </c>
      <c r="E2" s="2" t="s">
        <v>127</v>
      </c>
      <c r="F2" s="2" t="s">
        <v>128</v>
      </c>
      <c r="G2" s="2" t="s">
        <v>129</v>
      </c>
      <c r="H2" s="2" t="s">
        <v>130</v>
      </c>
      <c r="I2" s="2">
        <v>0.0</v>
      </c>
      <c r="J2" s="7">
        <v>35584.0</v>
      </c>
      <c r="K2" s="2" t="s">
        <v>131</v>
      </c>
      <c r="L2" s="2" t="s">
        <v>132</v>
      </c>
      <c r="M2" s="8" t="s">
        <v>133</v>
      </c>
      <c r="N2" s="2">
        <v>3663422.0</v>
      </c>
      <c r="O2" s="7">
        <v>44224.0</v>
      </c>
      <c r="P2" s="2" t="s">
        <v>134</v>
      </c>
      <c r="Q2" s="1"/>
      <c r="R2" s="2" t="s">
        <v>135</v>
      </c>
      <c r="S2" s="2" t="s">
        <v>136</v>
      </c>
      <c r="T2" s="2" t="s">
        <v>137</v>
      </c>
      <c r="U2" s="2">
        <v>6.563664E7</v>
      </c>
      <c r="V2" s="2" t="s">
        <v>138</v>
      </c>
      <c r="W2" s="2">
        <v>8.6995887232E10</v>
      </c>
      <c r="X2" s="2" t="s">
        <v>139</v>
      </c>
      <c r="Y2" s="2" t="s">
        <v>140</v>
      </c>
      <c r="Z2" s="2" t="s">
        <v>141</v>
      </c>
      <c r="AA2" s="2" t="s">
        <v>136</v>
      </c>
      <c r="AB2" s="2" t="s">
        <v>137</v>
      </c>
      <c r="AC2" s="2" t="s">
        <v>142</v>
      </c>
      <c r="AD2" s="2">
        <v>6.563664E7</v>
      </c>
      <c r="AE2" s="2">
        <v>8.6995496054E10</v>
      </c>
      <c r="AF2" s="2" t="s">
        <v>143</v>
      </c>
      <c r="AG2" s="2" t="s">
        <v>144</v>
      </c>
      <c r="AH2" s="7">
        <v>42492.0</v>
      </c>
      <c r="AI2" s="7">
        <v>44590.0</v>
      </c>
      <c r="AJ2" s="2" t="s">
        <v>129</v>
      </c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2" t="s">
        <v>145</v>
      </c>
      <c r="AZ2" s="2" t="s">
        <v>146</v>
      </c>
      <c r="BA2" s="2" t="s">
        <v>146</v>
      </c>
      <c r="BB2" s="2" t="s">
        <v>146</v>
      </c>
      <c r="BC2" s="2" t="s">
        <v>147</v>
      </c>
      <c r="BD2" s="2" t="s">
        <v>148</v>
      </c>
      <c r="BE2" s="2" t="s">
        <v>149</v>
      </c>
      <c r="BF2" s="2" t="s">
        <v>149</v>
      </c>
      <c r="BG2" s="2" t="s">
        <v>149</v>
      </c>
      <c r="BH2" s="2" t="s">
        <v>129</v>
      </c>
      <c r="BI2" s="1"/>
      <c r="BJ2" s="1"/>
      <c r="BK2" s="1"/>
      <c r="BL2" s="1"/>
      <c r="BM2" s="1"/>
      <c r="BN2" s="1"/>
      <c r="BO2" s="1"/>
      <c r="BP2" s="1"/>
      <c r="BQ2" s="1"/>
      <c r="BR2" s="2" t="s">
        <v>147</v>
      </c>
      <c r="BS2" s="2" t="s">
        <v>150</v>
      </c>
      <c r="BT2" s="2" t="s">
        <v>151</v>
      </c>
      <c r="BU2" s="2" t="s">
        <v>152</v>
      </c>
      <c r="BV2" s="7">
        <v>42389.0</v>
      </c>
      <c r="BW2" s="7">
        <v>42480.0</v>
      </c>
      <c r="BX2" s="2" t="s">
        <v>147</v>
      </c>
      <c r="BY2" s="2" t="s">
        <v>153</v>
      </c>
      <c r="BZ2" s="2" t="s">
        <v>154</v>
      </c>
      <c r="CA2" s="2" t="s">
        <v>152</v>
      </c>
      <c r="CB2" s="7">
        <v>44166.0</v>
      </c>
      <c r="CC2" s="7">
        <v>44275.0</v>
      </c>
      <c r="CD2" s="2" t="s">
        <v>129</v>
      </c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2" t="s">
        <v>147</v>
      </c>
      <c r="CQ2" s="2" t="s">
        <v>143</v>
      </c>
      <c r="CR2" s="2" t="s">
        <v>155</v>
      </c>
      <c r="CS2" s="7">
        <v>44354.0</v>
      </c>
      <c r="CT2" s="7">
        <v>44464.0</v>
      </c>
      <c r="CU2" s="2" t="s">
        <v>129</v>
      </c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2" t="s">
        <v>129</v>
      </c>
      <c r="DK2" s="2" t="s">
        <v>147</v>
      </c>
      <c r="DL2" s="2" t="s">
        <v>156</v>
      </c>
      <c r="DM2" s="2" t="s">
        <v>157</v>
      </c>
      <c r="DN2" s="2" t="s">
        <v>158</v>
      </c>
      <c r="DO2" s="9" t="s">
        <v>159</v>
      </c>
      <c r="DP2" s="8" t="s">
        <v>160</v>
      </c>
      <c r="DQ2" s="2" t="s">
        <v>161</v>
      </c>
      <c r="DR2" s="2" t="s">
        <v>143</v>
      </c>
      <c r="DS2" s="2">
        <v>2019.0</v>
      </c>
      <c r="DT2" s="9" t="s">
        <v>162</v>
      </c>
      <c r="DU2" s="10" t="str">
        <f>HYPERLINK("https://drive.google.com/open?id=10BXOtCYtPuIP49GCcz-5bEga_J_eV-cN","Priscila Veloso Nogueira Soares-MESTRADO.pdf")</f>
        <v>Priscila Veloso Nogueira Soares-MESTRADO.pdf</v>
      </c>
      <c r="DV2" s="10" t="str">
        <f>HYPERLINK("https://mail.google.com/mail/u/0/#all/17d5f2e8b5302c17","Email sent to priscila0319@live.com, ppgem-eel@usp.br")</f>
        <v>Email sent to priscila0319@live.com, ppgem-eel@usp.br</v>
      </c>
      <c r="DW2" s="2" t="s">
        <v>163</v>
      </c>
      <c r="DX2" s="9" t="s">
        <v>164</v>
      </c>
      <c r="DY2" s="1"/>
    </row>
    <row r="3">
      <c r="A3" s="6">
        <v>44526.81227055556</v>
      </c>
      <c r="B3" s="2" t="s">
        <v>165</v>
      </c>
      <c r="C3" s="2" t="s">
        <v>166</v>
      </c>
      <c r="D3" s="2" t="s">
        <v>167</v>
      </c>
      <c r="E3" s="2" t="s">
        <v>168</v>
      </c>
      <c r="F3" s="2" t="s">
        <v>128</v>
      </c>
      <c r="G3" s="2" t="s">
        <v>129</v>
      </c>
      <c r="H3" s="2" t="s">
        <v>169</v>
      </c>
      <c r="I3" s="2">
        <v>2.0</v>
      </c>
      <c r="J3" s="7">
        <v>33263.0</v>
      </c>
      <c r="K3" s="2" t="s">
        <v>170</v>
      </c>
      <c r="L3" s="2" t="s">
        <v>171</v>
      </c>
      <c r="M3" s="2">
        <v>3.5307884818E10</v>
      </c>
      <c r="N3" s="2">
        <v>4.76916422E8</v>
      </c>
      <c r="O3" s="7">
        <v>44119.0</v>
      </c>
      <c r="P3" s="2" t="s">
        <v>172</v>
      </c>
      <c r="Q3" s="1"/>
      <c r="R3" s="2" t="s">
        <v>173</v>
      </c>
      <c r="S3" s="2" t="s">
        <v>174</v>
      </c>
      <c r="T3" s="2" t="s">
        <v>170</v>
      </c>
      <c r="U3" s="8" t="s">
        <v>175</v>
      </c>
      <c r="V3" s="2" t="s">
        <v>138</v>
      </c>
      <c r="W3" s="2">
        <v>1.1981171977E10</v>
      </c>
      <c r="X3" s="2" t="s">
        <v>176</v>
      </c>
      <c r="Y3" s="2" t="s">
        <v>140</v>
      </c>
      <c r="Z3" s="2" t="s">
        <v>173</v>
      </c>
      <c r="AA3" s="2" t="s">
        <v>174</v>
      </c>
      <c r="AB3" s="2" t="s">
        <v>170</v>
      </c>
      <c r="AC3" s="2" t="s">
        <v>171</v>
      </c>
      <c r="AD3" s="8" t="s">
        <v>175</v>
      </c>
      <c r="AE3" s="2">
        <v>1.1981171977E10</v>
      </c>
      <c r="AF3" s="2" t="s">
        <v>177</v>
      </c>
      <c r="AG3" s="2" t="s">
        <v>178</v>
      </c>
      <c r="AH3" s="7">
        <v>41129.0</v>
      </c>
      <c r="AI3" s="7">
        <v>43091.0</v>
      </c>
      <c r="AJ3" s="2" t="s">
        <v>147</v>
      </c>
      <c r="AK3" s="2" t="s">
        <v>179</v>
      </c>
      <c r="AL3" s="2" t="s">
        <v>180</v>
      </c>
      <c r="AM3" s="7">
        <v>43313.0</v>
      </c>
      <c r="AN3" s="7">
        <v>44399.0</v>
      </c>
      <c r="AO3" s="2" t="s">
        <v>147</v>
      </c>
      <c r="AP3" s="2" t="s">
        <v>181</v>
      </c>
      <c r="AQ3" s="2" t="s">
        <v>182</v>
      </c>
      <c r="AR3" s="7">
        <v>44416.0</v>
      </c>
      <c r="AS3" s="7">
        <v>45129.0</v>
      </c>
      <c r="AT3" s="2" t="s">
        <v>129</v>
      </c>
      <c r="AU3" s="1"/>
      <c r="AV3" s="1"/>
      <c r="AW3" s="1"/>
      <c r="AX3" s="1"/>
      <c r="AY3" s="2" t="s">
        <v>145</v>
      </c>
      <c r="AZ3" s="2" t="s">
        <v>183</v>
      </c>
      <c r="BA3" s="2" t="s">
        <v>183</v>
      </c>
      <c r="BB3" s="2" t="s">
        <v>183</v>
      </c>
      <c r="BC3" s="2" t="s">
        <v>129</v>
      </c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2" t="s">
        <v>147</v>
      </c>
      <c r="BS3" s="2" t="s">
        <v>184</v>
      </c>
      <c r="BT3" s="2" t="s">
        <v>185</v>
      </c>
      <c r="BU3" s="2" t="s">
        <v>152</v>
      </c>
      <c r="BV3" s="7">
        <v>41596.0</v>
      </c>
      <c r="BW3" s="7">
        <v>42262.0</v>
      </c>
      <c r="BX3" s="2" t="s">
        <v>147</v>
      </c>
      <c r="BY3" s="2" t="s">
        <v>186</v>
      </c>
      <c r="BZ3" s="2" t="s">
        <v>187</v>
      </c>
      <c r="CA3" s="2" t="s">
        <v>152</v>
      </c>
      <c r="CB3" s="7">
        <v>42515.0</v>
      </c>
      <c r="CC3" s="7">
        <v>42896.0</v>
      </c>
      <c r="CD3" s="2" t="s">
        <v>129</v>
      </c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2" t="s">
        <v>147</v>
      </c>
      <c r="CQ3" s="2" t="s">
        <v>188</v>
      </c>
      <c r="CR3" s="2" t="s">
        <v>189</v>
      </c>
      <c r="CS3" s="7">
        <v>42571.0</v>
      </c>
      <c r="CT3" s="7">
        <v>43454.0</v>
      </c>
      <c r="CU3" s="2" t="s">
        <v>129</v>
      </c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2" t="s">
        <v>129</v>
      </c>
      <c r="DK3" s="2" t="s">
        <v>147</v>
      </c>
      <c r="DL3" s="2" t="s">
        <v>190</v>
      </c>
      <c r="DM3" s="2" t="s">
        <v>191</v>
      </c>
      <c r="DN3" s="2" t="s">
        <v>158</v>
      </c>
      <c r="DO3" s="9" t="s">
        <v>192</v>
      </c>
      <c r="DP3" s="2" t="s">
        <v>193</v>
      </c>
      <c r="DQ3" s="2" t="s">
        <v>193</v>
      </c>
      <c r="DR3" s="2" t="s">
        <v>194</v>
      </c>
      <c r="DS3" s="2">
        <v>2021.0</v>
      </c>
      <c r="DT3" s="9" t="s">
        <v>195</v>
      </c>
      <c r="DU3" s="10" t="str">
        <f>HYPERLINK("https://drive.google.com/open?id=1XlVgFKSj6g2_PY3r-4WmikuNGTzDsktk","Yoshio Manoel Nunes Shimada-DOUTORADO DIRETO.pdf")</f>
        <v>Yoshio Manoel Nunes Shimada-DOUTORADO DIRETO.pdf</v>
      </c>
      <c r="DV3" s="10" t="str">
        <f>HYPERLINK("https://mail.google.com/mail/u/0/#all/17d5e5ed068830ac","Email sent to yoshio_manoel@hotmail.com, ppgem-eel@usp.br")</f>
        <v>Email sent to yoshio_manoel@hotmail.com, ppgem-eel@usp.br</v>
      </c>
      <c r="DW3" s="2" t="s">
        <v>196</v>
      </c>
      <c r="DX3" s="9" t="s">
        <v>197</v>
      </c>
      <c r="DY3" s="1"/>
    </row>
    <row r="4">
      <c r="A4" s="6">
        <v>44526.48668829861</v>
      </c>
      <c r="B4" s="2" t="s">
        <v>124</v>
      </c>
      <c r="C4" s="2" t="s">
        <v>198</v>
      </c>
      <c r="D4" s="2" t="s">
        <v>199</v>
      </c>
      <c r="E4" s="2" t="s">
        <v>168</v>
      </c>
      <c r="F4" s="2" t="s">
        <v>128</v>
      </c>
      <c r="G4" s="2" t="s">
        <v>129</v>
      </c>
      <c r="H4" s="2" t="s">
        <v>169</v>
      </c>
      <c r="I4" s="2">
        <v>0.0</v>
      </c>
      <c r="J4" s="7">
        <v>35462.0</v>
      </c>
      <c r="K4" s="2" t="s">
        <v>200</v>
      </c>
      <c r="L4" s="2" t="s">
        <v>201</v>
      </c>
      <c r="M4" s="2">
        <v>4.5007844896E10</v>
      </c>
      <c r="N4" s="2">
        <v>5.45717012E8</v>
      </c>
      <c r="O4" s="7">
        <v>43047.0</v>
      </c>
      <c r="P4" s="2" t="s">
        <v>172</v>
      </c>
      <c r="Q4" s="1"/>
      <c r="R4" s="2" t="s">
        <v>202</v>
      </c>
      <c r="S4" s="2" t="s">
        <v>203</v>
      </c>
      <c r="T4" s="2" t="s">
        <v>200</v>
      </c>
      <c r="U4" s="2">
        <v>1.260518E7</v>
      </c>
      <c r="V4" s="2" t="s">
        <v>138</v>
      </c>
      <c r="W4" s="2">
        <v>1.2992049303E10</v>
      </c>
      <c r="X4" s="2" t="s">
        <v>204</v>
      </c>
      <c r="Y4" s="2" t="s">
        <v>205</v>
      </c>
      <c r="Z4" s="2" t="s">
        <v>206</v>
      </c>
      <c r="AA4" s="2" t="s">
        <v>207</v>
      </c>
      <c r="AB4" s="2" t="s">
        <v>200</v>
      </c>
      <c r="AC4" s="2" t="s">
        <v>201</v>
      </c>
      <c r="AD4" s="2">
        <v>1.260305E7</v>
      </c>
      <c r="AE4" s="2">
        <v>3.1528716E7</v>
      </c>
      <c r="AF4" s="2" t="s">
        <v>208</v>
      </c>
      <c r="AG4" s="2" t="s">
        <v>209</v>
      </c>
      <c r="AH4" s="7">
        <v>42339.0</v>
      </c>
      <c r="AI4" s="7">
        <v>43811.0</v>
      </c>
      <c r="AJ4" s="2" t="s">
        <v>129</v>
      </c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2" t="s">
        <v>145</v>
      </c>
      <c r="AZ4" s="2" t="s">
        <v>149</v>
      </c>
      <c r="BA4" s="2" t="s">
        <v>149</v>
      </c>
      <c r="BB4" s="2" t="s">
        <v>149</v>
      </c>
      <c r="BC4" s="2" t="s">
        <v>129</v>
      </c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2" t="s">
        <v>147</v>
      </c>
      <c r="BS4" s="2" t="s">
        <v>210</v>
      </c>
      <c r="BT4" s="2" t="s">
        <v>211</v>
      </c>
      <c r="BU4" s="2" t="s">
        <v>152</v>
      </c>
      <c r="BV4" s="7">
        <v>43276.0</v>
      </c>
      <c r="BW4" s="7">
        <v>44036.0</v>
      </c>
      <c r="BX4" s="2" t="s">
        <v>147</v>
      </c>
      <c r="BY4" s="2" t="s">
        <v>212</v>
      </c>
      <c r="BZ4" s="2" t="s">
        <v>213</v>
      </c>
      <c r="CA4" s="2" t="s">
        <v>152</v>
      </c>
      <c r="CB4" s="7">
        <v>43839.0</v>
      </c>
      <c r="CC4" s="1"/>
      <c r="CD4" s="2" t="s">
        <v>129</v>
      </c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2" t="s">
        <v>129</v>
      </c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2" t="s">
        <v>129</v>
      </c>
      <c r="DK4" s="2" t="s">
        <v>147</v>
      </c>
      <c r="DL4" s="2" t="s">
        <v>200</v>
      </c>
      <c r="DM4" s="2" t="s">
        <v>214</v>
      </c>
      <c r="DN4" s="2" t="s">
        <v>215</v>
      </c>
      <c r="DO4" s="9" t="s">
        <v>216</v>
      </c>
      <c r="DP4" s="2">
        <v>3146.0</v>
      </c>
      <c r="DQ4" s="8" t="s">
        <v>217</v>
      </c>
      <c r="DR4" s="2" t="s">
        <v>218</v>
      </c>
      <c r="DS4" s="2">
        <v>2019.0</v>
      </c>
      <c r="DT4" s="9" t="s">
        <v>219</v>
      </c>
      <c r="DU4" s="10" t="str">
        <f>HYPERLINK("https://drive.google.com/open?id=108-NV6LapT4Jgq4Z4itmyyLRkGK8KeY6","Anthony Eduardo Barbosa da Silva-MESTRADO.pdf")</f>
        <v>Anthony Eduardo Barbosa da Silva-MESTRADO.pdf</v>
      </c>
      <c r="DV4" s="10" t="str">
        <f>HYPERLINK("https://mail.google.com/mail/u/0/#all/17d5cb1a3e51eec0","Email sent to anthony.eduardo@live.com, ppgem-eel@usp.br")</f>
        <v>Email sent to anthony.eduardo@live.com, ppgem-eel@usp.br</v>
      </c>
      <c r="DW4" s="2" t="s">
        <v>220</v>
      </c>
      <c r="DX4" s="9" t="s">
        <v>221</v>
      </c>
      <c r="DY4" s="1"/>
    </row>
    <row r="5">
      <c r="A5" s="6">
        <v>44524.72646568287</v>
      </c>
      <c r="B5" s="2" t="s">
        <v>124</v>
      </c>
      <c r="C5" s="2" t="s">
        <v>222</v>
      </c>
      <c r="D5" s="2" t="s">
        <v>223</v>
      </c>
      <c r="E5" s="2" t="s">
        <v>168</v>
      </c>
      <c r="F5" s="2" t="s">
        <v>224</v>
      </c>
      <c r="G5" s="2" t="s">
        <v>129</v>
      </c>
      <c r="H5" s="2" t="s">
        <v>169</v>
      </c>
      <c r="I5" s="2">
        <v>2.0</v>
      </c>
      <c r="J5" s="7">
        <v>32165.0</v>
      </c>
      <c r="K5" s="2" t="s">
        <v>200</v>
      </c>
      <c r="L5" s="2" t="s">
        <v>225</v>
      </c>
      <c r="M5" s="2">
        <v>3.6347277808E10</v>
      </c>
      <c r="N5" s="2">
        <v>4.34021945E8</v>
      </c>
      <c r="O5" s="7">
        <v>40053.0</v>
      </c>
      <c r="P5" s="2" t="s">
        <v>134</v>
      </c>
      <c r="Q5" s="1"/>
      <c r="R5" s="2" t="s">
        <v>226</v>
      </c>
      <c r="S5" s="2" t="s">
        <v>227</v>
      </c>
      <c r="T5" s="2" t="s">
        <v>200</v>
      </c>
      <c r="U5" s="2">
        <v>1.260511E7</v>
      </c>
      <c r="V5" s="2" t="s">
        <v>138</v>
      </c>
      <c r="W5" s="2">
        <v>1.2981335683E10</v>
      </c>
      <c r="X5" s="2" t="s">
        <v>228</v>
      </c>
      <c r="Y5" s="2" t="s">
        <v>229</v>
      </c>
      <c r="Z5" s="2" t="s">
        <v>226</v>
      </c>
      <c r="AA5" s="2" t="s">
        <v>227</v>
      </c>
      <c r="AB5" s="2" t="s">
        <v>200</v>
      </c>
      <c r="AC5" s="2" t="s">
        <v>230</v>
      </c>
      <c r="AD5" s="2">
        <v>1.260511E7</v>
      </c>
      <c r="AE5" s="2">
        <v>1.298222059E10</v>
      </c>
      <c r="AF5" s="2" t="s">
        <v>231</v>
      </c>
      <c r="AG5" s="2" t="s">
        <v>232</v>
      </c>
      <c r="AH5" s="7">
        <v>44416.0</v>
      </c>
      <c r="AI5" s="7">
        <v>44793.0</v>
      </c>
      <c r="AJ5" s="2" t="s">
        <v>147</v>
      </c>
      <c r="AK5" s="2" t="s">
        <v>233</v>
      </c>
      <c r="AL5" s="2" t="s">
        <v>234</v>
      </c>
      <c r="AM5" s="7">
        <v>41672.0</v>
      </c>
      <c r="AN5" s="7">
        <v>43818.0</v>
      </c>
      <c r="AO5" s="2" t="s">
        <v>129</v>
      </c>
      <c r="AP5" s="1"/>
      <c r="AQ5" s="1"/>
      <c r="AR5" s="1"/>
      <c r="AS5" s="1"/>
      <c r="AT5" s="1"/>
      <c r="AU5" s="1"/>
      <c r="AV5" s="1"/>
      <c r="AW5" s="1"/>
      <c r="AX5" s="1"/>
      <c r="AY5" s="2" t="s">
        <v>235</v>
      </c>
      <c r="AZ5" s="2" t="s">
        <v>146</v>
      </c>
      <c r="BA5" s="2" t="s">
        <v>146</v>
      </c>
      <c r="BB5" s="2" t="s">
        <v>146</v>
      </c>
      <c r="BC5" s="2" t="s">
        <v>147</v>
      </c>
      <c r="BD5" s="2" t="s">
        <v>236</v>
      </c>
      <c r="BE5" s="2" t="s">
        <v>146</v>
      </c>
      <c r="BF5" s="2" t="s">
        <v>146</v>
      </c>
      <c r="BG5" s="2" t="s">
        <v>146</v>
      </c>
      <c r="BH5" s="2" t="s">
        <v>129</v>
      </c>
      <c r="BI5" s="1"/>
      <c r="BJ5" s="1"/>
      <c r="BK5" s="1"/>
      <c r="BL5" s="1"/>
      <c r="BM5" s="1"/>
      <c r="BN5" s="1"/>
      <c r="BO5" s="1"/>
      <c r="BP5" s="1"/>
      <c r="BQ5" s="1"/>
      <c r="BR5" s="2" t="s">
        <v>147</v>
      </c>
      <c r="BS5" s="2" t="s">
        <v>237</v>
      </c>
      <c r="BT5" s="2" t="s">
        <v>238</v>
      </c>
      <c r="BU5" s="2" t="s">
        <v>152</v>
      </c>
      <c r="BV5" s="7">
        <v>41323.0</v>
      </c>
      <c r="BW5" s="1"/>
      <c r="BX5" s="2" t="s">
        <v>129</v>
      </c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2" t="s">
        <v>129</v>
      </c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2" t="s">
        <v>129</v>
      </c>
      <c r="DK5" s="2" t="s">
        <v>129</v>
      </c>
      <c r="DL5" s="1"/>
      <c r="DM5" s="2" t="s">
        <v>239</v>
      </c>
      <c r="DN5" s="2" t="s">
        <v>240</v>
      </c>
      <c r="DO5" s="9" t="s">
        <v>241</v>
      </c>
      <c r="DP5" s="1"/>
      <c r="DQ5" s="1"/>
      <c r="DR5" s="2" t="s">
        <v>242</v>
      </c>
      <c r="DS5" s="2">
        <v>2019.0</v>
      </c>
      <c r="DT5" s="9" t="s">
        <v>243</v>
      </c>
      <c r="DU5" s="10" t="str">
        <f>HYPERLINK("https://drive.google.com/open?id=1F2cUuEVzzN7Tz3GCou_yw2QgCuA70jfm","Raphael Cesar Ferraz de Araújo-MESTRADO.pdf")</f>
        <v>Raphael Cesar Ferraz de Araújo-MESTRADO.pdf</v>
      </c>
      <c r="DV5" s="10" t="str">
        <f>HYPERLINK("https://mail.google.com/mail/u/0/#all/17d53a154c567232","Email sent to raphaelcfaraujo@gmail.com, ppgem-eel@usp.br")</f>
        <v>Email sent to raphaelcfaraujo@gmail.com, ppgem-eel@usp.br</v>
      </c>
      <c r="DW5" s="2" t="s">
        <v>244</v>
      </c>
      <c r="DX5" s="9" t="s">
        <v>245</v>
      </c>
      <c r="DY5" s="1"/>
    </row>
    <row r="6">
      <c r="A6" s="6">
        <v>44524.47471949074</v>
      </c>
      <c r="B6" s="2" t="s">
        <v>124</v>
      </c>
      <c r="C6" s="2" t="s">
        <v>246</v>
      </c>
      <c r="D6" s="2" t="s">
        <v>247</v>
      </c>
      <c r="E6" s="2" t="s">
        <v>168</v>
      </c>
      <c r="F6" s="2" t="s">
        <v>224</v>
      </c>
      <c r="G6" s="2" t="s">
        <v>129</v>
      </c>
      <c r="H6" s="2" t="s">
        <v>248</v>
      </c>
      <c r="I6" s="2">
        <v>1.0</v>
      </c>
      <c r="J6" s="7">
        <v>28227.0</v>
      </c>
      <c r="K6" s="2" t="s">
        <v>249</v>
      </c>
      <c r="L6" s="2" t="s">
        <v>250</v>
      </c>
      <c r="M6" s="8" t="s">
        <v>251</v>
      </c>
      <c r="N6" s="2">
        <v>1.016414E7</v>
      </c>
      <c r="O6" s="7">
        <v>34807.0</v>
      </c>
      <c r="P6" s="2" t="s">
        <v>252</v>
      </c>
      <c r="Q6" s="1"/>
      <c r="R6" s="2" t="s">
        <v>253</v>
      </c>
      <c r="S6" s="2" t="s">
        <v>254</v>
      </c>
      <c r="T6" s="2" t="s">
        <v>255</v>
      </c>
      <c r="U6" s="2">
        <v>1.251866E7</v>
      </c>
      <c r="V6" s="2" t="s">
        <v>138</v>
      </c>
      <c r="W6" s="2">
        <v>1.2981427748E10</v>
      </c>
      <c r="X6" s="2" t="s">
        <v>256</v>
      </c>
      <c r="Y6" s="2" t="s">
        <v>229</v>
      </c>
      <c r="Z6" s="2" t="s">
        <v>253</v>
      </c>
      <c r="AA6" s="2" t="s">
        <v>254</v>
      </c>
      <c r="AB6" s="2" t="s">
        <v>255</v>
      </c>
      <c r="AC6" s="2" t="s">
        <v>257</v>
      </c>
      <c r="AD6" s="2">
        <v>1.251866E7</v>
      </c>
      <c r="AE6" s="2">
        <v>1.298144196E10</v>
      </c>
      <c r="AF6" s="2" t="s">
        <v>258</v>
      </c>
      <c r="AG6" s="2" t="s">
        <v>259</v>
      </c>
      <c r="AH6" s="7">
        <v>42811.0</v>
      </c>
      <c r="AI6" s="7">
        <v>43721.0</v>
      </c>
      <c r="AJ6" s="2" t="s">
        <v>129</v>
      </c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2" t="s">
        <v>145</v>
      </c>
      <c r="AZ6" s="2" t="s">
        <v>146</v>
      </c>
      <c r="BA6" s="2" t="s">
        <v>146</v>
      </c>
      <c r="BB6" s="2" t="s">
        <v>146</v>
      </c>
      <c r="BC6" s="2" t="s">
        <v>129</v>
      </c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2" t="s">
        <v>147</v>
      </c>
      <c r="BS6" s="2" t="s">
        <v>210</v>
      </c>
      <c r="BT6" s="2" t="s">
        <v>260</v>
      </c>
      <c r="BU6" s="2" t="s">
        <v>152</v>
      </c>
      <c r="BV6" s="7">
        <v>38649.0</v>
      </c>
      <c r="BW6" s="1"/>
      <c r="BX6" s="2" t="s">
        <v>129</v>
      </c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2" t="s">
        <v>129</v>
      </c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2" t="s">
        <v>129</v>
      </c>
      <c r="DK6" s="2" t="s">
        <v>129</v>
      </c>
      <c r="DL6" s="1"/>
      <c r="DM6" s="2" t="s">
        <v>261</v>
      </c>
      <c r="DN6" s="2" t="s">
        <v>158</v>
      </c>
      <c r="DO6" s="9" t="s">
        <v>262</v>
      </c>
      <c r="DP6" s="1"/>
      <c r="DQ6" s="1"/>
      <c r="DR6" s="2" t="s">
        <v>258</v>
      </c>
      <c r="DS6" s="2">
        <v>2019.0</v>
      </c>
      <c r="DT6" s="9" t="s">
        <v>263</v>
      </c>
      <c r="DU6" s="10" t="str">
        <f>HYPERLINK("https://drive.google.com/open?id=1JniAwGH7g5_-du8ZH0aEhJ1a-szC6hFT","Ricelmo de Oliveira Pena-MESTRADO.pdf")</f>
        <v>Ricelmo de Oliveira Pena-MESTRADO.pdf</v>
      </c>
      <c r="DV6" s="10" t="str">
        <f>HYPERLINK("https://mail.google.com/mail/u/0/#all/17d52551e15d448a","Email sent to ricelmopena@hotmail.com, ppgem-eel@usp.br")</f>
        <v>Email sent to ricelmopena@hotmail.com, ppgem-eel@usp.br</v>
      </c>
      <c r="DW6" s="1"/>
      <c r="DX6" s="9" t="s">
        <v>264</v>
      </c>
      <c r="DY6" s="1"/>
    </row>
    <row r="7">
      <c r="A7" s="6">
        <v>44520.50209042824</v>
      </c>
      <c r="B7" s="2" t="s">
        <v>124</v>
      </c>
      <c r="C7" s="2" t="s">
        <v>265</v>
      </c>
      <c r="D7" s="2" t="s">
        <v>266</v>
      </c>
      <c r="E7" s="2" t="s">
        <v>127</v>
      </c>
      <c r="F7" s="2" t="s">
        <v>128</v>
      </c>
      <c r="G7" s="2" t="s">
        <v>129</v>
      </c>
      <c r="H7" s="2" t="s">
        <v>169</v>
      </c>
      <c r="I7" s="2">
        <v>0.0</v>
      </c>
      <c r="J7" s="7">
        <v>35446.0</v>
      </c>
      <c r="K7" s="2" t="s">
        <v>267</v>
      </c>
      <c r="L7" s="2" t="s">
        <v>257</v>
      </c>
      <c r="M7" s="2">
        <v>4.5578864856E10</v>
      </c>
      <c r="N7" s="2">
        <v>4.58653214E8</v>
      </c>
      <c r="O7" s="7">
        <v>43416.0</v>
      </c>
      <c r="P7" s="2" t="s">
        <v>134</v>
      </c>
      <c r="Q7" s="2">
        <v>9359542.0</v>
      </c>
      <c r="R7" s="2" t="s">
        <v>268</v>
      </c>
      <c r="S7" s="2" t="s">
        <v>269</v>
      </c>
      <c r="T7" s="2" t="s">
        <v>200</v>
      </c>
      <c r="U7" s="2">
        <v>1.260002E7</v>
      </c>
      <c r="V7" s="2" t="s">
        <v>138</v>
      </c>
      <c r="W7" s="2">
        <v>1.1974624168E10</v>
      </c>
      <c r="X7" s="2" t="s">
        <v>270</v>
      </c>
      <c r="Y7" s="2" t="s">
        <v>271</v>
      </c>
      <c r="Z7" s="2" t="s">
        <v>272</v>
      </c>
      <c r="AA7" s="2" t="s">
        <v>273</v>
      </c>
      <c r="AB7" s="2" t="s">
        <v>274</v>
      </c>
      <c r="AC7" s="2" t="s">
        <v>257</v>
      </c>
      <c r="AD7" s="2">
        <v>1.308746E7</v>
      </c>
      <c r="AE7" s="2">
        <v>1.9987068243E10</v>
      </c>
      <c r="AF7" s="2" t="s">
        <v>275</v>
      </c>
      <c r="AG7" s="2" t="s">
        <v>276</v>
      </c>
      <c r="AH7" s="7">
        <v>42040.0</v>
      </c>
      <c r="AI7" s="7">
        <v>44592.0</v>
      </c>
      <c r="AJ7" s="2" t="s">
        <v>129</v>
      </c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2" t="s">
        <v>145</v>
      </c>
      <c r="AZ7" s="2" t="s">
        <v>183</v>
      </c>
      <c r="BA7" s="2" t="s">
        <v>183</v>
      </c>
      <c r="BB7" s="2" t="s">
        <v>183</v>
      </c>
      <c r="BC7" s="2" t="s">
        <v>147</v>
      </c>
      <c r="BD7" s="2" t="s">
        <v>277</v>
      </c>
      <c r="BE7" s="2" t="s">
        <v>149</v>
      </c>
      <c r="BF7" s="2" t="s">
        <v>149</v>
      </c>
      <c r="BG7" s="2" t="s">
        <v>149</v>
      </c>
      <c r="BH7" s="2" t="s">
        <v>129</v>
      </c>
      <c r="BI7" s="1"/>
      <c r="BJ7" s="1"/>
      <c r="BK7" s="1"/>
      <c r="BL7" s="1"/>
      <c r="BM7" s="1"/>
      <c r="BN7" s="1"/>
      <c r="BO7" s="1"/>
      <c r="BP7" s="1"/>
      <c r="BQ7" s="1"/>
      <c r="BR7" s="2" t="s">
        <v>147</v>
      </c>
      <c r="BS7" s="2" t="s">
        <v>278</v>
      </c>
      <c r="BT7" s="2" t="s">
        <v>279</v>
      </c>
      <c r="BU7" s="2" t="s">
        <v>152</v>
      </c>
      <c r="BV7" s="7">
        <v>44172.0</v>
      </c>
      <c r="BW7" s="1"/>
      <c r="BX7" s="2" t="s">
        <v>147</v>
      </c>
      <c r="BY7" s="2" t="s">
        <v>280</v>
      </c>
      <c r="BZ7" s="2" t="s">
        <v>281</v>
      </c>
      <c r="CA7" s="2" t="s">
        <v>152</v>
      </c>
      <c r="CB7" s="7">
        <v>43543.0</v>
      </c>
      <c r="CC7" s="7">
        <v>43692.0</v>
      </c>
      <c r="CD7" s="2" t="s">
        <v>147</v>
      </c>
      <c r="CE7" s="2" t="s">
        <v>282</v>
      </c>
      <c r="CF7" s="2" t="s">
        <v>283</v>
      </c>
      <c r="CG7" s="2" t="s">
        <v>284</v>
      </c>
      <c r="CH7" s="7">
        <v>42430.0</v>
      </c>
      <c r="CI7" s="7">
        <v>42826.0</v>
      </c>
      <c r="CJ7" s="2" t="s">
        <v>147</v>
      </c>
      <c r="CK7" s="2" t="s">
        <v>285</v>
      </c>
      <c r="CL7" s="2" t="s">
        <v>286</v>
      </c>
      <c r="CM7" s="2" t="s">
        <v>284</v>
      </c>
      <c r="CN7" s="7">
        <v>43405.0</v>
      </c>
      <c r="CO7" s="7">
        <v>43921.0</v>
      </c>
      <c r="CP7" s="2" t="s">
        <v>129</v>
      </c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2" t="s">
        <v>129</v>
      </c>
      <c r="DK7" s="2" t="s">
        <v>147</v>
      </c>
      <c r="DL7" s="2" t="s">
        <v>200</v>
      </c>
      <c r="DM7" s="2" t="s">
        <v>287</v>
      </c>
      <c r="DN7" s="2" t="s">
        <v>158</v>
      </c>
      <c r="DO7" s="9" t="s">
        <v>288</v>
      </c>
      <c r="DP7" s="2" t="s">
        <v>289</v>
      </c>
      <c r="DQ7" s="2" t="s">
        <v>290</v>
      </c>
      <c r="DR7" s="2" t="s">
        <v>275</v>
      </c>
      <c r="DS7" s="2">
        <v>2022.0</v>
      </c>
      <c r="DT7" s="9" t="s">
        <v>291</v>
      </c>
      <c r="DU7" s="10" t="str">
        <f>HYPERLINK("https://drive.google.com/open?id=1isCyYwQL5pltnzIIpPlj7i5JHQGAsF18","Vitória de Melo Silveira-MESTRADO.pdf")</f>
        <v>Vitória de Melo Silveira-MESTRADO.pdf</v>
      </c>
      <c r="DV7" s="10" t="str">
        <f>HYPERLINK("https://mail.google.com/mail/u/0/#all/17d3ddff0b33aa80","Email sent to vitoria.melo.silveira@usp.br, ppgem-eel@usp.br")</f>
        <v>Email sent to vitoria.melo.silveira@usp.br, ppgem-eel@usp.br</v>
      </c>
      <c r="DW7" s="2" t="s">
        <v>292</v>
      </c>
      <c r="DX7" s="9" t="s">
        <v>293</v>
      </c>
      <c r="DY7" s="7">
        <v>44520.50209042824</v>
      </c>
    </row>
    <row r="8">
      <c r="A8" s="6">
        <v>44519.60719542824</v>
      </c>
      <c r="B8" s="2" t="s">
        <v>124</v>
      </c>
      <c r="C8" s="2" t="s">
        <v>294</v>
      </c>
      <c r="D8" s="2" t="s">
        <v>295</v>
      </c>
      <c r="E8" s="2" t="s">
        <v>127</v>
      </c>
      <c r="F8" s="2" t="s">
        <v>128</v>
      </c>
      <c r="G8" s="2" t="s">
        <v>129</v>
      </c>
      <c r="H8" s="2" t="s">
        <v>248</v>
      </c>
      <c r="I8" s="2">
        <v>0.0</v>
      </c>
      <c r="J8" s="7">
        <v>33282.0</v>
      </c>
      <c r="K8" s="2" t="s">
        <v>296</v>
      </c>
      <c r="L8" s="2" t="s">
        <v>257</v>
      </c>
      <c r="M8" s="2">
        <v>3.814581989E10</v>
      </c>
      <c r="N8" s="2">
        <v>4.71341782E8</v>
      </c>
      <c r="O8" s="7">
        <v>43888.0</v>
      </c>
      <c r="P8" s="2" t="s">
        <v>297</v>
      </c>
      <c r="Q8" s="1"/>
      <c r="R8" s="2" t="s">
        <v>298</v>
      </c>
      <c r="S8" s="2" t="s">
        <v>299</v>
      </c>
      <c r="T8" s="2" t="s">
        <v>255</v>
      </c>
      <c r="U8" s="2">
        <v>1.2523609E7</v>
      </c>
      <c r="V8" s="2" t="s">
        <v>138</v>
      </c>
      <c r="W8" s="2">
        <v>1.299190371E10</v>
      </c>
      <c r="X8" s="2" t="s">
        <v>300</v>
      </c>
      <c r="Y8" s="2" t="s">
        <v>301</v>
      </c>
      <c r="Z8" s="2" t="s">
        <v>298</v>
      </c>
      <c r="AA8" s="2" t="s">
        <v>299</v>
      </c>
      <c r="AB8" s="2" t="s">
        <v>255</v>
      </c>
      <c r="AC8" s="2" t="s">
        <v>257</v>
      </c>
      <c r="AD8" s="2">
        <v>1.2523609E7</v>
      </c>
      <c r="AE8" s="2">
        <v>1.2991628182E10</v>
      </c>
      <c r="AF8" s="2" t="s">
        <v>302</v>
      </c>
      <c r="AG8" s="2" t="s">
        <v>303</v>
      </c>
      <c r="AH8" s="7">
        <v>43780.0</v>
      </c>
      <c r="AI8" s="7">
        <v>43963.0</v>
      </c>
      <c r="AJ8" s="2" t="s">
        <v>147</v>
      </c>
      <c r="AK8" s="2" t="s">
        <v>304</v>
      </c>
      <c r="AL8" s="2" t="s">
        <v>305</v>
      </c>
      <c r="AM8" s="7">
        <v>43647.0</v>
      </c>
      <c r="AN8" s="7">
        <v>43829.0</v>
      </c>
      <c r="AO8" s="2" t="s">
        <v>147</v>
      </c>
      <c r="AP8" s="2" t="s">
        <v>306</v>
      </c>
      <c r="AQ8" s="2" t="s">
        <v>307</v>
      </c>
      <c r="AR8" s="7">
        <v>40940.0</v>
      </c>
      <c r="AS8" s="7">
        <v>43464.0</v>
      </c>
      <c r="AT8" s="2" t="s">
        <v>129</v>
      </c>
      <c r="AU8" s="1"/>
      <c r="AV8" s="1"/>
      <c r="AW8" s="1"/>
      <c r="AX8" s="1"/>
      <c r="AY8" s="2" t="s">
        <v>145</v>
      </c>
      <c r="AZ8" s="2" t="s">
        <v>146</v>
      </c>
      <c r="BA8" s="2" t="s">
        <v>146</v>
      </c>
      <c r="BB8" s="2" t="s">
        <v>146</v>
      </c>
      <c r="BC8" s="2" t="s">
        <v>129</v>
      </c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2" t="s">
        <v>147</v>
      </c>
      <c r="BS8" s="2" t="s">
        <v>308</v>
      </c>
      <c r="BT8" s="2" t="s">
        <v>309</v>
      </c>
      <c r="BU8" s="2" t="s">
        <v>152</v>
      </c>
      <c r="BV8" s="7">
        <v>42644.0</v>
      </c>
      <c r="BW8" s="7">
        <v>43403.0</v>
      </c>
      <c r="BX8" s="2" t="s">
        <v>147</v>
      </c>
      <c r="BY8" s="2" t="s">
        <v>310</v>
      </c>
      <c r="BZ8" s="2" t="s">
        <v>311</v>
      </c>
      <c r="CA8" s="2" t="s">
        <v>152</v>
      </c>
      <c r="CB8" s="7">
        <v>41337.0</v>
      </c>
      <c r="CC8" s="7">
        <v>41691.0</v>
      </c>
      <c r="CD8" s="2" t="s">
        <v>147</v>
      </c>
      <c r="CE8" s="2" t="s">
        <v>310</v>
      </c>
      <c r="CF8" s="2" t="s">
        <v>309</v>
      </c>
      <c r="CG8" s="2" t="s">
        <v>152</v>
      </c>
      <c r="CH8" s="7">
        <v>40940.0</v>
      </c>
      <c r="CI8" s="7">
        <v>41336.0</v>
      </c>
      <c r="CJ8" s="2" t="s">
        <v>129</v>
      </c>
      <c r="CK8" s="1"/>
      <c r="CL8" s="1"/>
      <c r="CM8" s="1"/>
      <c r="CN8" s="1"/>
      <c r="CO8" s="1"/>
      <c r="CP8" s="2" t="s">
        <v>129</v>
      </c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2" t="s">
        <v>129</v>
      </c>
      <c r="DK8" s="2" t="s">
        <v>147</v>
      </c>
      <c r="DL8" s="2" t="s">
        <v>255</v>
      </c>
      <c r="DM8" s="2" t="s">
        <v>312</v>
      </c>
      <c r="DN8" s="2" t="s">
        <v>313</v>
      </c>
      <c r="DO8" s="9" t="s">
        <v>314</v>
      </c>
      <c r="DP8" s="8" t="s">
        <v>315</v>
      </c>
      <c r="DQ8" s="2" t="s">
        <v>316</v>
      </c>
      <c r="DR8" s="2" t="s">
        <v>306</v>
      </c>
      <c r="DS8" s="2">
        <v>2019.0</v>
      </c>
      <c r="DT8" s="9" t="s">
        <v>317</v>
      </c>
      <c r="DU8" s="10" t="str">
        <f>HYPERLINK("https://drive.google.com/open?id=1178B2aDseS_18H3Umup6spIJTNCxM4BJ","Ellen da Silva Alves-MESTRADO.pdf")</f>
        <v>Ellen da Silva Alves-MESTRADO.pdf</v>
      </c>
      <c r="DV8" s="10" t="str">
        <f>HYPERLINK("https://mail.google.com/mail/u/0/#all/17d3943ec462690f","Email sent to eng.ellenalves@gmail.com, ppgem-eel@usp.br")</f>
        <v>Email sent to eng.ellenalves@gmail.com, ppgem-eel@usp.br</v>
      </c>
      <c r="DW8" s="2" t="s">
        <v>318</v>
      </c>
      <c r="DX8" s="9" t="s">
        <v>319</v>
      </c>
      <c r="DY8" s="7">
        <v>44519.60719542824</v>
      </c>
    </row>
    <row r="9">
      <c r="A9" s="6">
        <v>44518.88864420139</v>
      </c>
      <c r="B9" s="2" t="s">
        <v>124</v>
      </c>
      <c r="C9" s="2" t="s">
        <v>320</v>
      </c>
      <c r="D9" s="2" t="s">
        <v>321</v>
      </c>
      <c r="E9" s="2" t="s">
        <v>168</v>
      </c>
      <c r="F9" s="2" t="s">
        <v>128</v>
      </c>
      <c r="G9" s="2" t="s">
        <v>129</v>
      </c>
      <c r="H9" s="2" t="s">
        <v>169</v>
      </c>
      <c r="I9" s="2">
        <v>0.0</v>
      </c>
      <c r="J9" s="7">
        <v>35332.0</v>
      </c>
      <c r="K9" s="2" t="s">
        <v>322</v>
      </c>
      <c r="L9" s="2" t="s">
        <v>230</v>
      </c>
      <c r="M9" s="2">
        <v>4.70040728E10</v>
      </c>
      <c r="N9" s="2">
        <v>5.05787222E8</v>
      </c>
      <c r="O9" s="7">
        <v>41988.0</v>
      </c>
      <c r="P9" s="2" t="s">
        <v>134</v>
      </c>
      <c r="Q9" s="2">
        <v>8942235.0</v>
      </c>
      <c r="R9" s="2" t="s">
        <v>323</v>
      </c>
      <c r="S9" s="2" t="s">
        <v>269</v>
      </c>
      <c r="T9" s="2" t="s">
        <v>200</v>
      </c>
      <c r="U9" s="2">
        <v>1.260001E7</v>
      </c>
      <c r="V9" s="2" t="s">
        <v>138</v>
      </c>
      <c r="W9" s="2">
        <v>1.1971052265E10</v>
      </c>
      <c r="X9" s="2" t="s">
        <v>324</v>
      </c>
      <c r="Y9" s="2" t="s">
        <v>301</v>
      </c>
      <c r="Z9" s="2" t="s">
        <v>325</v>
      </c>
      <c r="AA9" s="2" t="s">
        <v>326</v>
      </c>
      <c r="AB9" s="2" t="s">
        <v>322</v>
      </c>
      <c r="AC9" s="2" t="s">
        <v>230</v>
      </c>
      <c r="AD9" s="8" t="s">
        <v>327</v>
      </c>
      <c r="AE9" s="2">
        <v>1.195732175E10</v>
      </c>
      <c r="AF9" s="2" t="s">
        <v>328</v>
      </c>
      <c r="AG9" s="2" t="s">
        <v>276</v>
      </c>
      <c r="AH9" s="7">
        <v>42036.0</v>
      </c>
      <c r="AI9" s="7">
        <v>44593.0</v>
      </c>
      <c r="AJ9" s="2" t="s">
        <v>147</v>
      </c>
      <c r="AK9" s="2" t="s">
        <v>329</v>
      </c>
      <c r="AL9" s="2" t="s">
        <v>330</v>
      </c>
      <c r="AM9" s="7">
        <v>40210.0</v>
      </c>
      <c r="AN9" s="7">
        <v>41974.0</v>
      </c>
      <c r="AO9" s="2" t="s">
        <v>129</v>
      </c>
      <c r="AP9" s="1"/>
      <c r="AQ9" s="1"/>
      <c r="AR9" s="1"/>
      <c r="AS9" s="1"/>
      <c r="AT9" s="1"/>
      <c r="AU9" s="1"/>
      <c r="AV9" s="1"/>
      <c r="AW9" s="1"/>
      <c r="AX9" s="1"/>
      <c r="AY9" s="2" t="s">
        <v>145</v>
      </c>
      <c r="AZ9" s="2" t="s">
        <v>183</v>
      </c>
      <c r="BA9" s="2" t="s">
        <v>183</v>
      </c>
      <c r="BB9" s="2" t="s">
        <v>146</v>
      </c>
      <c r="BC9" s="2" t="s">
        <v>147</v>
      </c>
      <c r="BD9" s="2" t="s">
        <v>148</v>
      </c>
      <c r="BE9" s="2" t="s">
        <v>183</v>
      </c>
      <c r="BF9" s="2" t="s">
        <v>146</v>
      </c>
      <c r="BG9" s="2" t="s">
        <v>149</v>
      </c>
      <c r="BH9" s="2" t="s">
        <v>129</v>
      </c>
      <c r="BI9" s="1"/>
      <c r="BJ9" s="1"/>
      <c r="BK9" s="1"/>
      <c r="BL9" s="1"/>
      <c r="BM9" s="1"/>
      <c r="BN9" s="1"/>
      <c r="BO9" s="1"/>
      <c r="BP9" s="1"/>
      <c r="BQ9" s="1"/>
      <c r="BR9" s="2" t="s">
        <v>147</v>
      </c>
      <c r="BS9" s="2" t="s">
        <v>331</v>
      </c>
      <c r="BT9" s="2" t="s">
        <v>332</v>
      </c>
      <c r="BU9" s="2" t="s">
        <v>152</v>
      </c>
      <c r="BV9" s="7">
        <v>44256.0</v>
      </c>
      <c r="BW9" s="1"/>
      <c r="BX9" s="2" t="s">
        <v>129</v>
      </c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2" t="s">
        <v>147</v>
      </c>
      <c r="CQ9" s="2" t="s">
        <v>328</v>
      </c>
      <c r="CR9" s="2" t="s">
        <v>333</v>
      </c>
      <c r="CS9" s="7">
        <v>43891.0</v>
      </c>
      <c r="CT9" s="7">
        <v>44013.0</v>
      </c>
      <c r="CU9" s="2" t="s">
        <v>129</v>
      </c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2" t="s">
        <v>129</v>
      </c>
      <c r="DK9" s="2" t="s">
        <v>147</v>
      </c>
      <c r="DL9" s="2" t="s">
        <v>322</v>
      </c>
      <c r="DM9" s="2" t="s">
        <v>334</v>
      </c>
      <c r="DN9" s="2" t="s">
        <v>313</v>
      </c>
      <c r="DO9" s="9" t="s">
        <v>335</v>
      </c>
      <c r="DP9" s="2">
        <v>35718.0</v>
      </c>
      <c r="DQ9" s="2">
        <v>269506.0</v>
      </c>
      <c r="DR9" s="2" t="s">
        <v>328</v>
      </c>
      <c r="DS9" s="2">
        <v>2022.0</v>
      </c>
      <c r="DT9" s="9" t="s">
        <v>336</v>
      </c>
      <c r="DU9" s="10" t="str">
        <f>HYPERLINK("https://drive.google.com/open?id=1-Tk8L9xYTYKyZJayhdX4dOwVBb3eQgrK","Caio Simão de Barros-MESTRADO.pdf")</f>
        <v>Caio Simão de Barros-MESTRADO.pdf</v>
      </c>
      <c r="DV9" s="2" t="s">
        <v>337</v>
      </c>
      <c r="DW9" s="2" t="s">
        <v>338</v>
      </c>
      <c r="DX9" s="9" t="s">
        <v>339</v>
      </c>
      <c r="DY9" s="7">
        <v>44518.88864420139</v>
      </c>
    </row>
    <row r="10">
      <c r="A10" s="6">
        <v>44517.84211065972</v>
      </c>
      <c r="B10" s="2" t="s">
        <v>124</v>
      </c>
      <c r="C10" s="2" t="s">
        <v>340</v>
      </c>
      <c r="D10" s="2" t="s">
        <v>341</v>
      </c>
      <c r="E10" s="2" t="s">
        <v>168</v>
      </c>
      <c r="F10" s="2" t="s">
        <v>128</v>
      </c>
      <c r="G10" s="2" t="s">
        <v>129</v>
      </c>
      <c r="H10" s="2" t="s">
        <v>248</v>
      </c>
      <c r="I10" s="2">
        <v>0.0</v>
      </c>
      <c r="J10" s="7">
        <v>31088.0</v>
      </c>
      <c r="K10" s="2" t="s">
        <v>342</v>
      </c>
      <c r="L10" s="2" t="s">
        <v>343</v>
      </c>
      <c r="M10" s="2">
        <v>1.0622576771E10</v>
      </c>
      <c r="N10" s="2">
        <v>2.0129479E8</v>
      </c>
      <c r="O10" s="7">
        <v>38579.0</v>
      </c>
      <c r="P10" s="2" t="s">
        <v>344</v>
      </c>
      <c r="Q10" s="1"/>
      <c r="R10" s="2" t="s">
        <v>345</v>
      </c>
      <c r="S10" s="2" t="s">
        <v>346</v>
      </c>
      <c r="T10" s="2" t="s">
        <v>347</v>
      </c>
      <c r="U10" s="2">
        <v>3.7557518E7</v>
      </c>
      <c r="V10" s="2" t="s">
        <v>138</v>
      </c>
      <c r="W10" s="2">
        <v>2.4999187388E10</v>
      </c>
      <c r="X10" s="2" t="s">
        <v>348</v>
      </c>
      <c r="Y10" s="2" t="s">
        <v>271</v>
      </c>
      <c r="Z10" s="2" t="s">
        <v>349</v>
      </c>
      <c r="AA10" s="2" t="s">
        <v>350</v>
      </c>
      <c r="AB10" s="2" t="s">
        <v>342</v>
      </c>
      <c r="AC10" s="2" t="s">
        <v>351</v>
      </c>
      <c r="AD10" s="2">
        <v>2.728514E7</v>
      </c>
      <c r="AE10" s="2">
        <v>2.4998187242E10</v>
      </c>
      <c r="AF10" s="2" t="s">
        <v>352</v>
      </c>
      <c r="AG10" s="2" t="s">
        <v>353</v>
      </c>
      <c r="AH10" s="7">
        <v>41852.0</v>
      </c>
      <c r="AI10" s="7">
        <v>43454.0</v>
      </c>
      <c r="AJ10" s="2" t="s">
        <v>129</v>
      </c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2" t="s">
        <v>145</v>
      </c>
      <c r="AZ10" s="2" t="s">
        <v>146</v>
      </c>
      <c r="BA10" s="2" t="s">
        <v>146</v>
      </c>
      <c r="BB10" s="2" t="s">
        <v>146</v>
      </c>
      <c r="BC10" s="2" t="s">
        <v>129</v>
      </c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2" t="s">
        <v>147</v>
      </c>
      <c r="BS10" s="2" t="s">
        <v>354</v>
      </c>
      <c r="BT10" s="2" t="s">
        <v>355</v>
      </c>
      <c r="BU10" s="2" t="s">
        <v>152</v>
      </c>
      <c r="BV10" s="7">
        <v>38579.0</v>
      </c>
      <c r="BW10" s="7">
        <v>39827.0</v>
      </c>
      <c r="BX10" s="2" t="s">
        <v>147</v>
      </c>
      <c r="BY10" s="2" t="s">
        <v>356</v>
      </c>
      <c r="BZ10" s="2" t="s">
        <v>357</v>
      </c>
      <c r="CA10" s="2" t="s">
        <v>152</v>
      </c>
      <c r="CB10" s="7">
        <v>44130.0</v>
      </c>
      <c r="CC10" s="1"/>
      <c r="CD10" s="2" t="s">
        <v>129</v>
      </c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2" t="s">
        <v>129</v>
      </c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2" t="s">
        <v>129</v>
      </c>
      <c r="DK10" s="2" t="s">
        <v>129</v>
      </c>
      <c r="DL10" s="1"/>
      <c r="DM10" s="2" t="s">
        <v>358</v>
      </c>
      <c r="DN10" s="2" t="s">
        <v>158</v>
      </c>
      <c r="DO10" s="9" t="s">
        <v>359</v>
      </c>
      <c r="DP10" s="1"/>
      <c r="DQ10" s="1"/>
      <c r="DR10" s="2" t="s">
        <v>360</v>
      </c>
      <c r="DS10" s="2">
        <v>2018.0</v>
      </c>
      <c r="DT10" s="9" t="s">
        <v>361</v>
      </c>
      <c r="DU10" s="10" t="str">
        <f>HYPERLINK("https://drive.google.com/open?id=1G3Yqo5omR4hIjqA1CSeXfzsnCZ6rg3Sh","Leonardo Henrique Prado dos Santos-MESTRADO.pdf")</f>
        <v>Leonardo Henrique Prado dos Santos-MESTRADO.pdf</v>
      </c>
      <c r="DV10" s="2" t="s">
        <v>362</v>
      </c>
      <c r="DW10" s="2" t="s">
        <v>363</v>
      </c>
      <c r="DX10" s="9" t="s">
        <v>364</v>
      </c>
      <c r="DY10" s="7">
        <v>44517.84211065972</v>
      </c>
    </row>
    <row r="11">
      <c r="A11" s="6">
        <v>44503.92711586806</v>
      </c>
      <c r="B11" s="2" t="s">
        <v>124</v>
      </c>
      <c r="C11" s="2" t="s">
        <v>365</v>
      </c>
      <c r="D11" s="2" t="s">
        <v>366</v>
      </c>
      <c r="E11" s="2" t="s">
        <v>127</v>
      </c>
      <c r="F11" s="2" t="s">
        <v>128</v>
      </c>
      <c r="G11" s="2" t="s">
        <v>129</v>
      </c>
      <c r="H11" s="2" t="s">
        <v>169</v>
      </c>
      <c r="I11" s="2">
        <v>0.0</v>
      </c>
      <c r="J11" s="7">
        <v>34242.0</v>
      </c>
      <c r="K11" s="2" t="s">
        <v>367</v>
      </c>
      <c r="L11" s="2" t="s">
        <v>368</v>
      </c>
      <c r="M11" s="8" t="s">
        <v>369</v>
      </c>
      <c r="N11" s="2">
        <v>8.105549847E9</v>
      </c>
      <c r="O11" s="7">
        <v>38700.0</v>
      </c>
      <c r="P11" s="2" t="s">
        <v>370</v>
      </c>
      <c r="Q11" s="1"/>
      <c r="R11" s="2" t="s">
        <v>371</v>
      </c>
      <c r="S11" s="2" t="s">
        <v>372</v>
      </c>
      <c r="T11" s="2" t="s">
        <v>373</v>
      </c>
      <c r="U11" s="2">
        <v>9.005031E7</v>
      </c>
      <c r="V11" s="2" t="s">
        <v>138</v>
      </c>
      <c r="W11" s="2">
        <v>5.1996129337E10</v>
      </c>
      <c r="X11" s="2" t="s">
        <v>374</v>
      </c>
      <c r="Y11" s="2" t="s">
        <v>140</v>
      </c>
      <c r="Z11" s="2" t="s">
        <v>375</v>
      </c>
      <c r="AA11" s="2" t="s">
        <v>376</v>
      </c>
      <c r="AB11" s="2" t="s">
        <v>377</v>
      </c>
      <c r="AC11" s="2" t="s">
        <v>378</v>
      </c>
      <c r="AD11" s="2">
        <v>9.675E7</v>
      </c>
      <c r="AE11" s="2">
        <v>5.1995140373E10</v>
      </c>
      <c r="AF11" s="2" t="s">
        <v>379</v>
      </c>
      <c r="AG11" s="2" t="s">
        <v>380</v>
      </c>
      <c r="AH11" s="7">
        <v>41699.0</v>
      </c>
      <c r="AI11" s="7">
        <v>44548.0</v>
      </c>
      <c r="AJ11" s="2" t="s">
        <v>129</v>
      </c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2" t="s">
        <v>145</v>
      </c>
      <c r="AZ11" s="2" t="s">
        <v>146</v>
      </c>
      <c r="BA11" s="2" t="s">
        <v>149</v>
      </c>
      <c r="BB11" s="2" t="s">
        <v>149</v>
      </c>
      <c r="BC11" s="2" t="s">
        <v>129</v>
      </c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2" t="s">
        <v>147</v>
      </c>
      <c r="BS11" s="2" t="s">
        <v>381</v>
      </c>
      <c r="BT11" s="2" t="s">
        <v>382</v>
      </c>
      <c r="BU11" s="2" t="s">
        <v>284</v>
      </c>
      <c r="BV11" s="7">
        <v>44197.0</v>
      </c>
      <c r="BW11" s="7">
        <v>44561.0</v>
      </c>
      <c r="BX11" s="2" t="s">
        <v>147</v>
      </c>
      <c r="BY11" s="2" t="s">
        <v>383</v>
      </c>
      <c r="BZ11" s="2" t="s">
        <v>309</v>
      </c>
      <c r="CA11" s="2" t="s">
        <v>284</v>
      </c>
      <c r="CB11" s="7">
        <v>44231.0</v>
      </c>
      <c r="CC11" s="7">
        <v>44273.0</v>
      </c>
      <c r="CD11" s="2" t="s">
        <v>147</v>
      </c>
      <c r="CE11" s="2" t="s">
        <v>379</v>
      </c>
      <c r="CF11" s="2" t="s">
        <v>309</v>
      </c>
      <c r="CG11" s="2" t="s">
        <v>284</v>
      </c>
      <c r="CH11" s="7">
        <v>42255.0</v>
      </c>
      <c r="CI11" s="7">
        <v>42985.0</v>
      </c>
      <c r="CJ11" s="2" t="s">
        <v>129</v>
      </c>
      <c r="CK11" s="1"/>
      <c r="CL11" s="1"/>
      <c r="CM11" s="1"/>
      <c r="CN11" s="1"/>
      <c r="CO11" s="1"/>
      <c r="CP11" s="2" t="s">
        <v>147</v>
      </c>
      <c r="CQ11" s="2" t="s">
        <v>379</v>
      </c>
      <c r="CR11" s="2" t="s">
        <v>384</v>
      </c>
      <c r="CS11" s="7">
        <v>43952.0</v>
      </c>
      <c r="CT11" s="7">
        <v>44044.0</v>
      </c>
      <c r="CU11" s="2" t="s">
        <v>129</v>
      </c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2" t="s">
        <v>147</v>
      </c>
      <c r="DK11" s="2" t="s">
        <v>147</v>
      </c>
      <c r="DL11" s="2" t="s">
        <v>385</v>
      </c>
      <c r="DM11" s="2" t="s">
        <v>386</v>
      </c>
      <c r="DN11" s="2" t="s">
        <v>313</v>
      </c>
      <c r="DO11" s="9" t="s">
        <v>387</v>
      </c>
      <c r="DP11" s="8" t="s">
        <v>388</v>
      </c>
      <c r="DQ11" s="2" t="s">
        <v>389</v>
      </c>
      <c r="DR11" s="2" t="s">
        <v>379</v>
      </c>
      <c r="DS11" s="2">
        <v>2021.0</v>
      </c>
      <c r="DT11" s="9" t="s">
        <v>390</v>
      </c>
      <c r="DU11" s="10" t="str">
        <f>HYPERLINK("https://drive.google.com/open?id=1arBFikxE4bCAvHmfl-IDewI3IQspYMhi","Bruna Govoni-MESTRADO.pdf")</f>
        <v>Bruna Govoni-MESTRADO.pdf</v>
      </c>
      <c r="DV11" s="2" t="s">
        <v>391</v>
      </c>
      <c r="DW11" s="2" t="s">
        <v>392</v>
      </c>
      <c r="DX11" s="9" t="s">
        <v>393</v>
      </c>
      <c r="DY11" s="7">
        <v>44503.92711586806</v>
      </c>
    </row>
    <row r="12">
      <c r="A12" s="6">
        <v>44502.85371140046</v>
      </c>
      <c r="B12" s="2" t="s">
        <v>124</v>
      </c>
      <c r="C12" s="2" t="s">
        <v>394</v>
      </c>
      <c r="D12" s="2" t="s">
        <v>395</v>
      </c>
      <c r="E12" s="2" t="s">
        <v>168</v>
      </c>
      <c r="F12" s="2" t="s">
        <v>128</v>
      </c>
      <c r="G12" s="2" t="s">
        <v>129</v>
      </c>
      <c r="H12" s="2" t="s">
        <v>248</v>
      </c>
      <c r="I12" s="2">
        <v>0.0</v>
      </c>
      <c r="J12" s="7">
        <v>31222.0</v>
      </c>
      <c r="K12" s="2" t="s">
        <v>342</v>
      </c>
      <c r="L12" s="2" t="s">
        <v>343</v>
      </c>
      <c r="M12" s="2">
        <v>1.140517473E10</v>
      </c>
      <c r="N12" s="2">
        <v>2.01870524E8</v>
      </c>
      <c r="O12" s="7">
        <v>41415.0</v>
      </c>
      <c r="P12" s="2" t="s">
        <v>396</v>
      </c>
      <c r="Q12" s="1"/>
      <c r="R12" s="2" t="s">
        <v>397</v>
      </c>
      <c r="S12" s="2" t="s">
        <v>398</v>
      </c>
      <c r="T12" s="2" t="s">
        <v>342</v>
      </c>
      <c r="U12" s="2">
        <v>2.725305E7</v>
      </c>
      <c r="V12" s="2" t="s">
        <v>138</v>
      </c>
      <c r="W12" s="2">
        <v>1.2991821022E10</v>
      </c>
      <c r="X12" s="2" t="s">
        <v>394</v>
      </c>
      <c r="Y12" s="2" t="s">
        <v>399</v>
      </c>
      <c r="Z12" s="2" t="s">
        <v>400</v>
      </c>
      <c r="AA12" s="2" t="s">
        <v>398</v>
      </c>
      <c r="AB12" s="2" t="s">
        <v>342</v>
      </c>
      <c r="AC12" s="2" t="s">
        <v>343</v>
      </c>
      <c r="AD12" s="2">
        <v>2.725305E7</v>
      </c>
      <c r="AE12" s="2">
        <v>1.2991821022E10</v>
      </c>
      <c r="AF12" s="2" t="s">
        <v>401</v>
      </c>
      <c r="AG12" s="2" t="s">
        <v>209</v>
      </c>
      <c r="AH12" s="7">
        <v>41309.0</v>
      </c>
      <c r="AI12" s="7">
        <v>43455.0</v>
      </c>
      <c r="AJ12" s="2" t="s">
        <v>129</v>
      </c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2" t="s">
        <v>145</v>
      </c>
      <c r="AZ12" s="2" t="s">
        <v>146</v>
      </c>
      <c r="BA12" s="2" t="s">
        <v>146</v>
      </c>
      <c r="BB12" s="2" t="s">
        <v>146</v>
      </c>
      <c r="BC12" s="2" t="s">
        <v>147</v>
      </c>
      <c r="BD12" s="2" t="s">
        <v>148</v>
      </c>
      <c r="BE12" s="2" t="s">
        <v>149</v>
      </c>
      <c r="BF12" s="2" t="s">
        <v>149</v>
      </c>
      <c r="BG12" s="2" t="s">
        <v>149</v>
      </c>
      <c r="BH12" s="2" t="s">
        <v>129</v>
      </c>
      <c r="BI12" s="1"/>
      <c r="BJ12" s="1"/>
      <c r="BK12" s="1"/>
      <c r="BL12" s="1"/>
      <c r="BM12" s="1"/>
      <c r="BN12" s="1"/>
      <c r="BO12" s="1"/>
      <c r="BP12" s="1"/>
      <c r="BQ12" s="1"/>
      <c r="BR12" s="2" t="s">
        <v>147</v>
      </c>
      <c r="BS12" s="2" t="s">
        <v>402</v>
      </c>
      <c r="BT12" s="2" t="s">
        <v>403</v>
      </c>
      <c r="BU12" s="2" t="s">
        <v>152</v>
      </c>
      <c r="BV12" s="7">
        <v>40283.0</v>
      </c>
      <c r="BW12" s="7">
        <v>43664.0</v>
      </c>
      <c r="BX12" s="2" t="s">
        <v>129</v>
      </c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2" t="s">
        <v>129</v>
      </c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2" t="s">
        <v>129</v>
      </c>
      <c r="DK12" s="2" t="s">
        <v>129</v>
      </c>
      <c r="DL12" s="1"/>
      <c r="DM12" s="2" t="s">
        <v>404</v>
      </c>
      <c r="DN12" s="2" t="s">
        <v>158</v>
      </c>
      <c r="DO12" s="9" t="s">
        <v>405</v>
      </c>
      <c r="DP12" s="1"/>
      <c r="DQ12" s="1"/>
      <c r="DR12" s="2" t="s">
        <v>401</v>
      </c>
      <c r="DS12" s="2">
        <v>2018.0</v>
      </c>
      <c r="DT12" s="9" t="s">
        <v>406</v>
      </c>
      <c r="DU12" s="10" t="str">
        <f>HYPERLINK("https://drive.google.com/open?id=15xyswbJr-rqieUOTe9aVKklh8bbp1fGa","Cássio Henrique Silva Nascimento-MESTRADO.pdf")</f>
        <v>Cássio Henrique Silva Nascimento-MESTRADO.pdf</v>
      </c>
      <c r="DV12" s="2" t="s">
        <v>407</v>
      </c>
      <c r="DW12" s="2" t="s">
        <v>408</v>
      </c>
      <c r="DX12" s="9" t="s">
        <v>409</v>
      </c>
      <c r="DY12" s="7">
        <v>44502.85371140046</v>
      </c>
    </row>
    <row r="13">
      <c r="A13" s="6">
        <v>44497.51835130787</v>
      </c>
      <c r="B13" s="2" t="s">
        <v>124</v>
      </c>
      <c r="C13" s="2" t="s">
        <v>410</v>
      </c>
      <c r="D13" s="2" t="s">
        <v>411</v>
      </c>
      <c r="E13" s="2" t="s">
        <v>127</v>
      </c>
      <c r="F13" s="2" t="s">
        <v>128</v>
      </c>
      <c r="G13" s="2" t="s">
        <v>129</v>
      </c>
      <c r="H13" s="2" t="s">
        <v>130</v>
      </c>
      <c r="I13" s="2">
        <v>0.0</v>
      </c>
      <c r="J13" s="7">
        <v>33389.0</v>
      </c>
      <c r="K13" s="2" t="s">
        <v>322</v>
      </c>
      <c r="L13" s="2" t="s">
        <v>322</v>
      </c>
      <c r="M13" s="2">
        <v>3.7365522895E10</v>
      </c>
      <c r="N13" s="2">
        <v>4.51158945E8</v>
      </c>
      <c r="O13" s="7">
        <v>41468.0</v>
      </c>
      <c r="P13" s="2" t="s">
        <v>172</v>
      </c>
      <c r="Q13" s="1"/>
      <c r="R13" s="2" t="s">
        <v>412</v>
      </c>
      <c r="S13" s="2" t="s">
        <v>413</v>
      </c>
      <c r="T13" s="2" t="s">
        <v>322</v>
      </c>
      <c r="U13" s="8" t="s">
        <v>414</v>
      </c>
      <c r="V13" s="2" t="s">
        <v>138</v>
      </c>
      <c r="W13" s="2">
        <v>1.1973327106E10</v>
      </c>
      <c r="X13" s="2" t="s">
        <v>415</v>
      </c>
      <c r="Y13" s="2" t="s">
        <v>416</v>
      </c>
      <c r="Z13" s="2" t="s">
        <v>417</v>
      </c>
      <c r="AA13" s="2" t="s">
        <v>413</v>
      </c>
      <c r="AB13" s="2" t="s">
        <v>322</v>
      </c>
      <c r="AC13" s="2" t="s">
        <v>322</v>
      </c>
      <c r="AD13" s="8" t="s">
        <v>414</v>
      </c>
      <c r="AE13" s="2">
        <v>1.1978378436E10</v>
      </c>
      <c r="AF13" s="2" t="s">
        <v>418</v>
      </c>
      <c r="AG13" s="2" t="s">
        <v>419</v>
      </c>
      <c r="AH13" s="7">
        <v>42768.0</v>
      </c>
      <c r="AI13" s="7">
        <v>44382.0</v>
      </c>
      <c r="AJ13" s="2" t="s">
        <v>129</v>
      </c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2" t="s">
        <v>145</v>
      </c>
      <c r="AZ13" s="2" t="s">
        <v>149</v>
      </c>
      <c r="BA13" s="2" t="s">
        <v>149</v>
      </c>
      <c r="BB13" s="2" t="s">
        <v>149</v>
      </c>
      <c r="BC13" s="2" t="s">
        <v>129</v>
      </c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2" t="s">
        <v>147</v>
      </c>
      <c r="BS13" s="2" t="s">
        <v>420</v>
      </c>
      <c r="BT13" s="2" t="s">
        <v>421</v>
      </c>
      <c r="BU13" s="2" t="s">
        <v>152</v>
      </c>
      <c r="BV13" s="7">
        <v>41672.0</v>
      </c>
      <c r="BW13" s="7">
        <v>42431.0</v>
      </c>
      <c r="BX13" s="2" t="s">
        <v>147</v>
      </c>
      <c r="BY13" s="2" t="s">
        <v>422</v>
      </c>
      <c r="BZ13" s="2" t="s">
        <v>423</v>
      </c>
      <c r="CA13" s="2" t="s">
        <v>152</v>
      </c>
      <c r="CB13" s="7">
        <v>42432.0</v>
      </c>
      <c r="CC13" s="7">
        <v>43080.0</v>
      </c>
      <c r="CD13" s="2" t="s">
        <v>147</v>
      </c>
      <c r="CE13" s="2" t="s">
        <v>424</v>
      </c>
      <c r="CF13" s="2" t="s">
        <v>425</v>
      </c>
      <c r="CG13" s="2" t="s">
        <v>152</v>
      </c>
      <c r="CH13" s="7">
        <v>43500.0</v>
      </c>
      <c r="CI13" s="7">
        <v>44040.0</v>
      </c>
      <c r="CJ13" s="2" t="s">
        <v>147</v>
      </c>
      <c r="CK13" s="2" t="s">
        <v>426</v>
      </c>
      <c r="CL13" s="2" t="s">
        <v>427</v>
      </c>
      <c r="CM13" s="2" t="s">
        <v>152</v>
      </c>
      <c r="CN13" s="7">
        <v>44044.0</v>
      </c>
      <c r="CO13" s="7">
        <v>44497.0</v>
      </c>
      <c r="CP13" s="2" t="s">
        <v>129</v>
      </c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2" t="s">
        <v>129</v>
      </c>
      <c r="DK13" s="2" t="s">
        <v>129</v>
      </c>
      <c r="DL13" s="1"/>
      <c r="DM13" s="2" t="s">
        <v>428</v>
      </c>
      <c r="DN13" s="2" t="s">
        <v>429</v>
      </c>
      <c r="DO13" s="9" t="s">
        <v>430</v>
      </c>
      <c r="DP13" s="1"/>
      <c r="DQ13" s="1"/>
      <c r="DR13" s="2" t="s">
        <v>418</v>
      </c>
      <c r="DS13" s="2">
        <v>2021.0</v>
      </c>
      <c r="DT13" s="9" t="s">
        <v>431</v>
      </c>
      <c r="DU13" s="10" t="str">
        <f>HYPERLINK("https://drive.google.com/open?id=1KMB_7pX8kufkeZbnXCGOLBkSsbQcY6TW","Luciana Delphino Ferreira dos Santos-MESTRADO.pdf")</f>
        <v>Luciana Delphino Ferreira dos Santos-MESTRADO.pdf</v>
      </c>
      <c r="DV13" s="2" t="s">
        <v>432</v>
      </c>
      <c r="DW13" s="2" t="s">
        <v>433</v>
      </c>
      <c r="DX13" s="9" t="s">
        <v>434</v>
      </c>
      <c r="DY13" s="7">
        <v>44497.51835130787</v>
      </c>
    </row>
    <row r="14">
      <c r="A14" s="6">
        <v>44497.42390313657</v>
      </c>
      <c r="B14" s="2" t="s">
        <v>124</v>
      </c>
      <c r="C14" s="2" t="s">
        <v>435</v>
      </c>
      <c r="D14" s="2" t="s">
        <v>436</v>
      </c>
      <c r="E14" s="2" t="s">
        <v>168</v>
      </c>
      <c r="F14" s="2" t="s">
        <v>128</v>
      </c>
      <c r="G14" s="2" t="s">
        <v>129</v>
      </c>
      <c r="H14" s="2" t="s">
        <v>169</v>
      </c>
      <c r="I14" s="2">
        <v>0.0</v>
      </c>
      <c r="J14" s="7">
        <v>33827.0</v>
      </c>
      <c r="K14" s="2" t="s">
        <v>437</v>
      </c>
      <c r="L14" s="2" t="s">
        <v>171</v>
      </c>
      <c r="M14" s="2">
        <v>4.2594867802E10</v>
      </c>
      <c r="N14" s="2">
        <v>4.88925903E8</v>
      </c>
      <c r="O14" s="7">
        <v>42206.0</v>
      </c>
      <c r="P14" s="2" t="s">
        <v>438</v>
      </c>
      <c r="Q14" s="1"/>
      <c r="R14" s="2" t="s">
        <v>439</v>
      </c>
      <c r="S14" s="2" t="s">
        <v>440</v>
      </c>
      <c r="T14" s="2" t="s">
        <v>200</v>
      </c>
      <c r="U14" s="2">
        <v>1.260725E7</v>
      </c>
      <c r="V14" s="2" t="s">
        <v>138</v>
      </c>
      <c r="W14" s="2">
        <v>1.2991718465E10</v>
      </c>
      <c r="X14" s="2" t="s">
        <v>441</v>
      </c>
      <c r="Y14" s="2" t="s">
        <v>229</v>
      </c>
      <c r="Z14" s="2" t="s">
        <v>439</v>
      </c>
      <c r="AA14" s="2" t="s">
        <v>440</v>
      </c>
      <c r="AB14" s="2" t="s">
        <v>200</v>
      </c>
      <c r="AC14" s="2" t="s">
        <v>257</v>
      </c>
      <c r="AD14" s="2">
        <v>1.260725E7</v>
      </c>
      <c r="AE14" s="2">
        <v>1.2987067499E10</v>
      </c>
      <c r="AF14" s="2" t="s">
        <v>442</v>
      </c>
      <c r="AG14" s="2" t="s">
        <v>443</v>
      </c>
      <c r="AH14" s="7">
        <v>40653.0</v>
      </c>
      <c r="AI14" s="7">
        <v>42802.0</v>
      </c>
      <c r="AJ14" s="2" t="s">
        <v>129</v>
      </c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2" t="s">
        <v>145</v>
      </c>
      <c r="AZ14" s="2" t="s">
        <v>146</v>
      </c>
      <c r="BA14" s="2" t="s">
        <v>146</v>
      </c>
      <c r="BB14" s="2" t="s">
        <v>146</v>
      </c>
      <c r="BC14" s="2" t="s">
        <v>129</v>
      </c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2" t="s">
        <v>147</v>
      </c>
      <c r="BS14" s="2" t="s">
        <v>442</v>
      </c>
      <c r="BT14" s="2" t="s">
        <v>444</v>
      </c>
      <c r="BU14" s="2" t="s">
        <v>284</v>
      </c>
      <c r="BV14" s="7">
        <v>43304.0</v>
      </c>
      <c r="BW14" s="1"/>
      <c r="BX14" s="2" t="s">
        <v>147</v>
      </c>
      <c r="BY14" s="2" t="s">
        <v>445</v>
      </c>
      <c r="BZ14" s="2" t="s">
        <v>444</v>
      </c>
      <c r="CA14" s="2" t="s">
        <v>152</v>
      </c>
      <c r="CB14" s="7">
        <v>42761.0</v>
      </c>
      <c r="CC14" s="1"/>
      <c r="CD14" s="2" t="s">
        <v>147</v>
      </c>
      <c r="CE14" s="2" t="s">
        <v>446</v>
      </c>
      <c r="CF14" s="2" t="s">
        <v>444</v>
      </c>
      <c r="CG14" s="2" t="s">
        <v>152</v>
      </c>
      <c r="CH14" s="7">
        <v>44253.0</v>
      </c>
      <c r="CI14" s="1"/>
      <c r="CJ14" s="2" t="s">
        <v>147</v>
      </c>
      <c r="CK14" s="2" t="s">
        <v>447</v>
      </c>
      <c r="CL14" s="2" t="s">
        <v>448</v>
      </c>
      <c r="CM14" s="2" t="s">
        <v>152</v>
      </c>
      <c r="CN14" s="7">
        <v>43108.0</v>
      </c>
      <c r="CO14" s="7">
        <v>43301.0</v>
      </c>
      <c r="CP14" s="2" t="s">
        <v>147</v>
      </c>
      <c r="CQ14" s="2" t="s">
        <v>449</v>
      </c>
      <c r="CR14" s="2" t="s">
        <v>444</v>
      </c>
      <c r="CS14" s="7">
        <v>43304.0</v>
      </c>
      <c r="CT14" s="1"/>
      <c r="CU14" s="2" t="s">
        <v>147</v>
      </c>
      <c r="CV14" s="2" t="s">
        <v>445</v>
      </c>
      <c r="CW14" s="2" t="s">
        <v>444</v>
      </c>
      <c r="CX14" s="7">
        <v>42761.0</v>
      </c>
      <c r="CY14" s="1"/>
      <c r="CZ14" s="2" t="s">
        <v>147</v>
      </c>
      <c r="DA14" s="2" t="s">
        <v>446</v>
      </c>
      <c r="DB14" s="2" t="s">
        <v>444</v>
      </c>
      <c r="DC14" s="7">
        <v>44257.0</v>
      </c>
      <c r="DD14" s="1"/>
      <c r="DE14" s="2" t="s">
        <v>129</v>
      </c>
      <c r="DF14" s="1"/>
      <c r="DG14" s="1"/>
      <c r="DH14" s="1"/>
      <c r="DI14" s="1"/>
      <c r="DJ14" s="2" t="s">
        <v>129</v>
      </c>
      <c r="DK14" s="2" t="s">
        <v>129</v>
      </c>
      <c r="DL14" s="1"/>
      <c r="DM14" s="2" t="s">
        <v>450</v>
      </c>
      <c r="DN14" s="2" t="s">
        <v>313</v>
      </c>
      <c r="DO14" s="9" t="s">
        <v>451</v>
      </c>
      <c r="DP14" s="1"/>
      <c r="DQ14" s="1"/>
      <c r="DR14" s="2" t="s">
        <v>442</v>
      </c>
      <c r="DS14" s="2">
        <v>2017.0</v>
      </c>
      <c r="DT14" s="9" t="s">
        <v>452</v>
      </c>
      <c r="DU14" s="10" t="str">
        <f>HYPERLINK("https://drive.google.com/open?id=1oxwT9TCooYJd3b4Io599jvCB7HYLMKOm","Miguel de Omena Lucas Vieira-MESTRADO.pdf")</f>
        <v>Miguel de Omena Lucas Vieira-MESTRADO.pdf</v>
      </c>
      <c r="DV14" s="2" t="s">
        <v>453</v>
      </c>
      <c r="DW14" s="2" t="s">
        <v>454</v>
      </c>
      <c r="DX14" s="9" t="s">
        <v>455</v>
      </c>
      <c r="DY14" s="7">
        <v>44497.42390313657</v>
      </c>
    </row>
    <row r="15">
      <c r="A15" s="6">
        <v>44478.78641741898</v>
      </c>
      <c r="B15" s="2" t="s">
        <v>124</v>
      </c>
      <c r="C15" s="2" t="s">
        <v>456</v>
      </c>
      <c r="D15" s="2" t="s">
        <v>457</v>
      </c>
      <c r="E15" s="2" t="s">
        <v>168</v>
      </c>
      <c r="F15" s="2" t="s">
        <v>128</v>
      </c>
      <c r="G15" s="2" t="s">
        <v>129</v>
      </c>
      <c r="H15" s="2" t="s">
        <v>169</v>
      </c>
      <c r="I15" s="2">
        <v>0.0</v>
      </c>
      <c r="J15" s="7">
        <v>35454.0</v>
      </c>
      <c r="K15" s="2" t="s">
        <v>458</v>
      </c>
      <c r="L15" s="2" t="s">
        <v>459</v>
      </c>
      <c r="M15" s="2">
        <v>1.2933282607E10</v>
      </c>
      <c r="N15" s="2">
        <v>1.4040581E7</v>
      </c>
      <c r="O15" s="7">
        <v>39780.0</v>
      </c>
      <c r="P15" s="2" t="s">
        <v>460</v>
      </c>
      <c r="Q15" s="2">
        <v>9359344.0</v>
      </c>
      <c r="R15" s="2" t="s">
        <v>461</v>
      </c>
      <c r="S15" s="2" t="s">
        <v>462</v>
      </c>
      <c r="T15" s="2" t="s">
        <v>274</v>
      </c>
      <c r="U15" s="2">
        <v>1.308646E7</v>
      </c>
      <c r="V15" s="2" t="s">
        <v>138</v>
      </c>
      <c r="W15" s="2">
        <v>3.5992221188E10</v>
      </c>
      <c r="X15" s="2" t="s">
        <v>463</v>
      </c>
      <c r="Y15" s="2" t="s">
        <v>301</v>
      </c>
      <c r="Z15" s="2" t="s">
        <v>464</v>
      </c>
      <c r="AA15" s="2" t="s">
        <v>465</v>
      </c>
      <c r="AB15" s="2" t="s">
        <v>458</v>
      </c>
      <c r="AC15" s="2" t="s">
        <v>343</v>
      </c>
      <c r="AD15" s="2">
        <v>3.7033001E7</v>
      </c>
      <c r="AE15" s="2">
        <v>3.5992221211E10</v>
      </c>
      <c r="AF15" s="2" t="s">
        <v>466</v>
      </c>
      <c r="AG15" s="2" t="s">
        <v>467</v>
      </c>
      <c r="AH15" s="7">
        <v>42005.0</v>
      </c>
      <c r="AI15" s="7">
        <v>44561.0</v>
      </c>
      <c r="AJ15" s="2" t="s">
        <v>129</v>
      </c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2" t="s">
        <v>468</v>
      </c>
      <c r="AZ15" s="2" t="s">
        <v>183</v>
      </c>
      <c r="BA15" s="2" t="s">
        <v>183</v>
      </c>
      <c r="BB15" s="2" t="s">
        <v>183</v>
      </c>
      <c r="BC15" s="2" t="s">
        <v>147</v>
      </c>
      <c r="BD15" s="2" t="s">
        <v>145</v>
      </c>
      <c r="BE15" s="2" t="s">
        <v>183</v>
      </c>
      <c r="BF15" s="2" t="s">
        <v>183</v>
      </c>
      <c r="BG15" s="2" t="s">
        <v>183</v>
      </c>
      <c r="BH15" s="2" t="s">
        <v>129</v>
      </c>
      <c r="BI15" s="1"/>
      <c r="BJ15" s="1"/>
      <c r="BK15" s="1"/>
      <c r="BL15" s="1"/>
      <c r="BM15" s="1"/>
      <c r="BN15" s="1"/>
      <c r="BO15" s="1"/>
      <c r="BP15" s="1"/>
      <c r="BQ15" s="1"/>
      <c r="BR15" s="2" t="s">
        <v>147</v>
      </c>
      <c r="BS15" s="2" t="s">
        <v>469</v>
      </c>
      <c r="BT15" s="2" t="s">
        <v>470</v>
      </c>
      <c r="BU15" s="2" t="s">
        <v>284</v>
      </c>
      <c r="BV15" s="7">
        <v>44228.0</v>
      </c>
      <c r="BW15" s="7">
        <v>44561.0</v>
      </c>
      <c r="BX15" s="2" t="s">
        <v>129</v>
      </c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2" t="s">
        <v>147</v>
      </c>
      <c r="CQ15" s="2" t="s">
        <v>471</v>
      </c>
      <c r="CR15" s="2" t="s">
        <v>472</v>
      </c>
      <c r="CS15" s="7">
        <v>42370.0</v>
      </c>
      <c r="CT15" s="7">
        <v>42551.0</v>
      </c>
      <c r="CU15" s="2" t="s">
        <v>129</v>
      </c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2" t="s">
        <v>129</v>
      </c>
      <c r="DK15" s="2" t="s">
        <v>147</v>
      </c>
      <c r="DL15" s="2" t="s">
        <v>200</v>
      </c>
      <c r="DM15" s="2" t="s">
        <v>473</v>
      </c>
      <c r="DN15" s="2" t="s">
        <v>158</v>
      </c>
      <c r="DO15" s="9" t="s">
        <v>474</v>
      </c>
      <c r="DP15" s="8" t="s">
        <v>475</v>
      </c>
      <c r="DQ15" s="2">
        <v>449458.0</v>
      </c>
      <c r="DR15" s="2" t="s">
        <v>476</v>
      </c>
      <c r="DS15" s="2">
        <v>2021.0</v>
      </c>
      <c r="DT15" s="9" t="s">
        <v>477</v>
      </c>
      <c r="DU15" s="10" t="str">
        <f>HYPERLINK("https://drive.google.com/open?id=1QMlL8PUOiatNFUb5r2wUyG-qSF6WMudm","Marco Antonio Barra Montevechi Filho-MESTRADO.pdf")</f>
        <v>Marco Antonio Barra Montevechi Filho-MESTRADO.pdf</v>
      </c>
      <c r="DV15" s="2" t="s">
        <v>478</v>
      </c>
      <c r="DW15" s="2" t="s">
        <v>479</v>
      </c>
      <c r="DX15" s="9" t="s">
        <v>480</v>
      </c>
      <c r="DY15" s="7">
        <v>44478.78641741898</v>
      </c>
    </row>
    <row r="16">
      <c r="A16" s="6">
        <v>44477.67251079861</v>
      </c>
      <c r="B16" s="2" t="s">
        <v>124</v>
      </c>
      <c r="C16" s="2" t="s">
        <v>481</v>
      </c>
      <c r="D16" s="2" t="s">
        <v>482</v>
      </c>
      <c r="E16" s="2" t="s">
        <v>127</v>
      </c>
      <c r="F16" s="2" t="s">
        <v>128</v>
      </c>
      <c r="G16" s="2" t="s">
        <v>129</v>
      </c>
      <c r="H16" s="2" t="s">
        <v>169</v>
      </c>
      <c r="I16" s="2">
        <v>2.0</v>
      </c>
      <c r="J16" s="7">
        <v>34935.0</v>
      </c>
      <c r="K16" s="2" t="s">
        <v>483</v>
      </c>
      <c r="L16" s="2" t="s">
        <v>484</v>
      </c>
      <c r="M16" s="2">
        <v>1.6103921759E10</v>
      </c>
      <c r="N16" s="2">
        <v>2.89669467E8</v>
      </c>
      <c r="O16" s="7">
        <v>41628.0</v>
      </c>
      <c r="P16" s="2" t="s">
        <v>396</v>
      </c>
      <c r="Q16" s="1"/>
      <c r="R16" s="2" t="s">
        <v>485</v>
      </c>
      <c r="S16" s="2" t="s">
        <v>486</v>
      </c>
      <c r="T16" s="2" t="s">
        <v>483</v>
      </c>
      <c r="U16" s="2">
        <v>2.3933295E7</v>
      </c>
      <c r="V16" s="2" t="s">
        <v>138</v>
      </c>
      <c r="W16" s="2">
        <v>2.4999889835E10</v>
      </c>
      <c r="X16" s="2">
        <v>2.4999183965E10</v>
      </c>
      <c r="Y16" s="2" t="s">
        <v>140</v>
      </c>
      <c r="Z16" s="2" t="s">
        <v>485</v>
      </c>
      <c r="AA16" s="2" t="s">
        <v>486</v>
      </c>
      <c r="AB16" s="2" t="s">
        <v>483</v>
      </c>
      <c r="AC16" s="2" t="s">
        <v>484</v>
      </c>
      <c r="AD16" s="2">
        <v>2.3933295E7</v>
      </c>
      <c r="AE16" s="2">
        <v>2.4999183965E10</v>
      </c>
      <c r="AF16" s="2" t="s">
        <v>487</v>
      </c>
      <c r="AG16" s="2" t="s">
        <v>488</v>
      </c>
      <c r="AH16" s="7">
        <v>42038.0</v>
      </c>
      <c r="AI16" s="7">
        <v>44531.0</v>
      </c>
      <c r="AJ16" s="2" t="s">
        <v>147</v>
      </c>
      <c r="AK16" s="2" t="s">
        <v>487</v>
      </c>
      <c r="AL16" s="2" t="s">
        <v>489</v>
      </c>
      <c r="AM16" s="7">
        <v>40575.0</v>
      </c>
      <c r="AN16" s="7">
        <v>41993.0</v>
      </c>
      <c r="AO16" s="2" t="s">
        <v>129</v>
      </c>
      <c r="AP16" s="1"/>
      <c r="AQ16" s="1"/>
      <c r="AR16" s="1"/>
      <c r="AS16" s="1"/>
      <c r="AT16" s="1"/>
      <c r="AU16" s="1"/>
      <c r="AV16" s="1"/>
      <c r="AW16" s="1"/>
      <c r="AX16" s="1"/>
      <c r="AY16" s="2" t="s">
        <v>145</v>
      </c>
      <c r="AZ16" s="2" t="s">
        <v>146</v>
      </c>
      <c r="BA16" s="2" t="s">
        <v>149</v>
      </c>
      <c r="BB16" s="2" t="s">
        <v>149</v>
      </c>
      <c r="BC16" s="2" t="s">
        <v>147</v>
      </c>
      <c r="BD16" s="2" t="s">
        <v>148</v>
      </c>
      <c r="BE16" s="2" t="s">
        <v>146</v>
      </c>
      <c r="BF16" s="2" t="s">
        <v>149</v>
      </c>
      <c r="BG16" s="2" t="s">
        <v>149</v>
      </c>
      <c r="BH16" s="2" t="s">
        <v>129</v>
      </c>
      <c r="BI16" s="1"/>
      <c r="BJ16" s="1"/>
      <c r="BK16" s="1"/>
      <c r="BL16" s="1"/>
      <c r="BM16" s="1"/>
      <c r="BN16" s="1"/>
      <c r="BO16" s="1"/>
      <c r="BP16" s="1"/>
      <c r="BQ16" s="1"/>
      <c r="BR16" s="2" t="s">
        <v>129</v>
      </c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2" t="s">
        <v>129</v>
      </c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2" t="s">
        <v>129</v>
      </c>
      <c r="DK16" s="2" t="s">
        <v>147</v>
      </c>
      <c r="DL16" s="2" t="s">
        <v>483</v>
      </c>
      <c r="DM16" s="2" t="s">
        <v>490</v>
      </c>
      <c r="DN16" s="2" t="s">
        <v>313</v>
      </c>
      <c r="DO16" s="9" t="s">
        <v>491</v>
      </c>
      <c r="DP16" s="2" t="s">
        <v>492</v>
      </c>
      <c r="DQ16" s="2" t="s">
        <v>493</v>
      </c>
      <c r="DR16" s="2" t="s">
        <v>487</v>
      </c>
      <c r="DS16" s="2">
        <v>2021.0</v>
      </c>
      <c r="DT16" s="9" t="s">
        <v>494</v>
      </c>
      <c r="DU16" s="10" t="str">
        <f>HYPERLINK("https://drive.google.com/open?id=1QGnDezO_89p1NcSD74dpQhTAinHxP7AP","Ana Carolina Brasil da Silva-MESTRADO.pdf")</f>
        <v>Ana Carolina Brasil da Silva-MESTRADO.pdf</v>
      </c>
      <c r="DV16" s="2" t="s">
        <v>495</v>
      </c>
      <c r="DW16" s="2" t="s">
        <v>496</v>
      </c>
      <c r="DX16" s="9" t="s">
        <v>497</v>
      </c>
      <c r="DY16" s="7">
        <v>44477.67251079861</v>
      </c>
    </row>
    <row r="17">
      <c r="A17" s="11">
        <v>44399.357578587966</v>
      </c>
      <c r="B17" s="12" t="s">
        <v>124</v>
      </c>
      <c r="C17" s="12" t="s">
        <v>498</v>
      </c>
      <c r="D17" s="12" t="s">
        <v>499</v>
      </c>
      <c r="E17" s="12" t="s">
        <v>168</v>
      </c>
      <c r="F17" s="12" t="s">
        <v>224</v>
      </c>
      <c r="G17" s="12" t="s">
        <v>129</v>
      </c>
      <c r="H17" s="12" t="s">
        <v>169</v>
      </c>
      <c r="I17" s="13" t="s">
        <v>500</v>
      </c>
      <c r="J17" s="14">
        <v>30288.0</v>
      </c>
      <c r="K17" s="12" t="s">
        <v>501</v>
      </c>
      <c r="L17" s="12" t="s">
        <v>343</v>
      </c>
      <c r="M17" s="13" t="s">
        <v>502</v>
      </c>
      <c r="N17" s="12">
        <v>1.2757095E8</v>
      </c>
      <c r="O17" s="14">
        <v>38802.0</v>
      </c>
      <c r="P17" s="12" t="s">
        <v>503</v>
      </c>
      <c r="R17" s="12" t="s">
        <v>504</v>
      </c>
      <c r="S17" s="12" t="s">
        <v>505</v>
      </c>
      <c r="T17" s="12" t="s">
        <v>506</v>
      </c>
      <c r="U17" s="12">
        <v>2.726221E7</v>
      </c>
      <c r="V17" s="12" t="s">
        <v>138</v>
      </c>
      <c r="W17" s="12">
        <v>2.4999844086E10</v>
      </c>
      <c r="X17" s="12" t="s">
        <v>507</v>
      </c>
      <c r="Y17" s="12" t="s">
        <v>508</v>
      </c>
      <c r="Z17" s="12" t="s">
        <v>509</v>
      </c>
      <c r="AA17" s="12" t="s">
        <v>505</v>
      </c>
      <c r="AB17" s="12" t="s">
        <v>506</v>
      </c>
      <c r="AC17" s="12" t="s">
        <v>343</v>
      </c>
      <c r="AD17" s="12">
        <v>2.726221E7</v>
      </c>
      <c r="AE17" s="12">
        <v>2.4999844086E10</v>
      </c>
      <c r="AF17" s="12" t="s">
        <v>510</v>
      </c>
      <c r="AG17" s="12" t="s">
        <v>511</v>
      </c>
      <c r="AH17" s="14">
        <v>40211.0</v>
      </c>
      <c r="AI17" s="14">
        <v>40359.0</v>
      </c>
      <c r="AJ17" s="12" t="s">
        <v>147</v>
      </c>
      <c r="AK17" s="12" t="s">
        <v>512</v>
      </c>
      <c r="AL17" s="12" t="s">
        <v>513</v>
      </c>
      <c r="AM17" s="14">
        <v>37531.0</v>
      </c>
      <c r="AN17" s="14">
        <v>39416.0</v>
      </c>
      <c r="AO17" s="12" t="s">
        <v>129</v>
      </c>
      <c r="AY17" s="12" t="s">
        <v>514</v>
      </c>
      <c r="AZ17" s="12" t="s">
        <v>146</v>
      </c>
      <c r="BA17" s="12" t="s">
        <v>146</v>
      </c>
      <c r="BB17" s="12" t="s">
        <v>146</v>
      </c>
      <c r="BC17" s="12" t="s">
        <v>129</v>
      </c>
      <c r="BR17" s="12" t="s">
        <v>147</v>
      </c>
      <c r="BS17" s="12" t="s">
        <v>515</v>
      </c>
      <c r="BT17" s="12" t="s">
        <v>516</v>
      </c>
      <c r="BU17" s="12" t="s">
        <v>152</v>
      </c>
      <c r="BV17" s="14">
        <v>37321.0</v>
      </c>
      <c r="BX17" s="12" t="s">
        <v>129</v>
      </c>
      <c r="CP17" s="12" t="s">
        <v>147</v>
      </c>
      <c r="CQ17" s="12" t="s">
        <v>517</v>
      </c>
      <c r="CR17" s="12" t="s">
        <v>518</v>
      </c>
      <c r="CS17" s="14">
        <v>40360.0</v>
      </c>
      <c r="CT17" s="14">
        <v>42552.0</v>
      </c>
      <c r="CU17" s="12" t="s">
        <v>129</v>
      </c>
      <c r="DJ17" s="12" t="s">
        <v>129</v>
      </c>
      <c r="DK17" s="12" t="s">
        <v>129</v>
      </c>
      <c r="DM17" s="12" t="s">
        <v>519</v>
      </c>
      <c r="DN17" s="12" t="s">
        <v>313</v>
      </c>
      <c r="DO17" s="15" t="s">
        <v>520</v>
      </c>
      <c r="DT17" s="15" t="s">
        <v>521</v>
      </c>
      <c r="DU17" s="16" t="str">
        <f>HYPERLINK("https://drive.google.com/open?id=1VJkkqlLTqwj5gxbp5sqDV9P9rzI5gaPR","MARCUS VIEIRA GRIBEL-MESTRADO.pdf")</f>
        <v>MARCUS VIEIRA GRIBEL-MESTRADO.pdf</v>
      </c>
      <c r="DV17" s="12" t="s">
        <v>522</v>
      </c>
      <c r="DW17" s="12" t="s">
        <v>523</v>
      </c>
      <c r="DX17" s="15" t="s">
        <v>524</v>
      </c>
      <c r="DY17" s="14">
        <v>44399.357578587966</v>
      </c>
    </row>
    <row r="18">
      <c r="A18" s="11">
        <v>44476.35334592593</v>
      </c>
      <c r="B18" s="12" t="s">
        <v>124</v>
      </c>
      <c r="C18" s="12" t="s">
        <v>525</v>
      </c>
      <c r="D18" s="12" t="s">
        <v>526</v>
      </c>
      <c r="E18" s="12" t="s">
        <v>168</v>
      </c>
      <c r="F18" s="12" t="s">
        <v>224</v>
      </c>
      <c r="G18" s="12" t="s">
        <v>129</v>
      </c>
      <c r="H18" s="12" t="s">
        <v>169</v>
      </c>
      <c r="I18" s="12">
        <v>0.0</v>
      </c>
      <c r="J18" s="14">
        <v>28034.0</v>
      </c>
      <c r="K18" s="12" t="s">
        <v>322</v>
      </c>
      <c r="L18" s="12" t="s">
        <v>527</v>
      </c>
      <c r="M18" s="12">
        <v>453745.0</v>
      </c>
      <c r="N18" s="12">
        <v>3.45763465E8</v>
      </c>
      <c r="O18" s="14">
        <v>37165.0</v>
      </c>
      <c r="P18" s="12" t="s">
        <v>297</v>
      </c>
      <c r="Q18" s="12">
        <v>3.456543456E9</v>
      </c>
      <c r="R18" s="12" t="s">
        <v>528</v>
      </c>
      <c r="S18" s="12" t="s">
        <v>529</v>
      </c>
      <c r="T18" s="12" t="s">
        <v>530</v>
      </c>
      <c r="U18" s="12">
        <v>3.4567654E7</v>
      </c>
      <c r="V18" s="12" t="s">
        <v>138</v>
      </c>
      <c r="W18" s="12">
        <v>3456765.0</v>
      </c>
      <c r="X18" s="12" t="s">
        <v>531</v>
      </c>
      <c r="Y18" s="12" t="s">
        <v>532</v>
      </c>
      <c r="Z18" s="12" t="s">
        <v>533</v>
      </c>
      <c r="AA18" s="12" t="s">
        <v>534</v>
      </c>
      <c r="AB18" s="12" t="s">
        <v>535</v>
      </c>
      <c r="AC18" s="12" t="s">
        <v>536</v>
      </c>
      <c r="AD18" s="12">
        <v>345643.0</v>
      </c>
      <c r="AE18" s="12">
        <v>654.0</v>
      </c>
      <c r="AF18" s="12" t="s">
        <v>537</v>
      </c>
      <c r="AG18" s="12" t="s">
        <v>538</v>
      </c>
      <c r="AH18" s="14">
        <v>36892.0</v>
      </c>
      <c r="AI18" s="14">
        <v>37683.0</v>
      </c>
      <c r="AJ18" s="12" t="s">
        <v>129</v>
      </c>
      <c r="AY18" s="12" t="s">
        <v>539</v>
      </c>
      <c r="AZ18" s="12" t="s">
        <v>149</v>
      </c>
      <c r="BA18" s="12" t="s">
        <v>183</v>
      </c>
      <c r="BB18" s="12" t="s">
        <v>146</v>
      </c>
      <c r="BC18" s="12" t="s">
        <v>129</v>
      </c>
      <c r="BR18" s="12" t="s">
        <v>147</v>
      </c>
      <c r="BS18" s="12" t="s">
        <v>540</v>
      </c>
      <c r="BT18" s="12" t="s">
        <v>541</v>
      </c>
      <c r="BU18" s="12" t="s">
        <v>284</v>
      </c>
      <c r="BV18" s="14">
        <v>52383.0</v>
      </c>
      <c r="BX18" s="12" t="s">
        <v>129</v>
      </c>
      <c r="CP18" s="12" t="s">
        <v>147</v>
      </c>
      <c r="CQ18" s="12" t="s">
        <v>542</v>
      </c>
      <c r="CR18" s="12" t="s">
        <v>543</v>
      </c>
      <c r="CS18" s="14">
        <v>40969.0</v>
      </c>
      <c r="CU18" s="12" t="s">
        <v>129</v>
      </c>
      <c r="DJ18" s="12" t="s">
        <v>129</v>
      </c>
      <c r="DK18" s="12" t="s">
        <v>147</v>
      </c>
      <c r="DL18" s="12" t="s">
        <v>200</v>
      </c>
      <c r="DM18" s="12" t="s">
        <v>544</v>
      </c>
      <c r="DN18" s="12" t="s">
        <v>545</v>
      </c>
      <c r="DO18" s="15" t="s">
        <v>546</v>
      </c>
      <c r="DP18" s="12">
        <v>3454532.0</v>
      </c>
      <c r="DQ18" s="12" t="s">
        <v>547</v>
      </c>
      <c r="DR18" s="12" t="s">
        <v>548</v>
      </c>
      <c r="DS18" s="12">
        <v>2012.0</v>
      </c>
      <c r="DT18" s="15" t="s">
        <v>549</v>
      </c>
      <c r="DU18" s="16" t="str">
        <f>HYPERLINK("https://drive.google.com/open?id=1HqKAhh3oXGWztSHQCt_i3RXJt0JUyfGC","Luiz-MESTRADO.pdf")</f>
        <v>Luiz-MESTRADO.pdf</v>
      </c>
      <c r="DV18" s="12" t="s">
        <v>550</v>
      </c>
      <c r="DW18" s="12" t="s">
        <v>551</v>
      </c>
      <c r="DX18" s="15" t="s">
        <v>552</v>
      </c>
      <c r="DY18" s="14">
        <v>44476.35334592593</v>
      </c>
    </row>
    <row r="19">
      <c r="A19" s="11">
        <v>44368.69018887731</v>
      </c>
      <c r="B19" s="12" t="s">
        <v>124</v>
      </c>
      <c r="C19" s="12" t="s">
        <v>553</v>
      </c>
      <c r="D19" s="12" t="s">
        <v>554</v>
      </c>
      <c r="E19" s="12" t="s">
        <v>168</v>
      </c>
      <c r="F19" s="12" t="s">
        <v>128</v>
      </c>
      <c r="G19" s="12" t="s">
        <v>129</v>
      </c>
      <c r="H19" s="12" t="s">
        <v>169</v>
      </c>
      <c r="I19" s="12">
        <v>0.0</v>
      </c>
      <c r="J19" s="14">
        <v>34130.0</v>
      </c>
      <c r="K19" s="12" t="s">
        <v>296</v>
      </c>
      <c r="L19" s="12" t="s">
        <v>343</v>
      </c>
      <c r="M19" s="12">
        <v>3.89812228E10</v>
      </c>
      <c r="N19" s="12">
        <v>3.4760294E8</v>
      </c>
      <c r="O19" s="14">
        <v>43311.0</v>
      </c>
      <c r="P19" s="12" t="s">
        <v>438</v>
      </c>
      <c r="Q19" s="12">
        <v>1.2880307E7</v>
      </c>
      <c r="R19" s="12" t="s">
        <v>555</v>
      </c>
      <c r="S19" s="12" t="s">
        <v>269</v>
      </c>
      <c r="T19" s="12" t="s">
        <v>296</v>
      </c>
      <c r="U19" s="13" t="s">
        <v>556</v>
      </c>
      <c r="V19" s="12" t="s">
        <v>138</v>
      </c>
      <c r="W19" s="12">
        <v>1.195734681E9</v>
      </c>
      <c r="X19" s="12" t="s">
        <v>557</v>
      </c>
      <c r="Y19" s="12" t="s">
        <v>301</v>
      </c>
      <c r="Z19" s="12" t="s">
        <v>558</v>
      </c>
      <c r="AA19" s="12" t="s">
        <v>559</v>
      </c>
      <c r="AB19" s="12" t="s">
        <v>560</v>
      </c>
      <c r="AC19" s="12" t="s">
        <v>322</v>
      </c>
      <c r="AD19" s="12">
        <v>1.8135695E7</v>
      </c>
      <c r="AE19" s="12">
        <v>1.14176115E8</v>
      </c>
      <c r="AF19" s="12" t="s">
        <v>561</v>
      </c>
      <c r="AG19" s="12" t="s">
        <v>562</v>
      </c>
      <c r="AH19" s="14">
        <v>41426.0</v>
      </c>
      <c r="AI19" s="14">
        <v>43983.0</v>
      </c>
      <c r="AJ19" s="12" t="s">
        <v>147</v>
      </c>
      <c r="AK19" s="12" t="s">
        <v>563</v>
      </c>
      <c r="AL19" s="12" t="s">
        <v>564</v>
      </c>
      <c r="AM19" s="14">
        <v>39448.0</v>
      </c>
      <c r="AN19" s="14">
        <v>40513.0</v>
      </c>
      <c r="AO19" s="12" t="s">
        <v>129</v>
      </c>
      <c r="AY19" s="12" t="s">
        <v>145</v>
      </c>
      <c r="AZ19" s="12" t="s">
        <v>183</v>
      </c>
      <c r="BA19" s="12" t="s">
        <v>183</v>
      </c>
      <c r="BB19" s="12" t="s">
        <v>183</v>
      </c>
      <c r="BC19" s="12" t="s">
        <v>147</v>
      </c>
      <c r="BD19" s="12" t="s">
        <v>148</v>
      </c>
      <c r="BE19" s="12" t="s">
        <v>146</v>
      </c>
      <c r="BF19" s="12" t="s">
        <v>146</v>
      </c>
      <c r="BG19" s="12" t="s">
        <v>146</v>
      </c>
      <c r="BH19" s="12" t="s">
        <v>147</v>
      </c>
      <c r="BI19" s="12" t="s">
        <v>277</v>
      </c>
      <c r="BJ19" s="12" t="s">
        <v>149</v>
      </c>
      <c r="BK19" s="12" t="s">
        <v>149</v>
      </c>
      <c r="BL19" s="12" t="s">
        <v>149</v>
      </c>
      <c r="BM19" s="12" t="s">
        <v>129</v>
      </c>
      <c r="BR19" s="12" t="s">
        <v>147</v>
      </c>
      <c r="BS19" s="12" t="s">
        <v>565</v>
      </c>
      <c r="BT19" s="12" t="s">
        <v>566</v>
      </c>
      <c r="BU19" s="12" t="s">
        <v>152</v>
      </c>
      <c r="BV19" s="14">
        <v>44013.0</v>
      </c>
      <c r="BX19" s="12" t="s">
        <v>147</v>
      </c>
      <c r="BY19" s="12" t="s">
        <v>567</v>
      </c>
      <c r="BZ19" s="12" t="s">
        <v>568</v>
      </c>
      <c r="CA19" s="12" t="s">
        <v>284</v>
      </c>
      <c r="CB19" s="14">
        <v>40940.0</v>
      </c>
      <c r="CC19" s="14">
        <v>44005.0</v>
      </c>
      <c r="CD19" s="12" t="s">
        <v>147</v>
      </c>
      <c r="CE19" s="12" t="s">
        <v>569</v>
      </c>
      <c r="CF19" s="12" t="s">
        <v>570</v>
      </c>
      <c r="CG19" s="12" t="s">
        <v>152</v>
      </c>
      <c r="CH19" s="14">
        <v>40269.0</v>
      </c>
      <c r="CI19" s="14">
        <v>40483.0</v>
      </c>
      <c r="CJ19" s="12" t="s">
        <v>129</v>
      </c>
      <c r="CP19" s="12" t="s">
        <v>129</v>
      </c>
      <c r="DJ19" s="12" t="s">
        <v>129</v>
      </c>
      <c r="DK19" s="12" t="s">
        <v>147</v>
      </c>
      <c r="DL19" s="12" t="s">
        <v>571</v>
      </c>
      <c r="DM19" s="12" t="s">
        <v>572</v>
      </c>
      <c r="DN19" s="12" t="s">
        <v>158</v>
      </c>
      <c r="DO19" s="15" t="s">
        <v>573</v>
      </c>
      <c r="DP19" s="13" t="s">
        <v>574</v>
      </c>
      <c r="DQ19" s="13" t="s">
        <v>575</v>
      </c>
      <c r="DR19" s="17"/>
      <c r="DS19" s="17"/>
      <c r="DT19" s="15" t="s">
        <v>576</v>
      </c>
      <c r="DU19" s="16" t="str">
        <f>HYPERLINK("https://drive.google.com/open?id=1czIuuP5sUkVvkD2eSI0PZ8KaEvFcG-JV","Guilherme Eduardo Silva Magalhães-MESTRADO.pdf")</f>
        <v>Guilherme Eduardo Silva Magalhães-MESTRADO.pdf</v>
      </c>
      <c r="DV19" s="16" t="str">
        <f>HYPERLINK("https://mail.google.com/mail/u/?authuser=luizeleno@usp.br#all/17a301119939dedc","Email sent to engmagalhaes.guilherme@gmail.com, ppgem-eel@usp.br")</f>
        <v>Email sent to engmagalhaes.guilherme@gmail.com, ppgem-eel@usp.br</v>
      </c>
    </row>
    <row r="20">
      <c r="A20" s="11">
        <v>44356.42816293982</v>
      </c>
      <c r="B20" s="12" t="s">
        <v>124</v>
      </c>
      <c r="C20" s="12" t="s">
        <v>577</v>
      </c>
      <c r="D20" s="12" t="s">
        <v>578</v>
      </c>
      <c r="E20" s="12" t="s">
        <v>168</v>
      </c>
      <c r="F20" s="12" t="s">
        <v>224</v>
      </c>
      <c r="G20" s="12" t="s">
        <v>129</v>
      </c>
      <c r="H20" s="12" t="s">
        <v>130</v>
      </c>
      <c r="I20" s="12">
        <v>2.0</v>
      </c>
      <c r="J20" s="14">
        <v>30607.0</v>
      </c>
      <c r="K20" s="12" t="s">
        <v>579</v>
      </c>
      <c r="L20" s="12" t="s">
        <v>580</v>
      </c>
      <c r="M20" s="13" t="s">
        <v>581</v>
      </c>
      <c r="N20" s="12">
        <v>1.2487025E7</v>
      </c>
      <c r="O20" s="14">
        <v>39049.0</v>
      </c>
      <c r="P20" s="12" t="s">
        <v>582</v>
      </c>
      <c r="Q20" s="12">
        <v>1.1390615E7</v>
      </c>
      <c r="R20" s="12" t="s">
        <v>583</v>
      </c>
      <c r="S20" s="12" t="s">
        <v>584</v>
      </c>
      <c r="T20" s="12" t="s">
        <v>585</v>
      </c>
      <c r="U20" s="12">
        <v>1.2401011E7</v>
      </c>
      <c r="V20" s="12" t="s">
        <v>138</v>
      </c>
      <c r="W20" s="12">
        <v>1.2988179612E10</v>
      </c>
      <c r="X20" s="12" t="s">
        <v>586</v>
      </c>
      <c r="Y20" s="12" t="s">
        <v>587</v>
      </c>
      <c r="Z20" s="12" t="s">
        <v>583</v>
      </c>
      <c r="AA20" s="12" t="s">
        <v>584</v>
      </c>
      <c r="AB20" s="12" t="s">
        <v>585</v>
      </c>
      <c r="AC20" s="12" t="s">
        <v>588</v>
      </c>
      <c r="AD20" s="12">
        <v>1.2401011E7</v>
      </c>
      <c r="AE20" s="12">
        <v>1.2981317772E10</v>
      </c>
      <c r="AF20" s="12" t="s">
        <v>589</v>
      </c>
      <c r="AG20" s="12" t="s">
        <v>590</v>
      </c>
      <c r="AH20" s="14">
        <v>37681.0</v>
      </c>
      <c r="AI20" s="14">
        <v>39814.0</v>
      </c>
      <c r="AJ20" s="12" t="s">
        <v>147</v>
      </c>
      <c r="AK20" s="12" t="s">
        <v>591</v>
      </c>
      <c r="AL20" s="12" t="s">
        <v>592</v>
      </c>
      <c r="AM20" s="14">
        <v>40664.0</v>
      </c>
      <c r="AN20" s="14">
        <v>41394.0</v>
      </c>
      <c r="AO20" s="12" t="s">
        <v>129</v>
      </c>
      <c r="AY20" s="12" t="s">
        <v>593</v>
      </c>
      <c r="AZ20" s="12" t="s">
        <v>183</v>
      </c>
      <c r="BA20" s="12" t="s">
        <v>183</v>
      </c>
      <c r="BB20" s="12" t="s">
        <v>183</v>
      </c>
      <c r="BC20" s="12" t="s">
        <v>147</v>
      </c>
      <c r="BD20" s="12" t="s">
        <v>236</v>
      </c>
      <c r="BE20" s="12" t="s">
        <v>183</v>
      </c>
      <c r="BF20" s="12" t="s">
        <v>183</v>
      </c>
      <c r="BG20" s="12" t="s">
        <v>183</v>
      </c>
      <c r="BH20" s="12" t="s">
        <v>129</v>
      </c>
      <c r="BR20" s="12" t="s">
        <v>147</v>
      </c>
      <c r="BS20" s="12" t="s">
        <v>594</v>
      </c>
      <c r="BT20" s="12" t="s">
        <v>595</v>
      </c>
      <c r="BU20" s="12" t="s">
        <v>152</v>
      </c>
      <c r="BV20" s="14">
        <v>43435.0</v>
      </c>
      <c r="BX20" s="12" t="s">
        <v>147</v>
      </c>
      <c r="BY20" s="12" t="s">
        <v>594</v>
      </c>
      <c r="BZ20" s="12" t="s">
        <v>596</v>
      </c>
      <c r="CA20" s="12" t="s">
        <v>152</v>
      </c>
      <c r="CB20" s="14">
        <v>42352.0</v>
      </c>
      <c r="CC20" s="14">
        <v>43435.0</v>
      </c>
      <c r="CD20" s="12" t="s">
        <v>147</v>
      </c>
      <c r="CE20" s="12" t="s">
        <v>278</v>
      </c>
      <c r="CF20" s="12" t="s">
        <v>597</v>
      </c>
      <c r="CG20" s="12" t="s">
        <v>152</v>
      </c>
      <c r="CH20" s="14">
        <v>41518.0</v>
      </c>
      <c r="CI20" s="14">
        <v>42308.0</v>
      </c>
      <c r="CJ20" s="12" t="s">
        <v>147</v>
      </c>
      <c r="CK20" s="12" t="s">
        <v>278</v>
      </c>
      <c r="CL20" s="12" t="s">
        <v>598</v>
      </c>
      <c r="CM20" s="12" t="s">
        <v>152</v>
      </c>
      <c r="CN20" s="14">
        <v>40848.0</v>
      </c>
      <c r="CO20" s="14">
        <v>41455.0</v>
      </c>
      <c r="CP20" s="12" t="s">
        <v>129</v>
      </c>
      <c r="DJ20" s="12" t="s">
        <v>129</v>
      </c>
      <c r="DK20" s="12" t="s">
        <v>129</v>
      </c>
      <c r="DM20" s="12" t="s">
        <v>599</v>
      </c>
      <c r="DN20" s="12" t="s">
        <v>313</v>
      </c>
      <c r="DO20" s="15" t="s">
        <v>600</v>
      </c>
      <c r="DT20" s="15" t="s">
        <v>601</v>
      </c>
      <c r="DU20" s="16" t="str">
        <f>HYPERLINK("https://drive.google.com/open?id=1brYFB2tkdfor9cAB3IJpFYIQ-wvhrRKc","Daniel Lucas Feliciano-MESTRADO.pdf")</f>
        <v>Daniel Lucas Feliciano-MESTRADO.pdf</v>
      </c>
      <c r="DV20" s="16" t="str">
        <f>HYPERLINK("https://mail.google.com/mail/u/?authuser=luizeleno@usp.br#all/179f0eb3e5070647","Email sent to nielluc@yahoo.com.br, ppgem-eel@usp.br")</f>
        <v>Email sent to nielluc@yahoo.com.br, ppgem-eel@usp.br</v>
      </c>
    </row>
    <row r="21">
      <c r="A21" s="11">
        <v>44353.8931380787</v>
      </c>
      <c r="B21" s="12" t="s">
        <v>124</v>
      </c>
      <c r="C21" s="12" t="s">
        <v>602</v>
      </c>
      <c r="D21" s="12" t="s">
        <v>603</v>
      </c>
      <c r="E21" s="12" t="s">
        <v>168</v>
      </c>
      <c r="F21" s="12" t="s">
        <v>128</v>
      </c>
      <c r="G21" s="12" t="s">
        <v>129</v>
      </c>
      <c r="H21" s="12" t="s">
        <v>604</v>
      </c>
      <c r="I21" s="12">
        <v>0.0</v>
      </c>
      <c r="J21" s="14">
        <v>35653.0</v>
      </c>
      <c r="K21" s="12" t="s">
        <v>605</v>
      </c>
      <c r="L21" s="12" t="s">
        <v>606</v>
      </c>
      <c r="M21" s="12">
        <v>1.2856892752E10</v>
      </c>
      <c r="N21" s="12">
        <v>2.8981945E8</v>
      </c>
      <c r="O21" s="14">
        <v>42356.0</v>
      </c>
      <c r="P21" s="12" t="s">
        <v>396</v>
      </c>
      <c r="R21" s="12" t="s">
        <v>607</v>
      </c>
      <c r="S21" s="12" t="s">
        <v>608</v>
      </c>
      <c r="T21" s="12" t="s">
        <v>200</v>
      </c>
      <c r="U21" s="12">
        <v>1.2608345E7</v>
      </c>
      <c r="V21" s="12" t="s">
        <v>138</v>
      </c>
      <c r="W21" s="12">
        <v>2.1980350805E10</v>
      </c>
      <c r="X21" s="12" t="s">
        <v>609</v>
      </c>
      <c r="Y21" s="12" t="s">
        <v>301</v>
      </c>
      <c r="Z21" s="12" t="s">
        <v>610</v>
      </c>
      <c r="AA21" s="12" t="s">
        <v>269</v>
      </c>
      <c r="AB21" s="12" t="s">
        <v>605</v>
      </c>
      <c r="AC21" s="12" t="s">
        <v>606</v>
      </c>
      <c r="AD21" s="12">
        <v>2.5900001E7</v>
      </c>
      <c r="AE21" s="12">
        <v>2.1967746172E10</v>
      </c>
      <c r="AF21" s="12" t="s">
        <v>611</v>
      </c>
      <c r="AG21" s="12" t="s">
        <v>612</v>
      </c>
      <c r="AH21" s="14">
        <v>43313.0</v>
      </c>
      <c r="AI21" s="14">
        <v>44166.0</v>
      </c>
      <c r="AJ21" s="12" t="s">
        <v>129</v>
      </c>
      <c r="AY21" s="12" t="s">
        <v>145</v>
      </c>
      <c r="AZ21" s="12" t="s">
        <v>146</v>
      </c>
      <c r="BA21" s="12" t="s">
        <v>146</v>
      </c>
      <c r="BB21" s="12" t="s">
        <v>146</v>
      </c>
      <c r="BC21" s="12" t="s">
        <v>129</v>
      </c>
      <c r="BR21" s="12" t="s">
        <v>147</v>
      </c>
      <c r="BS21" s="12" t="s">
        <v>613</v>
      </c>
      <c r="BT21" s="12" t="s">
        <v>614</v>
      </c>
      <c r="BU21" s="12" t="s">
        <v>152</v>
      </c>
      <c r="BV21" s="14">
        <v>44319.0</v>
      </c>
      <c r="BW21" s="14">
        <v>44350.0</v>
      </c>
      <c r="BX21" s="12" t="s">
        <v>129</v>
      </c>
      <c r="CP21" s="12" t="s">
        <v>129</v>
      </c>
      <c r="DJ21" s="12" t="s">
        <v>129</v>
      </c>
      <c r="DK21" s="12" t="s">
        <v>147</v>
      </c>
      <c r="DL21" s="12" t="s">
        <v>615</v>
      </c>
      <c r="DM21" s="12" t="s">
        <v>616</v>
      </c>
      <c r="DN21" s="12" t="s">
        <v>158</v>
      </c>
      <c r="DO21" s="15" t="s">
        <v>617</v>
      </c>
      <c r="DP21" s="13" t="s">
        <v>618</v>
      </c>
      <c r="DQ21" s="12" t="s">
        <v>619</v>
      </c>
      <c r="DR21" s="17"/>
      <c r="DS21" s="17"/>
      <c r="DT21" s="15" t="s">
        <v>620</v>
      </c>
      <c r="DU21" s="16" t="str">
        <f>HYPERLINK("https://drive.google.com/open?id=1RF0mw-MY-pObM2F263N849fk3r72QopV","Luiz Felipe Ribeiro Rabelo-MESTRADO.pdf")</f>
        <v>Luiz Felipe Ribeiro Rabelo-MESTRADO.pdf</v>
      </c>
      <c r="DV21" s="16" t="str">
        <f>HYPERLINK("https://mail.google.com/mail/u/?authuser=luizeleno@usp.br#all/179e3dd4b59324f8","Email sent to luiz.feliperibeiroo@gmail.com, ppgem-eel@usp.br")</f>
        <v>Email sent to luiz.feliperibeiroo@gmail.com, ppgem-eel@usp.br</v>
      </c>
    </row>
    <row r="22">
      <c r="A22" s="11">
        <v>44350.82845410879</v>
      </c>
      <c r="B22" s="12" t="s">
        <v>124</v>
      </c>
      <c r="C22" s="12" t="s">
        <v>621</v>
      </c>
      <c r="D22" s="12" t="s">
        <v>622</v>
      </c>
      <c r="E22" s="12" t="s">
        <v>168</v>
      </c>
      <c r="F22" s="12" t="s">
        <v>224</v>
      </c>
      <c r="G22" s="12" t="s">
        <v>129</v>
      </c>
      <c r="H22" s="12" t="s">
        <v>130</v>
      </c>
      <c r="I22" s="12">
        <v>3.0</v>
      </c>
      <c r="J22" s="14">
        <v>31427.0</v>
      </c>
      <c r="K22" s="12" t="s">
        <v>623</v>
      </c>
      <c r="L22" s="12" t="s">
        <v>624</v>
      </c>
      <c r="M22" s="12">
        <v>1.1070069701E10</v>
      </c>
      <c r="N22" s="12">
        <v>1.16832569E8</v>
      </c>
      <c r="O22" s="14">
        <v>41769.0</v>
      </c>
      <c r="P22" s="12" t="s">
        <v>503</v>
      </c>
      <c r="R22" s="12" t="s">
        <v>625</v>
      </c>
      <c r="S22" s="12" t="s">
        <v>626</v>
      </c>
      <c r="T22" s="12" t="s">
        <v>627</v>
      </c>
      <c r="U22" s="12">
        <v>2.7197E7</v>
      </c>
      <c r="V22" s="12" t="s">
        <v>138</v>
      </c>
      <c r="W22" s="12">
        <v>2.1967520232E10</v>
      </c>
      <c r="X22" s="12" t="s">
        <v>628</v>
      </c>
      <c r="Y22" s="12" t="s">
        <v>587</v>
      </c>
      <c r="Z22" s="12" t="s">
        <v>625</v>
      </c>
      <c r="AA22" s="12" t="s">
        <v>626</v>
      </c>
      <c r="AB22" s="12" t="s">
        <v>627</v>
      </c>
      <c r="AC22" s="12" t="s">
        <v>624</v>
      </c>
      <c r="AD22" s="12">
        <v>2.7197E7</v>
      </c>
      <c r="AE22" s="12">
        <v>2.498859485E10</v>
      </c>
      <c r="AF22" s="12" t="s">
        <v>629</v>
      </c>
      <c r="AG22" s="12" t="s">
        <v>630</v>
      </c>
      <c r="AH22" s="14">
        <v>38534.0</v>
      </c>
      <c r="AI22" s="14">
        <v>40162.0</v>
      </c>
      <c r="AJ22" s="12" t="s">
        <v>129</v>
      </c>
      <c r="AY22" s="12" t="s">
        <v>514</v>
      </c>
      <c r="AZ22" s="12" t="s">
        <v>146</v>
      </c>
      <c r="BA22" s="12" t="s">
        <v>146</v>
      </c>
      <c r="BB22" s="12" t="s">
        <v>146</v>
      </c>
      <c r="BC22" s="12" t="s">
        <v>129</v>
      </c>
      <c r="BR22" s="12" t="s">
        <v>147</v>
      </c>
      <c r="BS22" s="12" t="s">
        <v>631</v>
      </c>
      <c r="BT22" s="12" t="s">
        <v>632</v>
      </c>
      <c r="BU22" s="12" t="s">
        <v>152</v>
      </c>
      <c r="BV22" s="14">
        <v>42659.0</v>
      </c>
      <c r="BX22" s="12" t="s">
        <v>147</v>
      </c>
      <c r="BY22" s="12" t="s">
        <v>633</v>
      </c>
      <c r="BZ22" s="12" t="s">
        <v>634</v>
      </c>
      <c r="CA22" s="12" t="s">
        <v>152</v>
      </c>
      <c r="CB22" s="14">
        <v>40103.0</v>
      </c>
      <c r="CC22" s="14">
        <v>42655.0</v>
      </c>
      <c r="CD22" s="12" t="s">
        <v>129</v>
      </c>
      <c r="CP22" s="12" t="s">
        <v>147</v>
      </c>
      <c r="CQ22" s="12" t="s">
        <v>635</v>
      </c>
      <c r="CR22" s="12" t="s">
        <v>636</v>
      </c>
      <c r="CS22" s="14">
        <v>39934.0</v>
      </c>
      <c r="CT22" s="14">
        <v>40167.0</v>
      </c>
      <c r="CU22" s="12" t="s">
        <v>129</v>
      </c>
      <c r="DJ22" s="12" t="s">
        <v>129</v>
      </c>
      <c r="DK22" s="12" t="s">
        <v>129</v>
      </c>
      <c r="DM22" s="12" t="s">
        <v>637</v>
      </c>
      <c r="DN22" s="12" t="s">
        <v>215</v>
      </c>
      <c r="DO22" s="15" t="s">
        <v>638</v>
      </c>
      <c r="DT22" s="15" t="s">
        <v>639</v>
      </c>
      <c r="DU22" s="16" t="str">
        <f>HYPERLINK("https://drive.google.com/open?id=1_UDdAxob4UOwtCZktaHw1dUvzoJ2PPNQ","BRUNO NERY STOCO-MESTRADO.pdf")</f>
        <v>BRUNO NERY STOCO-MESTRADO.pdf</v>
      </c>
      <c r="DV22" s="16" t="str">
        <f>HYPERLINK("https://mail.google.com/mail/u/?authuser=luizeleno@usp.br#all/179d414d7854f0b9","Email sent to nerystoco@gmail.com, ppgem-eel@usp.br")</f>
        <v>Email sent to nerystoco@gmail.com, ppgem-eel@usp.br</v>
      </c>
    </row>
    <row r="23">
      <c r="A23" s="11">
        <v>44347.61737568287</v>
      </c>
      <c r="B23" s="12" t="s">
        <v>124</v>
      </c>
      <c r="C23" s="12" t="s">
        <v>640</v>
      </c>
      <c r="D23" s="12" t="s">
        <v>641</v>
      </c>
      <c r="E23" s="12" t="s">
        <v>127</v>
      </c>
      <c r="F23" s="12" t="s">
        <v>128</v>
      </c>
      <c r="G23" s="12" t="s">
        <v>129</v>
      </c>
      <c r="H23" s="12" t="s">
        <v>169</v>
      </c>
      <c r="I23" s="12">
        <v>0.0</v>
      </c>
      <c r="J23" s="14">
        <v>35605.0</v>
      </c>
      <c r="K23" s="12" t="s">
        <v>200</v>
      </c>
      <c r="L23" s="12" t="s">
        <v>642</v>
      </c>
      <c r="M23" s="12">
        <v>3.7759045816E10</v>
      </c>
      <c r="N23" s="12">
        <v>4.70557783E8</v>
      </c>
      <c r="O23" s="14">
        <v>42432.0</v>
      </c>
      <c r="P23" s="12" t="s">
        <v>134</v>
      </c>
      <c r="Q23" s="12">
        <v>9269646.0</v>
      </c>
      <c r="R23" s="12" t="s">
        <v>643</v>
      </c>
      <c r="S23" s="12" t="s">
        <v>644</v>
      </c>
      <c r="T23" s="12" t="s">
        <v>200</v>
      </c>
      <c r="U23" s="12">
        <v>1.260702E7</v>
      </c>
      <c r="V23" s="12" t="s">
        <v>138</v>
      </c>
      <c r="W23" s="12">
        <v>1.299737357E10</v>
      </c>
      <c r="X23" s="12" t="s">
        <v>645</v>
      </c>
      <c r="Y23" s="12" t="s">
        <v>140</v>
      </c>
      <c r="Z23" s="12" t="s">
        <v>643</v>
      </c>
      <c r="AA23" s="12" t="s">
        <v>644</v>
      </c>
      <c r="AB23" s="12" t="s">
        <v>200</v>
      </c>
      <c r="AC23" s="12" t="s">
        <v>642</v>
      </c>
      <c r="AD23" s="12">
        <v>1.260702E7</v>
      </c>
      <c r="AE23" s="12">
        <v>1.2997897578E10</v>
      </c>
      <c r="AF23" s="12" t="s">
        <v>646</v>
      </c>
      <c r="AG23" s="12" t="s">
        <v>647</v>
      </c>
      <c r="AH23" s="14">
        <v>42039.0</v>
      </c>
      <c r="AI23" s="14">
        <v>44406.0</v>
      </c>
      <c r="AJ23" s="12" t="s">
        <v>129</v>
      </c>
      <c r="AY23" s="12" t="s">
        <v>145</v>
      </c>
      <c r="AZ23" s="12" t="s">
        <v>183</v>
      </c>
      <c r="BA23" s="12" t="s">
        <v>183</v>
      </c>
      <c r="BB23" s="12" t="s">
        <v>183</v>
      </c>
      <c r="BC23" s="12" t="s">
        <v>147</v>
      </c>
      <c r="BD23" s="12" t="s">
        <v>277</v>
      </c>
      <c r="BE23" s="12" t="s">
        <v>146</v>
      </c>
      <c r="BF23" s="12" t="s">
        <v>146</v>
      </c>
      <c r="BG23" s="12" t="s">
        <v>146</v>
      </c>
      <c r="BH23" s="12" t="s">
        <v>129</v>
      </c>
      <c r="BR23" s="12" t="s">
        <v>129</v>
      </c>
      <c r="CP23" s="12" t="s">
        <v>129</v>
      </c>
      <c r="DJ23" s="12" t="s">
        <v>129</v>
      </c>
      <c r="DK23" s="12" t="s">
        <v>147</v>
      </c>
      <c r="DL23" s="12" t="s">
        <v>648</v>
      </c>
      <c r="DM23" s="12" t="s">
        <v>649</v>
      </c>
      <c r="DN23" s="12" t="s">
        <v>240</v>
      </c>
      <c r="DO23" s="15" t="s">
        <v>650</v>
      </c>
      <c r="DP23" s="12" t="s">
        <v>289</v>
      </c>
      <c r="DQ23" s="12" t="s">
        <v>651</v>
      </c>
      <c r="DR23" s="17"/>
      <c r="DS23" s="17"/>
      <c r="DT23" s="15" t="s">
        <v>652</v>
      </c>
      <c r="DU23" s="16" t="str">
        <f>HYPERLINK("https://drive.google.com/open?id=1r_QdjaGdSJ42jx1jFW7KWlPb_7LHfIvP","Karoline Elerbrock Borowski-MESTRADO.pdf")</f>
        <v>Karoline Elerbrock Borowski-MESTRADO.pdf</v>
      </c>
      <c r="DV23" s="16" t="str">
        <f>HYPERLINK("https://mail.google.com/mail/u/?authuser=luizeleno@usp.br#all/179c38b8c8c5f888","Email sent to karoline.borowski@usp.br, ppgem-eel@usp.br")</f>
        <v>Email sent to karoline.borowski@usp.br, ppgem-eel@usp.br</v>
      </c>
    </row>
    <row r="24">
      <c r="A24" s="11">
        <v>44336.72752872686</v>
      </c>
      <c r="B24" s="12" t="s">
        <v>124</v>
      </c>
      <c r="C24" s="12" t="s">
        <v>653</v>
      </c>
      <c r="D24" s="12" t="s">
        <v>654</v>
      </c>
      <c r="E24" s="12" t="s">
        <v>168</v>
      </c>
      <c r="F24" s="12" t="s">
        <v>128</v>
      </c>
      <c r="G24" s="12" t="s">
        <v>129</v>
      </c>
      <c r="H24" s="12" t="s">
        <v>130</v>
      </c>
      <c r="I24" s="12">
        <v>0.0</v>
      </c>
      <c r="J24" s="14">
        <v>31551.0</v>
      </c>
      <c r="K24" s="12" t="s">
        <v>342</v>
      </c>
      <c r="L24" s="12" t="s">
        <v>655</v>
      </c>
      <c r="M24" s="12">
        <v>1.2139481771E10</v>
      </c>
      <c r="N24" s="12">
        <v>2.09298199E8</v>
      </c>
      <c r="O24" s="14">
        <v>39511.0</v>
      </c>
      <c r="P24" s="12" t="s">
        <v>396</v>
      </c>
      <c r="R24" s="12" t="s">
        <v>656</v>
      </c>
      <c r="S24" s="12" t="s">
        <v>657</v>
      </c>
      <c r="T24" s="12" t="s">
        <v>658</v>
      </c>
      <c r="U24" s="12">
        <v>1.270541E7</v>
      </c>
      <c r="V24" s="12" t="s">
        <v>138</v>
      </c>
      <c r="W24" s="12">
        <v>2.4998136459E10</v>
      </c>
      <c r="X24" s="12" t="s">
        <v>659</v>
      </c>
      <c r="Y24" s="12" t="s">
        <v>140</v>
      </c>
      <c r="Z24" s="12" t="s">
        <v>660</v>
      </c>
      <c r="AA24" s="12" t="s">
        <v>661</v>
      </c>
      <c r="AB24" s="12" t="s">
        <v>342</v>
      </c>
      <c r="AC24" s="12" t="s">
        <v>655</v>
      </c>
      <c r="AD24" s="12">
        <v>2.726402E7</v>
      </c>
      <c r="AE24" s="12">
        <v>2.4981684477E10</v>
      </c>
      <c r="AF24" s="12" t="s">
        <v>360</v>
      </c>
      <c r="AG24" s="12" t="s">
        <v>662</v>
      </c>
      <c r="AH24" s="14">
        <v>40605.0</v>
      </c>
      <c r="AI24" s="14">
        <v>42802.0</v>
      </c>
      <c r="AJ24" s="12" t="s">
        <v>147</v>
      </c>
      <c r="AK24" s="12" t="s">
        <v>663</v>
      </c>
      <c r="AL24" s="12" t="s">
        <v>664</v>
      </c>
      <c r="AM24" s="14">
        <v>39115.0</v>
      </c>
      <c r="AN24" s="14">
        <v>39784.0</v>
      </c>
      <c r="AO24" s="12" t="s">
        <v>147</v>
      </c>
      <c r="AP24" s="12" t="s">
        <v>665</v>
      </c>
      <c r="AQ24" s="12" t="s">
        <v>666</v>
      </c>
      <c r="AR24" s="14">
        <v>38022.0</v>
      </c>
      <c r="AS24" s="14">
        <v>39061.0</v>
      </c>
      <c r="AT24" s="12" t="s">
        <v>129</v>
      </c>
      <c r="AY24" s="12" t="s">
        <v>145</v>
      </c>
      <c r="AZ24" s="12" t="s">
        <v>183</v>
      </c>
      <c r="BA24" s="12" t="s">
        <v>183</v>
      </c>
      <c r="BB24" s="12" t="s">
        <v>183</v>
      </c>
      <c r="BC24" s="12" t="s">
        <v>147</v>
      </c>
      <c r="BD24" s="12" t="s">
        <v>148</v>
      </c>
      <c r="BE24" s="12" t="s">
        <v>146</v>
      </c>
      <c r="BF24" s="12" t="s">
        <v>149</v>
      </c>
      <c r="BG24" s="12" t="s">
        <v>146</v>
      </c>
      <c r="BH24" s="12" t="s">
        <v>129</v>
      </c>
      <c r="BR24" s="12" t="s">
        <v>147</v>
      </c>
      <c r="BS24" s="12" t="s">
        <v>667</v>
      </c>
      <c r="BT24" s="12" t="s">
        <v>668</v>
      </c>
      <c r="BU24" s="12" t="s">
        <v>152</v>
      </c>
      <c r="BV24" s="14">
        <v>44221.0</v>
      </c>
      <c r="BX24" s="12" t="s">
        <v>147</v>
      </c>
      <c r="BY24" s="12" t="s">
        <v>669</v>
      </c>
      <c r="BZ24" s="12" t="s">
        <v>670</v>
      </c>
      <c r="CA24" s="12" t="s">
        <v>152</v>
      </c>
      <c r="CB24" s="14">
        <v>43525.0</v>
      </c>
      <c r="CC24" s="14">
        <v>43768.0</v>
      </c>
      <c r="CD24" s="12" t="s">
        <v>147</v>
      </c>
      <c r="CE24" s="12" t="s">
        <v>671</v>
      </c>
      <c r="CF24" s="12" t="s">
        <v>672</v>
      </c>
      <c r="CG24" s="12" t="s">
        <v>152</v>
      </c>
      <c r="CH24" s="14">
        <v>42217.0</v>
      </c>
      <c r="CI24" s="14">
        <v>42765.0</v>
      </c>
      <c r="CJ24" s="12" t="s">
        <v>147</v>
      </c>
      <c r="CK24" s="12" t="s">
        <v>673</v>
      </c>
      <c r="CL24" s="12" t="s">
        <v>674</v>
      </c>
      <c r="CM24" s="12" t="s">
        <v>152</v>
      </c>
      <c r="CN24" s="14">
        <v>43221.0</v>
      </c>
      <c r="CO24" s="14">
        <v>43311.0</v>
      </c>
      <c r="CP24" s="12" t="s">
        <v>147</v>
      </c>
      <c r="CQ24" s="12" t="s">
        <v>675</v>
      </c>
      <c r="CR24" s="12" t="s">
        <v>676</v>
      </c>
      <c r="CS24" s="14">
        <v>41308.0</v>
      </c>
      <c r="CT24" s="14">
        <v>41718.0</v>
      </c>
      <c r="CU24" s="12" t="s">
        <v>147</v>
      </c>
      <c r="CV24" s="12" t="s">
        <v>360</v>
      </c>
      <c r="CW24" s="12" t="s">
        <v>677</v>
      </c>
      <c r="CX24" s="14">
        <v>40577.0</v>
      </c>
      <c r="CY24" s="14">
        <v>40942.0</v>
      </c>
      <c r="CZ24" s="12" t="s">
        <v>147</v>
      </c>
      <c r="DA24" s="12" t="s">
        <v>678</v>
      </c>
      <c r="DB24" s="12" t="s">
        <v>679</v>
      </c>
      <c r="DC24" s="14">
        <v>43831.0</v>
      </c>
      <c r="DE24" s="12" t="s">
        <v>129</v>
      </c>
      <c r="DJ24" s="12" t="s">
        <v>129</v>
      </c>
      <c r="DK24" s="12" t="s">
        <v>129</v>
      </c>
      <c r="DM24" s="12" t="s">
        <v>680</v>
      </c>
      <c r="DN24" s="12" t="s">
        <v>429</v>
      </c>
      <c r="DO24" s="15" t="s">
        <v>681</v>
      </c>
      <c r="DT24" s="15" t="s">
        <v>682</v>
      </c>
      <c r="DU24" s="16" t="str">
        <f>HYPERLINK("https://drive.google.com/open?id=1neJchzbxRh3bfdX3KsBaVavFrfQW70fB","Adolfo Luiz de Souza-MESTRADO.pdf")</f>
        <v>Adolfo Luiz de Souza-MESTRADO.pdf</v>
      </c>
      <c r="DV24" s="16" t="str">
        <f>HYPERLINK("https://mail.google.com/mail/u/?authuser=luizeleno@usp.br#all/1798b76df5665db5","Email sent to adolfo_luiz@hotmail.com, ppgem-eel@usp.br")</f>
        <v>Email sent to adolfo_luiz@hotmail.com, ppgem-eel@usp.br</v>
      </c>
    </row>
    <row r="25">
      <c r="A25" s="11">
        <v>44321.37839172454</v>
      </c>
      <c r="B25" s="12" t="s">
        <v>124</v>
      </c>
      <c r="C25" s="12" t="s">
        <v>683</v>
      </c>
      <c r="D25" s="12" t="s">
        <v>684</v>
      </c>
      <c r="E25" s="12" t="s">
        <v>168</v>
      </c>
      <c r="F25" s="12" t="s">
        <v>224</v>
      </c>
      <c r="G25" s="12" t="s">
        <v>129</v>
      </c>
      <c r="H25" s="12" t="s">
        <v>169</v>
      </c>
      <c r="I25" s="12">
        <v>0.0</v>
      </c>
      <c r="J25" s="14">
        <v>31117.0</v>
      </c>
      <c r="K25" s="12" t="s">
        <v>685</v>
      </c>
      <c r="L25" s="12" t="s">
        <v>655</v>
      </c>
      <c r="M25" s="13" t="s">
        <v>686</v>
      </c>
      <c r="N25" s="12">
        <v>1.30556871E8</v>
      </c>
      <c r="O25" s="14">
        <v>37617.0</v>
      </c>
      <c r="P25" s="12" t="s">
        <v>396</v>
      </c>
      <c r="Q25" s="12">
        <v>1.1389273E7</v>
      </c>
      <c r="R25" s="12" t="s">
        <v>687</v>
      </c>
      <c r="S25" s="12" t="s">
        <v>688</v>
      </c>
      <c r="T25" s="12" t="s">
        <v>685</v>
      </c>
      <c r="U25" s="12">
        <v>2.7524108E7</v>
      </c>
      <c r="V25" s="12" t="s">
        <v>138</v>
      </c>
      <c r="W25" s="12">
        <v>2.4999241932E10</v>
      </c>
      <c r="X25" s="12" t="s">
        <v>689</v>
      </c>
      <c r="Y25" s="12" t="s">
        <v>229</v>
      </c>
      <c r="Z25" s="12" t="s">
        <v>687</v>
      </c>
      <c r="AA25" s="12" t="s">
        <v>688</v>
      </c>
      <c r="AB25" s="12" t="s">
        <v>685</v>
      </c>
      <c r="AC25" s="12" t="s">
        <v>655</v>
      </c>
      <c r="AD25" s="12">
        <v>2.7524108E7</v>
      </c>
      <c r="AE25" s="12">
        <v>2.4999782216E10</v>
      </c>
      <c r="AF25" s="12" t="s">
        <v>690</v>
      </c>
      <c r="AG25" s="12" t="s">
        <v>691</v>
      </c>
      <c r="AH25" s="14">
        <v>43285.0</v>
      </c>
      <c r="AI25" s="14">
        <v>43871.0</v>
      </c>
      <c r="AJ25" s="12" t="s">
        <v>147</v>
      </c>
      <c r="AK25" s="12" t="s">
        <v>692</v>
      </c>
      <c r="AL25" s="12" t="s">
        <v>693</v>
      </c>
      <c r="AM25" s="14">
        <v>38750.0</v>
      </c>
      <c r="AN25" s="14">
        <v>40522.0</v>
      </c>
      <c r="AO25" s="12" t="s">
        <v>147</v>
      </c>
      <c r="AP25" s="12" t="s">
        <v>694</v>
      </c>
      <c r="AQ25" s="12" t="s">
        <v>695</v>
      </c>
      <c r="AR25" s="14">
        <v>36558.0</v>
      </c>
      <c r="AS25" s="14">
        <v>37965.0</v>
      </c>
      <c r="AT25" s="12" t="s">
        <v>129</v>
      </c>
      <c r="AY25" s="12" t="s">
        <v>145</v>
      </c>
      <c r="AZ25" s="12" t="s">
        <v>183</v>
      </c>
      <c r="BA25" s="12" t="s">
        <v>183</v>
      </c>
      <c r="BB25" s="12" t="s">
        <v>183</v>
      </c>
      <c r="BC25" s="12" t="s">
        <v>129</v>
      </c>
      <c r="BR25" s="12" t="s">
        <v>147</v>
      </c>
      <c r="BS25" s="12" t="s">
        <v>696</v>
      </c>
      <c r="BT25" s="12" t="s">
        <v>697</v>
      </c>
      <c r="BU25" s="12" t="s">
        <v>152</v>
      </c>
      <c r="BV25" s="14">
        <v>43325.0</v>
      </c>
      <c r="BX25" s="12" t="s">
        <v>147</v>
      </c>
      <c r="BY25" s="12" t="s">
        <v>698</v>
      </c>
      <c r="BZ25" s="12" t="s">
        <v>697</v>
      </c>
      <c r="CA25" s="12" t="s">
        <v>152</v>
      </c>
      <c r="CB25" s="14">
        <v>40834.0</v>
      </c>
      <c r="CC25" s="14">
        <v>43322.0</v>
      </c>
      <c r="CD25" s="12" t="s">
        <v>147</v>
      </c>
      <c r="CE25" s="12" t="s">
        <v>699</v>
      </c>
      <c r="CF25" s="12" t="s">
        <v>700</v>
      </c>
      <c r="CG25" s="12" t="s">
        <v>152</v>
      </c>
      <c r="CH25" s="14">
        <v>39483.0</v>
      </c>
      <c r="CI25" s="14">
        <v>40831.0</v>
      </c>
      <c r="CJ25" s="12" t="s">
        <v>129</v>
      </c>
      <c r="CP25" s="12" t="s">
        <v>129</v>
      </c>
      <c r="DJ25" s="12" t="s">
        <v>129</v>
      </c>
      <c r="DK25" s="12" t="s">
        <v>129</v>
      </c>
      <c r="DM25" s="12" t="s">
        <v>701</v>
      </c>
      <c r="DN25" s="12" t="s">
        <v>429</v>
      </c>
      <c r="DO25" s="15" t="s">
        <v>702</v>
      </c>
      <c r="DT25" s="15" t="s">
        <v>703</v>
      </c>
      <c r="DU25" s="16" t="str">
        <f>HYPERLINK("https://drive.google.com/open?id=1gYvSEDZHnK391EA_7oG1THNiqctrWftt","Fábio Cavassani Notz-MESTRADO.pdf")</f>
        <v>Fábio Cavassani Notz-MESTRADO.pdf</v>
      </c>
      <c r="DV25" s="16" t="str">
        <f>HYPERLINK("https://mail.google.com/mail/u/?authuser=luizeleno@usp.br#all/1793c6b1d517576a","Email sent to fcnotz@gmail.com, ppgem-eel@usp.br")</f>
        <v>Email sent to fcnotz@gmail.com, ppgem-eel@usp.br</v>
      </c>
    </row>
    <row r="26">
      <c r="A26" s="11">
        <v>44321.36374539352</v>
      </c>
      <c r="B26" s="12" t="s">
        <v>124</v>
      </c>
      <c r="C26" s="12" t="s">
        <v>683</v>
      </c>
      <c r="D26" s="12" t="s">
        <v>684</v>
      </c>
      <c r="E26" s="12" t="s">
        <v>168</v>
      </c>
      <c r="F26" s="12" t="s">
        <v>224</v>
      </c>
      <c r="G26" s="12" t="s">
        <v>129</v>
      </c>
      <c r="H26" s="12" t="s">
        <v>169</v>
      </c>
      <c r="I26" s="12">
        <v>0.0</v>
      </c>
      <c r="J26" s="14">
        <v>31117.0</v>
      </c>
      <c r="K26" s="12" t="s">
        <v>685</v>
      </c>
      <c r="L26" s="12" t="s">
        <v>484</v>
      </c>
      <c r="M26" s="13" t="s">
        <v>686</v>
      </c>
      <c r="N26" s="12">
        <v>1.30556871E8</v>
      </c>
      <c r="O26" s="14">
        <v>37602.0</v>
      </c>
      <c r="P26" s="12" t="s">
        <v>396</v>
      </c>
      <c r="Q26" s="12">
        <v>1.1389273E7</v>
      </c>
      <c r="R26" s="12" t="s">
        <v>687</v>
      </c>
      <c r="S26" s="12" t="s">
        <v>688</v>
      </c>
      <c r="T26" s="12" t="s">
        <v>685</v>
      </c>
      <c r="U26" s="12">
        <v>2.7524108E7</v>
      </c>
      <c r="V26" s="12" t="s">
        <v>138</v>
      </c>
      <c r="W26" s="12">
        <v>2.4999241932E10</v>
      </c>
      <c r="X26" s="12" t="s">
        <v>704</v>
      </c>
      <c r="Y26" s="12" t="s">
        <v>229</v>
      </c>
      <c r="Z26" s="12" t="s">
        <v>687</v>
      </c>
      <c r="AA26" s="12" t="s">
        <v>688</v>
      </c>
      <c r="AB26" s="12" t="s">
        <v>685</v>
      </c>
      <c r="AC26" s="12" t="s">
        <v>484</v>
      </c>
      <c r="AD26" s="12">
        <v>2.7524108E7</v>
      </c>
      <c r="AE26" s="12">
        <v>2.4999782216E10</v>
      </c>
      <c r="AF26" s="12" t="s">
        <v>690</v>
      </c>
      <c r="AG26" s="12" t="s">
        <v>705</v>
      </c>
      <c r="AH26" s="14">
        <v>43285.0</v>
      </c>
      <c r="AI26" s="14">
        <v>43871.0</v>
      </c>
      <c r="AJ26" s="12" t="s">
        <v>147</v>
      </c>
      <c r="AK26" s="12" t="s">
        <v>692</v>
      </c>
      <c r="AL26" s="12" t="s">
        <v>706</v>
      </c>
      <c r="AM26" s="14">
        <v>38750.0</v>
      </c>
      <c r="AN26" s="14">
        <v>40522.0</v>
      </c>
      <c r="AO26" s="12" t="s">
        <v>147</v>
      </c>
      <c r="AP26" s="12" t="s">
        <v>694</v>
      </c>
      <c r="AQ26" s="12" t="s">
        <v>707</v>
      </c>
      <c r="AR26" s="14">
        <v>36558.0</v>
      </c>
      <c r="AS26" s="14">
        <v>37965.0</v>
      </c>
      <c r="AT26" s="12" t="s">
        <v>129</v>
      </c>
      <c r="AY26" s="12" t="s">
        <v>145</v>
      </c>
      <c r="AZ26" s="12" t="s">
        <v>183</v>
      </c>
      <c r="BA26" s="12" t="s">
        <v>183</v>
      </c>
      <c r="BB26" s="12" t="s">
        <v>183</v>
      </c>
      <c r="BC26" s="12" t="s">
        <v>129</v>
      </c>
      <c r="BR26" s="12" t="s">
        <v>147</v>
      </c>
      <c r="BS26" s="12" t="s">
        <v>696</v>
      </c>
      <c r="BT26" s="12" t="s">
        <v>697</v>
      </c>
      <c r="BU26" s="12" t="s">
        <v>152</v>
      </c>
      <c r="BV26" s="14">
        <v>43325.0</v>
      </c>
      <c r="BX26" s="12" t="s">
        <v>147</v>
      </c>
      <c r="BY26" s="12" t="s">
        <v>698</v>
      </c>
      <c r="BZ26" s="12" t="s">
        <v>697</v>
      </c>
      <c r="CA26" s="12" t="s">
        <v>152</v>
      </c>
      <c r="CB26" s="14">
        <v>40834.0</v>
      </c>
      <c r="CC26" s="14">
        <v>43322.0</v>
      </c>
      <c r="CD26" s="12" t="s">
        <v>147</v>
      </c>
      <c r="CE26" s="12" t="s">
        <v>699</v>
      </c>
      <c r="CF26" s="12" t="s">
        <v>700</v>
      </c>
      <c r="CG26" s="12" t="s">
        <v>152</v>
      </c>
      <c r="CH26" s="14">
        <v>39483.0</v>
      </c>
      <c r="CI26" s="14">
        <v>40831.0</v>
      </c>
      <c r="CJ26" s="12" t="s">
        <v>129</v>
      </c>
      <c r="CP26" s="12" t="s">
        <v>129</v>
      </c>
      <c r="DJ26" s="12" t="s">
        <v>129</v>
      </c>
      <c r="DK26" s="12" t="s">
        <v>129</v>
      </c>
      <c r="DM26" s="12" t="s">
        <v>708</v>
      </c>
      <c r="DN26" s="12" t="s">
        <v>429</v>
      </c>
      <c r="DO26" s="15" t="s">
        <v>709</v>
      </c>
      <c r="DT26" s="15" t="s">
        <v>710</v>
      </c>
      <c r="DU26" s="16" t="str">
        <f>HYPERLINK("https://drive.google.com/open?id=1yWUHn-YIQ_2Bee5YONBKvGLLHaRiWugr","Fábio Cavassani Notz-MESTRADO.pdf")</f>
        <v>Fábio Cavassani Notz-MESTRADO.pdf</v>
      </c>
      <c r="DV26" s="16" t="str">
        <f>HYPERLINK("https://mail.google.com/mail/u/?authuser=luizeleno@usp.br#all/1793c57d5b5d33e9","Email sent to fcnotz@gmail.com, ppgem-eel@usp.br")</f>
        <v>Email sent to fcnotz@gmail.com, ppgem-eel@usp.br</v>
      </c>
    </row>
    <row r="27">
      <c r="A27" s="11">
        <v>44529.7871850463</v>
      </c>
      <c r="B27" s="12" t="s">
        <v>124</v>
      </c>
      <c r="C27" s="12" t="s">
        <v>711</v>
      </c>
      <c r="D27" s="12" t="s">
        <v>712</v>
      </c>
      <c r="E27" s="12" t="s">
        <v>168</v>
      </c>
      <c r="F27" s="12" t="s">
        <v>128</v>
      </c>
      <c r="G27" s="12" t="s">
        <v>129</v>
      </c>
      <c r="H27" s="12" t="s">
        <v>169</v>
      </c>
      <c r="I27" s="12">
        <v>0.0</v>
      </c>
      <c r="J27" s="14">
        <v>33317.0</v>
      </c>
      <c r="K27" s="12" t="s">
        <v>713</v>
      </c>
      <c r="L27" s="12" t="s">
        <v>230</v>
      </c>
      <c r="M27" s="12">
        <v>1.1150062665E10</v>
      </c>
      <c r="N27" s="12">
        <v>1.6037083E7</v>
      </c>
      <c r="O27" s="14">
        <v>42353.0</v>
      </c>
      <c r="P27" s="12" t="s">
        <v>714</v>
      </c>
      <c r="R27" s="12" t="s">
        <v>715</v>
      </c>
      <c r="S27" s="12" t="s">
        <v>269</v>
      </c>
      <c r="T27" s="12" t="s">
        <v>716</v>
      </c>
      <c r="U27" s="12">
        <v>3.7466E7</v>
      </c>
      <c r="V27" s="12" t="s">
        <v>138</v>
      </c>
      <c r="W27" s="12">
        <v>1.2982875347E10</v>
      </c>
      <c r="X27" s="12" t="s">
        <v>717</v>
      </c>
      <c r="Y27" s="12" t="s">
        <v>301</v>
      </c>
      <c r="Z27" s="12" t="s">
        <v>718</v>
      </c>
      <c r="AA27" s="12" t="s">
        <v>719</v>
      </c>
      <c r="AB27" s="12" t="s">
        <v>716</v>
      </c>
      <c r="AC27" s="12" t="s">
        <v>720</v>
      </c>
      <c r="AD27" s="12">
        <v>3.7466E7</v>
      </c>
      <c r="AE27" s="12">
        <v>1.2982875347E10</v>
      </c>
      <c r="AF27" s="12" t="s">
        <v>360</v>
      </c>
      <c r="AG27" s="12" t="s">
        <v>721</v>
      </c>
      <c r="AH27" s="14">
        <v>40035.0</v>
      </c>
      <c r="AI27" s="14">
        <v>42957.0</v>
      </c>
      <c r="AJ27" s="12" t="s">
        <v>147</v>
      </c>
      <c r="AK27" s="12" t="s">
        <v>722</v>
      </c>
      <c r="AL27" s="12" t="s">
        <v>723</v>
      </c>
      <c r="AM27" s="14">
        <v>41533.0</v>
      </c>
      <c r="AN27" s="14">
        <v>42020.0</v>
      </c>
      <c r="AO27" s="12" t="s">
        <v>147</v>
      </c>
      <c r="AP27" s="12" t="s">
        <v>724</v>
      </c>
      <c r="AQ27" s="12" t="s">
        <v>725</v>
      </c>
      <c r="AR27" s="14">
        <v>43257.0</v>
      </c>
      <c r="AS27" s="14">
        <v>43799.0</v>
      </c>
      <c r="AT27" s="12" t="s">
        <v>129</v>
      </c>
      <c r="AY27" s="12" t="s">
        <v>145</v>
      </c>
      <c r="AZ27" s="12" t="s">
        <v>183</v>
      </c>
      <c r="BA27" s="12" t="s">
        <v>183</v>
      </c>
      <c r="BB27" s="12" t="s">
        <v>183</v>
      </c>
      <c r="BC27" s="12" t="s">
        <v>129</v>
      </c>
      <c r="BR27" s="12" t="s">
        <v>147</v>
      </c>
      <c r="BS27" s="12" t="s">
        <v>354</v>
      </c>
      <c r="BT27" s="12" t="s">
        <v>726</v>
      </c>
      <c r="BU27" s="12" t="s">
        <v>152</v>
      </c>
      <c r="BV27" s="14">
        <v>42531.0</v>
      </c>
      <c r="BW27" s="14">
        <v>42957.0</v>
      </c>
      <c r="BX27" s="12" t="s">
        <v>147</v>
      </c>
      <c r="BY27" s="12" t="s">
        <v>727</v>
      </c>
      <c r="BZ27" s="12" t="s">
        <v>728</v>
      </c>
      <c r="CA27" s="12" t="s">
        <v>152</v>
      </c>
      <c r="CB27" s="14">
        <v>43087.0</v>
      </c>
      <c r="CD27" s="12" t="s">
        <v>129</v>
      </c>
      <c r="CP27" s="12" t="s">
        <v>129</v>
      </c>
      <c r="DJ27" s="12" t="s">
        <v>129</v>
      </c>
      <c r="DK27" s="12" t="s">
        <v>129</v>
      </c>
      <c r="DM27" s="12" t="s">
        <v>729</v>
      </c>
      <c r="DN27" s="12" t="s">
        <v>158</v>
      </c>
      <c r="DO27" s="15" t="s">
        <v>730</v>
      </c>
      <c r="DR27" s="12" t="s">
        <v>360</v>
      </c>
      <c r="DS27" s="12">
        <v>2017.0</v>
      </c>
      <c r="DT27" s="15" t="s">
        <v>731</v>
      </c>
      <c r="DU27" s="16" t="str">
        <f>HYPERLINK("https://drive.google.com/open?id=1gVoOIyP-kCtcK8n2ANteYNyEzPuYDyTE","Guilherme Henrique Lecques Romanelli-MESTRADO.pdf")</f>
        <v>Guilherme Henrique Lecques Romanelli-MESTRADO.pdf</v>
      </c>
      <c r="DV27" s="16" t="str">
        <f>HYPERLINK("https://mail.google.com/mail/u/0/#all/17d6db0dd2f9afb8","Email sent to gguilherme.romanelli@gmail.com, ppgem-eel@usp.br")</f>
        <v>Email sent to gguilherme.romanelli@gmail.com, ppgem-eel@usp.br</v>
      </c>
      <c r="DW27" s="12" t="s">
        <v>732</v>
      </c>
      <c r="DX27" s="15" t="s">
        <v>733</v>
      </c>
    </row>
    <row r="28">
      <c r="A28" s="11">
        <v>44689.47040697916</v>
      </c>
      <c r="B28" s="12" t="s">
        <v>124</v>
      </c>
      <c r="C28" s="12" t="s">
        <v>734</v>
      </c>
      <c r="D28" s="12" t="s">
        <v>735</v>
      </c>
      <c r="E28" s="12" t="s">
        <v>168</v>
      </c>
      <c r="F28" s="12" t="s">
        <v>224</v>
      </c>
      <c r="G28" s="12" t="s">
        <v>129</v>
      </c>
      <c r="H28" s="12" t="s">
        <v>169</v>
      </c>
      <c r="I28" s="12">
        <v>1.0</v>
      </c>
      <c r="J28" s="14">
        <v>32251.0</v>
      </c>
      <c r="K28" s="12" t="s">
        <v>322</v>
      </c>
      <c r="L28" s="12" t="s">
        <v>257</v>
      </c>
      <c r="M28" s="12">
        <v>3.6765795855E10</v>
      </c>
      <c r="N28" s="12">
        <v>4.3936808E8</v>
      </c>
      <c r="O28" s="14">
        <v>43953.0</v>
      </c>
      <c r="P28" s="12" t="s">
        <v>736</v>
      </c>
      <c r="R28" s="12" t="s">
        <v>737</v>
      </c>
      <c r="S28" s="12" t="s">
        <v>738</v>
      </c>
      <c r="T28" s="12" t="s">
        <v>739</v>
      </c>
      <c r="U28" s="12">
        <v>1.251109E7</v>
      </c>
      <c r="V28" s="12" t="s">
        <v>138</v>
      </c>
      <c r="W28" s="12">
        <v>1.1976115346E10</v>
      </c>
      <c r="X28" s="12" t="s">
        <v>740</v>
      </c>
      <c r="Y28" s="12" t="s">
        <v>229</v>
      </c>
      <c r="Z28" s="12" t="s">
        <v>737</v>
      </c>
      <c r="AA28" s="12" t="s">
        <v>738</v>
      </c>
      <c r="AB28" s="12" t="s">
        <v>255</v>
      </c>
      <c r="AC28" s="12" t="s">
        <v>257</v>
      </c>
      <c r="AD28" s="12">
        <v>1.251109E7</v>
      </c>
      <c r="AE28" s="12">
        <v>1.2991298925E10</v>
      </c>
      <c r="AF28" s="12" t="s">
        <v>741</v>
      </c>
      <c r="AG28" s="12" t="s">
        <v>209</v>
      </c>
      <c r="AH28" s="14">
        <v>39114.0</v>
      </c>
      <c r="AI28" s="14">
        <v>41623.0</v>
      </c>
      <c r="AJ28" s="12" t="s">
        <v>129</v>
      </c>
      <c r="AY28" s="12" t="s">
        <v>145</v>
      </c>
      <c r="AZ28" s="12" t="s">
        <v>183</v>
      </c>
      <c r="BA28" s="12" t="s">
        <v>183</v>
      </c>
      <c r="BB28" s="12" t="s">
        <v>183</v>
      </c>
      <c r="BC28" s="12" t="s">
        <v>129</v>
      </c>
      <c r="BR28" s="12" t="s">
        <v>147</v>
      </c>
      <c r="BS28" s="12" t="s">
        <v>742</v>
      </c>
      <c r="BT28" s="12" t="s">
        <v>743</v>
      </c>
      <c r="BU28" s="12" t="s">
        <v>152</v>
      </c>
      <c r="BV28" s="14">
        <v>44287.0</v>
      </c>
      <c r="BX28" s="12" t="s">
        <v>147</v>
      </c>
      <c r="BY28" s="12" t="s">
        <v>744</v>
      </c>
      <c r="BZ28" s="12" t="s">
        <v>745</v>
      </c>
      <c r="CA28" s="12" t="s">
        <v>152</v>
      </c>
      <c r="CB28" s="14">
        <v>43132.0</v>
      </c>
      <c r="CC28" s="14">
        <v>44256.0</v>
      </c>
      <c r="CD28" s="12" t="s">
        <v>147</v>
      </c>
      <c r="CE28" s="12" t="s">
        <v>746</v>
      </c>
      <c r="CF28" s="12" t="s">
        <v>747</v>
      </c>
      <c r="CG28" s="12" t="s">
        <v>152</v>
      </c>
      <c r="CH28" s="14">
        <v>42278.0</v>
      </c>
      <c r="CI28" s="14">
        <v>42917.0</v>
      </c>
      <c r="CJ28" s="12" t="s">
        <v>147</v>
      </c>
      <c r="CK28" s="12" t="s">
        <v>748</v>
      </c>
      <c r="CL28" s="12" t="s">
        <v>747</v>
      </c>
      <c r="CM28" s="12" t="s">
        <v>152</v>
      </c>
      <c r="CN28" s="14">
        <v>38473.0</v>
      </c>
      <c r="CO28" s="14">
        <v>42278.0</v>
      </c>
      <c r="CP28" s="12" t="s">
        <v>129</v>
      </c>
      <c r="DJ28" s="12" t="s">
        <v>129</v>
      </c>
      <c r="DK28" s="12" t="s">
        <v>129</v>
      </c>
      <c r="DM28" s="12" t="s">
        <v>749</v>
      </c>
      <c r="DN28" s="12" t="s">
        <v>215</v>
      </c>
      <c r="DO28" s="15" t="s">
        <v>750</v>
      </c>
      <c r="DR28" s="12" t="s">
        <v>751</v>
      </c>
      <c r="DS28" s="12">
        <v>2013.0</v>
      </c>
      <c r="DT28" s="15" t="s">
        <v>752</v>
      </c>
      <c r="DU28" s="16" t="str">
        <f>HYPERLINK("https://drive.google.com/open?id=1gar5VXMfuaN7qmY0X7GRuKGtZ4OkhW8H","Eduardo Ruiz Ferreira-MESTRADO.pdf")</f>
        <v>Eduardo Ruiz Ferreira-MESTRADO.pdf</v>
      </c>
      <c r="DV28" s="16" t="str">
        <f>HYPERLINK("https://mail.google.com/mail/u/0/#all/180a408fef201517","Email sent to eduardoruizferreira@gmail.com, ppgem-eel@usp.br")</f>
        <v>Email sent to eduardoruizferreira@gmail.com, ppgem-eel@usp.br</v>
      </c>
      <c r="DW28" s="12" t="s">
        <v>753</v>
      </c>
      <c r="DX28" s="15" t="s">
        <v>754</v>
      </c>
    </row>
    <row r="29">
      <c r="A29" s="11">
        <v>44689.97663670139</v>
      </c>
      <c r="B29" s="12" t="s">
        <v>124</v>
      </c>
      <c r="C29" s="12" t="s">
        <v>755</v>
      </c>
      <c r="D29" s="12" t="s">
        <v>756</v>
      </c>
      <c r="E29" s="12" t="s">
        <v>168</v>
      </c>
      <c r="F29" s="12" t="s">
        <v>757</v>
      </c>
      <c r="G29" s="12" t="s">
        <v>129</v>
      </c>
      <c r="H29" s="12" t="s">
        <v>169</v>
      </c>
      <c r="I29" s="12">
        <v>0.0</v>
      </c>
      <c r="J29" s="14">
        <v>30681.0</v>
      </c>
      <c r="K29" s="12" t="s">
        <v>342</v>
      </c>
      <c r="L29" s="12" t="s">
        <v>484</v>
      </c>
      <c r="M29" s="12">
        <v>1.0853042721E10</v>
      </c>
      <c r="N29" s="12">
        <v>1.3191237E8</v>
      </c>
      <c r="O29" s="14">
        <v>38678.0</v>
      </c>
      <c r="P29" s="12" t="s">
        <v>758</v>
      </c>
      <c r="R29" s="12" t="s">
        <v>759</v>
      </c>
      <c r="S29" s="12" t="s">
        <v>760</v>
      </c>
      <c r="T29" s="12" t="s">
        <v>342</v>
      </c>
      <c r="U29" s="12">
        <v>2.726216E7</v>
      </c>
      <c r="V29" s="12" t="s">
        <v>138</v>
      </c>
      <c r="W29" s="12">
        <v>2.4992929E10</v>
      </c>
      <c r="X29" s="12" t="s">
        <v>761</v>
      </c>
      <c r="Y29" s="12" t="s">
        <v>229</v>
      </c>
      <c r="Z29" s="12" t="s">
        <v>762</v>
      </c>
      <c r="AA29" s="12" t="s">
        <v>760</v>
      </c>
      <c r="AB29" s="12" t="s">
        <v>342</v>
      </c>
      <c r="AC29" s="12" t="s">
        <v>655</v>
      </c>
      <c r="AD29" s="12">
        <v>2.726216E7</v>
      </c>
      <c r="AE29" s="12">
        <v>2.4992627081E10</v>
      </c>
      <c r="AF29" s="12" t="s">
        <v>763</v>
      </c>
      <c r="AG29" s="12" t="s">
        <v>764</v>
      </c>
      <c r="AH29" s="14">
        <v>41234.0</v>
      </c>
      <c r="AI29" s="14">
        <v>44470.0</v>
      </c>
      <c r="AJ29" s="12" t="s">
        <v>129</v>
      </c>
      <c r="AY29" s="12" t="s">
        <v>145</v>
      </c>
      <c r="AZ29" s="12" t="s">
        <v>146</v>
      </c>
      <c r="BA29" s="12" t="s">
        <v>146</v>
      </c>
      <c r="BB29" s="12" t="s">
        <v>146</v>
      </c>
      <c r="BC29" s="12" t="s">
        <v>129</v>
      </c>
      <c r="BR29" s="12" t="s">
        <v>147</v>
      </c>
      <c r="BS29" s="12" t="s">
        <v>765</v>
      </c>
      <c r="BT29" s="12" t="s">
        <v>766</v>
      </c>
      <c r="BU29" s="12" t="s">
        <v>152</v>
      </c>
      <c r="BV29" s="14">
        <v>44202.0</v>
      </c>
      <c r="BW29" s="14">
        <v>44470.0</v>
      </c>
      <c r="BX29" s="12" t="s">
        <v>147</v>
      </c>
      <c r="BY29" s="12" t="s">
        <v>767</v>
      </c>
      <c r="BZ29" s="12" t="s">
        <v>768</v>
      </c>
      <c r="CA29" s="12" t="s">
        <v>152</v>
      </c>
      <c r="CB29" s="14">
        <v>43556.0</v>
      </c>
      <c r="CC29" s="14">
        <v>43922.0</v>
      </c>
      <c r="CD29" s="12" t="s">
        <v>147</v>
      </c>
      <c r="CE29" s="12" t="s">
        <v>769</v>
      </c>
      <c r="CF29" s="12" t="s">
        <v>770</v>
      </c>
      <c r="CG29" s="12" t="s">
        <v>152</v>
      </c>
      <c r="CH29" s="14">
        <v>42776.0</v>
      </c>
      <c r="CI29" s="14">
        <v>43444.0</v>
      </c>
      <c r="CJ29" s="12" t="s">
        <v>147</v>
      </c>
      <c r="CK29" s="12" t="s">
        <v>771</v>
      </c>
      <c r="CL29" s="12" t="s">
        <v>772</v>
      </c>
      <c r="CM29" s="12" t="s">
        <v>152</v>
      </c>
      <c r="CN29" s="14">
        <v>40405.0</v>
      </c>
      <c r="CO29" s="14">
        <v>42010.0</v>
      </c>
      <c r="CP29" s="12" t="s">
        <v>129</v>
      </c>
      <c r="DJ29" s="12" t="s">
        <v>129</v>
      </c>
      <c r="DK29" s="12" t="s">
        <v>129</v>
      </c>
      <c r="DM29" s="12" t="s">
        <v>773</v>
      </c>
      <c r="DN29" s="12" t="s">
        <v>158</v>
      </c>
      <c r="DO29" s="15" t="s">
        <v>774</v>
      </c>
      <c r="DR29" s="12" t="s">
        <v>360</v>
      </c>
      <c r="DS29" s="12">
        <v>2021.0</v>
      </c>
      <c r="DT29" s="15" t="s">
        <v>775</v>
      </c>
      <c r="DU29" s="16" t="str">
        <f>HYPERLINK("https://drive.google.com/open?id=10PWkoG1PDg1nfmCj7ivtU6k_J9-uDDjC","Tarcísio Marques Ramos-MESTRADO.pdf")</f>
        <v>Tarcísio Marques Ramos-MESTRADO.pdf</v>
      </c>
      <c r="DV29" s="16" t="str">
        <f>HYPERLINK("https://mail.google.com/mail/u/0/#all/180a6a4222ef1623","Email sent to tarcisio@rocketmail.com, ppgem-eel@usp.br")</f>
        <v>Email sent to tarcisio@rocketmail.com, ppgem-eel@usp.br</v>
      </c>
      <c r="DW29" s="12" t="s">
        <v>776</v>
      </c>
      <c r="DX29" s="15" t="s">
        <v>777</v>
      </c>
    </row>
    <row r="30">
      <c r="A30" s="11">
        <v>44694.97958436343</v>
      </c>
      <c r="B30" s="12" t="s">
        <v>124</v>
      </c>
      <c r="C30" s="12" t="s">
        <v>778</v>
      </c>
      <c r="D30" s="12" t="s">
        <v>779</v>
      </c>
      <c r="E30" s="12" t="s">
        <v>127</v>
      </c>
      <c r="F30" s="12" t="s">
        <v>128</v>
      </c>
      <c r="G30" s="12" t="s">
        <v>129</v>
      </c>
      <c r="H30" s="12" t="s">
        <v>169</v>
      </c>
      <c r="I30" s="12">
        <v>0.0</v>
      </c>
      <c r="J30" s="14">
        <v>34980.0</v>
      </c>
      <c r="K30" s="12" t="s">
        <v>780</v>
      </c>
      <c r="L30" s="12" t="s">
        <v>343</v>
      </c>
      <c r="M30" s="12">
        <v>4.268338985E10</v>
      </c>
      <c r="N30" s="12">
        <v>4.97981944E8</v>
      </c>
      <c r="O30" s="14">
        <v>40898.0</v>
      </c>
      <c r="P30" s="12" t="s">
        <v>172</v>
      </c>
      <c r="R30" s="12" t="s">
        <v>781</v>
      </c>
      <c r="S30" s="12" t="s">
        <v>782</v>
      </c>
      <c r="T30" s="12" t="s">
        <v>780</v>
      </c>
      <c r="U30" s="12">
        <v>1.318522E7</v>
      </c>
      <c r="V30" s="12" t="s">
        <v>138</v>
      </c>
      <c r="W30" s="12">
        <v>1.9999777768E10</v>
      </c>
      <c r="X30" s="12" t="s">
        <v>783</v>
      </c>
      <c r="Y30" s="12" t="s">
        <v>301</v>
      </c>
      <c r="Z30" s="12" t="s">
        <v>784</v>
      </c>
      <c r="AA30" s="12" t="s">
        <v>782</v>
      </c>
      <c r="AB30" s="12" t="s">
        <v>785</v>
      </c>
      <c r="AC30" s="12" t="s">
        <v>257</v>
      </c>
      <c r="AD30" s="12">
        <v>1.318522E7</v>
      </c>
      <c r="AE30" s="12">
        <v>1.9997451667E10</v>
      </c>
      <c r="AF30" s="12" t="s">
        <v>786</v>
      </c>
      <c r="AG30" s="12" t="s">
        <v>787</v>
      </c>
      <c r="AH30" s="14">
        <v>42401.0</v>
      </c>
      <c r="AI30" s="14">
        <v>44354.0</v>
      </c>
      <c r="AJ30" s="12" t="s">
        <v>129</v>
      </c>
      <c r="AY30" s="12" t="s">
        <v>788</v>
      </c>
      <c r="AZ30" s="12" t="s">
        <v>146</v>
      </c>
      <c r="BA30" s="12" t="s">
        <v>146</v>
      </c>
      <c r="BB30" s="12" t="s">
        <v>146</v>
      </c>
      <c r="BC30" s="12" t="s">
        <v>129</v>
      </c>
      <c r="BR30" s="12" t="s">
        <v>147</v>
      </c>
      <c r="BS30" s="12" t="s">
        <v>789</v>
      </c>
      <c r="BT30" s="12" t="s">
        <v>790</v>
      </c>
      <c r="BU30" s="12" t="s">
        <v>152</v>
      </c>
      <c r="BV30" s="14">
        <v>43592.0</v>
      </c>
      <c r="BX30" s="12" t="s">
        <v>129</v>
      </c>
      <c r="CP30" s="12" t="s">
        <v>129</v>
      </c>
      <c r="DJ30" s="12" t="s">
        <v>147</v>
      </c>
      <c r="DK30" s="12" t="s">
        <v>147</v>
      </c>
      <c r="DL30" s="12" t="s">
        <v>791</v>
      </c>
      <c r="DM30" s="12" t="s">
        <v>792</v>
      </c>
      <c r="DN30" s="12" t="s">
        <v>158</v>
      </c>
      <c r="DO30" s="15" t="s">
        <v>793</v>
      </c>
      <c r="DP30" s="12" t="s">
        <v>794</v>
      </c>
      <c r="DQ30" s="12">
        <v>536679.0</v>
      </c>
      <c r="DR30" s="12" t="s">
        <v>795</v>
      </c>
      <c r="DS30" s="12">
        <v>2021.0</v>
      </c>
      <c r="DT30" s="15" t="s">
        <v>796</v>
      </c>
      <c r="DU30" s="16" t="str">
        <f>HYPERLINK("https://drive.google.com/open?id=1tlu1BYHgqkqxA-xfJQl2U0WvmwhpTzFq","THAIS APARECIDA GOVEIA ARAUJO-MESTRADO.pdf")</f>
        <v>THAIS APARECIDA GOVEIA ARAUJO-MESTRADO.pdf</v>
      </c>
      <c r="DV30" s="16" t="str">
        <f>HYPERLINK("https://mail.google.com/mail/u/0/#all/180c067b1a5a8585","Email sent to thaisaraujosz@hotmail.com, ppgem-eel@usp.br")</f>
        <v>Email sent to thaisaraujosz@hotmail.com, ppgem-eel@usp.br</v>
      </c>
      <c r="DW30" s="12" t="s">
        <v>797</v>
      </c>
      <c r="DX30" s="15" t="s">
        <v>798</v>
      </c>
    </row>
    <row r="31">
      <c r="A31" s="11">
        <v>44697.57178972222</v>
      </c>
      <c r="B31" s="12" t="s">
        <v>165</v>
      </c>
      <c r="C31" s="12" t="s">
        <v>799</v>
      </c>
      <c r="D31" s="12" t="s">
        <v>800</v>
      </c>
      <c r="E31" s="12" t="s">
        <v>168</v>
      </c>
      <c r="F31" s="12" t="s">
        <v>128</v>
      </c>
      <c r="G31" s="12" t="s">
        <v>129</v>
      </c>
      <c r="H31" s="12" t="s">
        <v>169</v>
      </c>
      <c r="I31" s="12">
        <v>0.0</v>
      </c>
      <c r="J31" s="14">
        <v>33389.0</v>
      </c>
      <c r="K31" s="12" t="s">
        <v>801</v>
      </c>
      <c r="L31" s="12" t="s">
        <v>343</v>
      </c>
      <c r="M31" s="13" t="s">
        <v>802</v>
      </c>
      <c r="N31" s="12">
        <v>1.586702E7</v>
      </c>
      <c r="O31" s="14">
        <v>38523.0</v>
      </c>
      <c r="P31" s="12" t="s">
        <v>803</v>
      </c>
      <c r="R31" s="12" t="s">
        <v>804</v>
      </c>
      <c r="S31" s="12" t="s">
        <v>805</v>
      </c>
      <c r="T31" s="12" t="s">
        <v>806</v>
      </c>
      <c r="U31" s="12">
        <v>3.7502098E7</v>
      </c>
      <c r="V31" s="12" t="s">
        <v>138</v>
      </c>
      <c r="W31" s="12">
        <v>3.5992183508E10</v>
      </c>
      <c r="X31" s="12" t="s">
        <v>807</v>
      </c>
      <c r="Y31" s="12" t="s">
        <v>271</v>
      </c>
      <c r="Z31" s="12" t="s">
        <v>804</v>
      </c>
      <c r="AA31" s="12" t="s">
        <v>805</v>
      </c>
      <c r="AB31" s="12" t="s">
        <v>806</v>
      </c>
      <c r="AC31" s="12" t="s">
        <v>808</v>
      </c>
      <c r="AD31" s="12">
        <v>3.7502098E7</v>
      </c>
      <c r="AE31" s="12">
        <v>3.592287588E9</v>
      </c>
      <c r="AF31" s="12" t="s">
        <v>809</v>
      </c>
      <c r="AG31" s="12" t="s">
        <v>810</v>
      </c>
      <c r="AH31" s="14">
        <v>43525.0</v>
      </c>
      <c r="AI31" s="14">
        <v>44643.0</v>
      </c>
      <c r="AJ31" s="12" t="s">
        <v>129</v>
      </c>
      <c r="AY31" s="12" t="s">
        <v>468</v>
      </c>
      <c r="AZ31" s="12" t="s">
        <v>183</v>
      </c>
      <c r="BA31" s="12" t="s">
        <v>183</v>
      </c>
      <c r="BB31" s="12" t="s">
        <v>183</v>
      </c>
      <c r="BC31" s="12" t="s">
        <v>147</v>
      </c>
      <c r="BD31" s="12" t="s">
        <v>145</v>
      </c>
      <c r="BE31" s="12" t="s">
        <v>183</v>
      </c>
      <c r="BF31" s="12" t="s">
        <v>183</v>
      </c>
      <c r="BG31" s="12" t="s">
        <v>146</v>
      </c>
      <c r="BH31" s="12" t="s">
        <v>129</v>
      </c>
      <c r="BR31" s="12" t="s">
        <v>147</v>
      </c>
      <c r="BS31" s="12" t="s">
        <v>811</v>
      </c>
      <c r="BT31" s="12" t="s">
        <v>812</v>
      </c>
      <c r="BU31" s="12" t="s">
        <v>284</v>
      </c>
      <c r="BV31" s="14">
        <v>43525.0</v>
      </c>
      <c r="BW31" s="14">
        <v>44643.0</v>
      </c>
      <c r="BX31" s="12" t="s">
        <v>147</v>
      </c>
      <c r="BY31" s="12" t="s">
        <v>813</v>
      </c>
      <c r="BZ31" s="12" t="s">
        <v>470</v>
      </c>
      <c r="CA31" s="12" t="s">
        <v>284</v>
      </c>
      <c r="CB31" s="14">
        <v>41640.0</v>
      </c>
      <c r="CC31" s="14">
        <v>41821.0</v>
      </c>
      <c r="CD31" s="12" t="s">
        <v>129</v>
      </c>
      <c r="CP31" s="12" t="s">
        <v>129</v>
      </c>
      <c r="DJ31" s="12" t="s">
        <v>129</v>
      </c>
      <c r="DK31" s="12" t="s">
        <v>147</v>
      </c>
      <c r="DL31" s="12" t="s">
        <v>806</v>
      </c>
      <c r="DM31" s="12" t="s">
        <v>814</v>
      </c>
      <c r="DN31" s="12" t="s">
        <v>240</v>
      </c>
      <c r="DO31" s="15" t="s">
        <v>815</v>
      </c>
      <c r="DP31" s="12" t="s">
        <v>816</v>
      </c>
      <c r="DQ31" s="12" t="s">
        <v>817</v>
      </c>
      <c r="DR31" s="12" t="s">
        <v>809</v>
      </c>
      <c r="DS31" s="12">
        <v>2022.0</v>
      </c>
      <c r="DT31" s="15" t="s">
        <v>818</v>
      </c>
      <c r="DU31" s="16" t="str">
        <f>HYPERLINK("https://drive.google.com/open?id=1jgztgCTFekrknnAe06AmmL4B9pS9jlU-","Raphael Ulisses Costa de Resende-DOUTORADO DIRETO.pdf")</f>
        <v>Raphael Ulisses Costa de Resende-DOUTORADO DIRETO.pdf</v>
      </c>
      <c r="DV31" s="16" t="str">
        <f>HYPERLINK("https://mail.google.com/mail/u/0/#all/180cdc13430a097c","Email sent to raphaelres@gmail.com, ppgem-eel@usp.br")</f>
        <v>Email sent to raphaelres@gmail.com, ppgem-eel@usp.br</v>
      </c>
      <c r="DW31" s="12" t="s">
        <v>819</v>
      </c>
      <c r="DX31" s="15" t="s">
        <v>820</v>
      </c>
    </row>
    <row r="32">
      <c r="A32" s="11">
        <v>44698.01525331019</v>
      </c>
      <c r="B32" s="12" t="s">
        <v>124</v>
      </c>
      <c r="C32" s="12" t="s">
        <v>435</v>
      </c>
      <c r="D32" s="12" t="s">
        <v>436</v>
      </c>
      <c r="E32" s="12" t="s">
        <v>168</v>
      </c>
      <c r="F32" s="12" t="s">
        <v>757</v>
      </c>
      <c r="G32" s="12" t="s">
        <v>129</v>
      </c>
      <c r="H32" s="12" t="s">
        <v>604</v>
      </c>
      <c r="I32" s="12">
        <v>0.0</v>
      </c>
      <c r="J32" s="14">
        <v>33827.0</v>
      </c>
      <c r="K32" s="12" t="s">
        <v>437</v>
      </c>
      <c r="L32" s="12" t="s">
        <v>821</v>
      </c>
      <c r="M32" s="12">
        <v>4.2594867802E10</v>
      </c>
      <c r="N32" s="12">
        <v>4.88925903E8</v>
      </c>
      <c r="O32" s="14">
        <v>42212.0</v>
      </c>
      <c r="P32" s="12" t="s">
        <v>822</v>
      </c>
      <c r="R32" s="12" t="s">
        <v>823</v>
      </c>
      <c r="S32" s="12" t="s">
        <v>644</v>
      </c>
      <c r="T32" s="12" t="s">
        <v>200</v>
      </c>
      <c r="U32" s="12">
        <v>1.260725E7</v>
      </c>
      <c r="V32" s="12" t="s">
        <v>138</v>
      </c>
      <c r="W32" s="12">
        <v>1.2991718465E10</v>
      </c>
      <c r="X32" s="12" t="s">
        <v>441</v>
      </c>
      <c r="Y32" s="12" t="s">
        <v>229</v>
      </c>
      <c r="Z32" s="12" t="s">
        <v>823</v>
      </c>
      <c r="AA32" s="12" t="s">
        <v>644</v>
      </c>
      <c r="AB32" s="12" t="s">
        <v>200</v>
      </c>
      <c r="AC32" s="12" t="s">
        <v>821</v>
      </c>
      <c r="AD32" s="12">
        <v>1.260725E7</v>
      </c>
      <c r="AE32" s="12">
        <v>1.2992098532E10</v>
      </c>
      <c r="AF32" s="12" t="s">
        <v>442</v>
      </c>
      <c r="AG32" s="12" t="s">
        <v>824</v>
      </c>
      <c r="AH32" s="14">
        <v>40653.0</v>
      </c>
      <c r="AI32" s="14">
        <v>42809.0</v>
      </c>
      <c r="AJ32" s="12" t="s">
        <v>129</v>
      </c>
      <c r="AY32" s="12" t="s">
        <v>145</v>
      </c>
      <c r="AZ32" s="12" t="s">
        <v>146</v>
      </c>
      <c r="BA32" s="12" t="s">
        <v>146</v>
      </c>
      <c r="BB32" s="12" t="s">
        <v>146</v>
      </c>
      <c r="BC32" s="12" t="s">
        <v>129</v>
      </c>
      <c r="BR32" s="12" t="s">
        <v>147</v>
      </c>
      <c r="BS32" s="12" t="s">
        <v>449</v>
      </c>
      <c r="BT32" s="12" t="s">
        <v>444</v>
      </c>
      <c r="BU32" s="12" t="s">
        <v>284</v>
      </c>
      <c r="BV32" s="14">
        <v>43304.0</v>
      </c>
      <c r="BX32" s="12" t="s">
        <v>147</v>
      </c>
      <c r="BY32" s="12" t="s">
        <v>445</v>
      </c>
      <c r="BZ32" s="12" t="s">
        <v>444</v>
      </c>
      <c r="CA32" s="12" t="s">
        <v>152</v>
      </c>
      <c r="CB32" s="14">
        <v>42765.0</v>
      </c>
      <c r="CC32" s="14">
        <v>44529.0</v>
      </c>
      <c r="CD32" s="12" t="s">
        <v>147</v>
      </c>
      <c r="CE32" s="12" t="s">
        <v>825</v>
      </c>
      <c r="CF32" s="12" t="s">
        <v>826</v>
      </c>
      <c r="CG32" s="12" t="s">
        <v>152</v>
      </c>
      <c r="CH32" s="14">
        <v>43108.0</v>
      </c>
      <c r="CI32" s="14">
        <v>43301.0</v>
      </c>
      <c r="CJ32" s="12" t="s">
        <v>129</v>
      </c>
      <c r="CP32" s="12" t="s">
        <v>147</v>
      </c>
      <c r="CQ32" s="12" t="s">
        <v>449</v>
      </c>
      <c r="CR32" s="12" t="s">
        <v>444</v>
      </c>
      <c r="CS32" s="14">
        <v>43304.0</v>
      </c>
      <c r="CU32" s="12" t="s">
        <v>147</v>
      </c>
      <c r="CV32" s="12" t="s">
        <v>445</v>
      </c>
      <c r="CW32" s="12" t="s">
        <v>444</v>
      </c>
      <c r="CX32" s="14">
        <v>42765.0</v>
      </c>
      <c r="CY32" s="14">
        <v>44529.0</v>
      </c>
      <c r="CZ32" s="12" t="s">
        <v>147</v>
      </c>
      <c r="DA32" s="12" t="s">
        <v>827</v>
      </c>
      <c r="DB32" s="12" t="s">
        <v>444</v>
      </c>
      <c r="DC32" s="14">
        <v>44253.0</v>
      </c>
      <c r="DE32" s="12" t="s">
        <v>129</v>
      </c>
      <c r="DJ32" s="12" t="s">
        <v>129</v>
      </c>
      <c r="DK32" s="12" t="s">
        <v>129</v>
      </c>
      <c r="DM32" s="12" t="s">
        <v>828</v>
      </c>
      <c r="DN32" s="12" t="s">
        <v>313</v>
      </c>
      <c r="DO32" s="15" t="s">
        <v>829</v>
      </c>
      <c r="DR32" s="12" t="s">
        <v>442</v>
      </c>
      <c r="DS32" s="12">
        <v>2017.0</v>
      </c>
      <c r="DT32" s="15" t="s">
        <v>830</v>
      </c>
      <c r="DU32" s="16" t="str">
        <f>HYPERLINK("https://drive.google.com/open?id=1maTf4zAnbNjX2Adz7SH4gyPHQkavoU4c","Miguel de Omena Lucas Vieira-MESTRADO.pdf")</f>
        <v>Miguel de Omena Lucas Vieira-MESTRADO.pdf</v>
      </c>
      <c r="DV32" s="16" t="str">
        <f>HYPERLINK("https://mail.google.com/mail/u/0/#all/180d009cc304e023","Email sent to miguel.omena@gmail.com, ppgem-eel@usp.br")</f>
        <v>Email sent to miguel.omena@gmail.com, ppgem-eel@usp.br</v>
      </c>
      <c r="DW32" s="12" t="s">
        <v>831</v>
      </c>
      <c r="DX32" s="15" t="s">
        <v>832</v>
      </c>
    </row>
    <row r="33">
      <c r="A33" s="11">
        <v>44706.84964112268</v>
      </c>
      <c r="B33" s="12" t="s">
        <v>124</v>
      </c>
      <c r="C33" s="12" t="s">
        <v>833</v>
      </c>
      <c r="D33" s="12" t="s">
        <v>834</v>
      </c>
      <c r="E33" s="12" t="s">
        <v>168</v>
      </c>
      <c r="F33" s="12" t="s">
        <v>224</v>
      </c>
      <c r="G33" s="12" t="s">
        <v>129</v>
      </c>
      <c r="H33" s="12" t="s">
        <v>130</v>
      </c>
      <c r="I33" s="12">
        <v>2.0</v>
      </c>
      <c r="J33" s="14">
        <v>32449.0</v>
      </c>
      <c r="K33" s="12" t="s">
        <v>255</v>
      </c>
      <c r="L33" s="12" t="s">
        <v>343</v>
      </c>
      <c r="M33" s="12">
        <v>3.4938416808E10</v>
      </c>
      <c r="N33" s="12">
        <v>4.53183931E8</v>
      </c>
      <c r="O33" s="14">
        <v>44683.0</v>
      </c>
      <c r="P33" s="12" t="s">
        <v>134</v>
      </c>
      <c r="R33" s="12" t="s">
        <v>835</v>
      </c>
      <c r="S33" s="12" t="s">
        <v>836</v>
      </c>
      <c r="T33" s="12" t="s">
        <v>255</v>
      </c>
      <c r="U33" s="12">
        <v>1.252361E7</v>
      </c>
      <c r="V33" s="12" t="s">
        <v>138</v>
      </c>
      <c r="W33" s="13" t="s">
        <v>837</v>
      </c>
      <c r="X33" s="12" t="s">
        <v>833</v>
      </c>
      <c r="Y33" s="12" t="s">
        <v>838</v>
      </c>
      <c r="Z33" s="12" t="s">
        <v>835</v>
      </c>
      <c r="AA33" s="12" t="s">
        <v>836</v>
      </c>
      <c r="AB33" s="12" t="s">
        <v>255</v>
      </c>
      <c r="AC33" s="12" t="s">
        <v>343</v>
      </c>
      <c r="AD33" s="12">
        <v>1.252361E7</v>
      </c>
      <c r="AE33" s="13" t="s">
        <v>839</v>
      </c>
      <c r="AF33" s="12" t="s">
        <v>840</v>
      </c>
      <c r="AG33" s="12" t="s">
        <v>841</v>
      </c>
      <c r="AH33" s="14">
        <v>44429.0</v>
      </c>
      <c r="AI33" s="14">
        <v>45159.0</v>
      </c>
      <c r="AJ33" s="12" t="s">
        <v>147</v>
      </c>
      <c r="AK33" s="12" t="s">
        <v>842</v>
      </c>
      <c r="AL33" s="12" t="s">
        <v>843</v>
      </c>
      <c r="AM33" s="14">
        <v>40379.0</v>
      </c>
      <c r="AN33" s="14">
        <v>42185.0</v>
      </c>
      <c r="AO33" s="12" t="s">
        <v>129</v>
      </c>
      <c r="AY33" s="12" t="s">
        <v>145</v>
      </c>
      <c r="AZ33" s="12" t="s">
        <v>146</v>
      </c>
      <c r="BA33" s="12" t="s">
        <v>149</v>
      </c>
      <c r="BB33" s="12" t="s">
        <v>146</v>
      </c>
      <c r="BC33" s="12" t="s">
        <v>147</v>
      </c>
      <c r="BD33" s="12" t="s">
        <v>844</v>
      </c>
      <c r="BE33" s="12" t="s">
        <v>149</v>
      </c>
      <c r="BF33" s="12" t="s">
        <v>149</v>
      </c>
      <c r="BG33" s="12" t="s">
        <v>149</v>
      </c>
      <c r="BH33" s="12" t="s">
        <v>129</v>
      </c>
      <c r="BR33" s="12" t="s">
        <v>147</v>
      </c>
      <c r="BS33" s="12" t="s">
        <v>845</v>
      </c>
      <c r="BT33" s="12" t="s">
        <v>846</v>
      </c>
      <c r="BU33" s="12" t="s">
        <v>152</v>
      </c>
      <c r="BV33" s="14">
        <v>40021.0</v>
      </c>
      <c r="BX33" s="12" t="s">
        <v>129</v>
      </c>
      <c r="CP33" s="12" t="s">
        <v>129</v>
      </c>
      <c r="DJ33" s="12" t="s">
        <v>129</v>
      </c>
      <c r="DK33" s="12" t="s">
        <v>129</v>
      </c>
      <c r="DM33" s="12" t="s">
        <v>847</v>
      </c>
      <c r="DN33" s="12" t="s">
        <v>545</v>
      </c>
      <c r="DO33" s="15" t="s">
        <v>848</v>
      </c>
      <c r="DR33" s="12" t="s">
        <v>849</v>
      </c>
      <c r="DS33" s="12">
        <v>2015.0</v>
      </c>
      <c r="DT33" s="15" t="s">
        <v>850</v>
      </c>
      <c r="DU33" s="16" t="str">
        <f>HYPERLINK("https://drive.google.com/open?id=1iBaXj2A3uxoxfZBOwreuma1ZIjHa0uGi","TAMIRES DE OLIVEIRA GONCALVES NOBREGA GUEDES-MESTRADO.pdf")</f>
        <v>TAMIRES DE OLIVEIRA GONCALVES NOBREGA GUEDES-MESTRADO.pdf</v>
      </c>
      <c r="DV33" s="16" t="str">
        <f>HYPERLINK("https://mail.google.com/mail/u/0/#all/180fd88b47488fad","Email sent to deciofrancainspetor@gmail.com, ppgem-eel@usp.br")</f>
        <v>Email sent to deciofrancainspetor@gmail.com, ppgem-eel@usp.br</v>
      </c>
      <c r="DW33" s="12" t="s">
        <v>851</v>
      </c>
      <c r="DX33" s="15" t="s">
        <v>852</v>
      </c>
    </row>
    <row r="34">
      <c r="A34" s="11">
        <v>44706.93968444444</v>
      </c>
      <c r="B34" s="12" t="s">
        <v>124</v>
      </c>
      <c r="C34" s="12" t="s">
        <v>853</v>
      </c>
      <c r="D34" s="12" t="s">
        <v>834</v>
      </c>
      <c r="E34" s="12" t="s">
        <v>168</v>
      </c>
      <c r="F34" s="12" t="s">
        <v>224</v>
      </c>
      <c r="G34" s="12" t="s">
        <v>129</v>
      </c>
      <c r="H34" s="12" t="s">
        <v>130</v>
      </c>
      <c r="I34" s="12">
        <v>2.0</v>
      </c>
      <c r="J34" s="14">
        <v>32449.0</v>
      </c>
      <c r="K34" s="12" t="s">
        <v>255</v>
      </c>
      <c r="L34" s="12" t="s">
        <v>343</v>
      </c>
      <c r="M34" s="12">
        <v>1.252361E7</v>
      </c>
      <c r="N34" s="12">
        <v>4.53183931E8</v>
      </c>
      <c r="O34" s="14">
        <v>44683.0</v>
      </c>
      <c r="P34" s="12" t="s">
        <v>134</v>
      </c>
      <c r="R34" s="12" t="s">
        <v>854</v>
      </c>
      <c r="S34" s="12" t="s">
        <v>836</v>
      </c>
      <c r="T34" s="12" t="s">
        <v>255</v>
      </c>
      <c r="U34" s="12">
        <v>1.252361E7</v>
      </c>
      <c r="V34" s="12" t="s">
        <v>138</v>
      </c>
      <c r="W34" s="12">
        <v>1.2991689786E10</v>
      </c>
      <c r="X34" s="12" t="s">
        <v>855</v>
      </c>
      <c r="Y34" s="12" t="s">
        <v>229</v>
      </c>
      <c r="Z34" s="12" t="s">
        <v>856</v>
      </c>
      <c r="AA34" s="12" t="s">
        <v>836</v>
      </c>
      <c r="AB34" s="12" t="s">
        <v>255</v>
      </c>
      <c r="AC34" s="12" t="s">
        <v>343</v>
      </c>
      <c r="AD34" s="12">
        <v>1.252361E7</v>
      </c>
      <c r="AE34" s="12">
        <v>1.2992520791E10</v>
      </c>
      <c r="AF34" s="12" t="s">
        <v>840</v>
      </c>
      <c r="AG34" s="12" t="s">
        <v>857</v>
      </c>
      <c r="AH34" s="14">
        <v>44429.0</v>
      </c>
      <c r="AI34" s="14">
        <v>45159.0</v>
      </c>
      <c r="AJ34" s="12" t="s">
        <v>147</v>
      </c>
      <c r="AK34" s="12" t="s">
        <v>842</v>
      </c>
      <c r="AL34" s="12" t="s">
        <v>858</v>
      </c>
      <c r="AM34" s="14">
        <v>40379.0</v>
      </c>
      <c r="AN34" s="14">
        <v>42185.0</v>
      </c>
      <c r="AO34" s="12" t="s">
        <v>129</v>
      </c>
      <c r="AY34" s="12" t="s">
        <v>145</v>
      </c>
      <c r="AZ34" s="12" t="s">
        <v>146</v>
      </c>
      <c r="BA34" s="12" t="s">
        <v>149</v>
      </c>
      <c r="BB34" s="12" t="s">
        <v>149</v>
      </c>
      <c r="BC34" s="12" t="s">
        <v>147</v>
      </c>
      <c r="BD34" s="12" t="s">
        <v>844</v>
      </c>
      <c r="BE34" s="12" t="s">
        <v>149</v>
      </c>
      <c r="BF34" s="12" t="s">
        <v>149</v>
      </c>
      <c r="BG34" s="12" t="s">
        <v>149</v>
      </c>
      <c r="BH34" s="12" t="s">
        <v>129</v>
      </c>
      <c r="BR34" s="12" t="s">
        <v>147</v>
      </c>
      <c r="BS34" s="12" t="s">
        <v>845</v>
      </c>
      <c r="BT34" s="12" t="s">
        <v>859</v>
      </c>
      <c r="BU34" s="12" t="s">
        <v>152</v>
      </c>
      <c r="BV34" s="14">
        <v>40021.0</v>
      </c>
      <c r="BX34" s="12" t="s">
        <v>129</v>
      </c>
      <c r="CP34" s="12" t="s">
        <v>129</v>
      </c>
      <c r="DJ34" s="12" t="s">
        <v>129</v>
      </c>
      <c r="DK34" s="12" t="s">
        <v>129</v>
      </c>
      <c r="DM34" s="12" t="s">
        <v>860</v>
      </c>
      <c r="DN34" s="12" t="s">
        <v>545</v>
      </c>
      <c r="DO34" s="15" t="s">
        <v>861</v>
      </c>
      <c r="DR34" s="12" t="s">
        <v>862</v>
      </c>
      <c r="DS34" s="12">
        <v>2015.0</v>
      </c>
      <c r="DT34" s="15" t="s">
        <v>863</v>
      </c>
      <c r="DU34" s="16" t="str">
        <f>HYPERLINK("https://drive.google.com/open?id=1jzLavjvFe8GATcf8dsUvl7jj3L9OKJuT","Décio Francisco Salles França-MESTRADO.pdf")</f>
        <v>Décio Francisco Salles França-MESTRADO.pdf</v>
      </c>
      <c r="DV34" s="16" t="str">
        <f>HYPERLINK("https://mail.google.com/mail/u/0/#all/180fdff8ddc6f2a5","Email sent to deciofrancainspetor@gmail.com, ppgem-eel@usp.br")</f>
        <v>Email sent to deciofrancainspetor@gmail.com, ppgem-eel@usp.br</v>
      </c>
      <c r="DW34" s="12" t="s">
        <v>864</v>
      </c>
      <c r="DX34" s="15" t="s">
        <v>865</v>
      </c>
    </row>
    <row r="35">
      <c r="A35" s="11">
        <v>44708.3746936574</v>
      </c>
      <c r="B35" s="12" t="s">
        <v>124</v>
      </c>
      <c r="C35" s="12" t="s">
        <v>866</v>
      </c>
      <c r="D35" s="12" t="s">
        <v>867</v>
      </c>
      <c r="E35" s="12" t="s">
        <v>168</v>
      </c>
      <c r="F35" s="12" t="s">
        <v>128</v>
      </c>
      <c r="G35" s="12" t="s">
        <v>129</v>
      </c>
      <c r="H35" s="12" t="s">
        <v>169</v>
      </c>
      <c r="I35" s="12">
        <v>0.0</v>
      </c>
      <c r="J35" s="14">
        <v>33599.0</v>
      </c>
      <c r="K35" s="12" t="s">
        <v>868</v>
      </c>
      <c r="L35" s="12" t="s">
        <v>869</v>
      </c>
      <c r="M35" s="12">
        <v>3.8952117883E10</v>
      </c>
      <c r="N35" s="12">
        <v>4.86319556E8</v>
      </c>
      <c r="O35" s="14">
        <v>44340.0</v>
      </c>
      <c r="P35" s="12" t="s">
        <v>736</v>
      </c>
      <c r="Q35" s="12">
        <v>8507437.0</v>
      </c>
      <c r="R35" s="12" t="s">
        <v>870</v>
      </c>
      <c r="S35" s="12" t="s">
        <v>871</v>
      </c>
      <c r="T35" s="12" t="s">
        <v>872</v>
      </c>
      <c r="U35" s="12">
        <v>1.263E7</v>
      </c>
      <c r="V35" s="12" t="s">
        <v>138</v>
      </c>
      <c r="W35" s="12">
        <v>1.298190906E10</v>
      </c>
      <c r="X35" s="12" t="s">
        <v>873</v>
      </c>
      <c r="Y35" s="12" t="s">
        <v>399</v>
      </c>
      <c r="Z35" s="12" t="s">
        <v>874</v>
      </c>
      <c r="AA35" s="12" t="s">
        <v>875</v>
      </c>
      <c r="AB35" s="12" t="s">
        <v>876</v>
      </c>
      <c r="AC35" s="12" t="s">
        <v>230</v>
      </c>
      <c r="AD35" s="12">
        <v>1.63E7</v>
      </c>
      <c r="AE35" s="12">
        <v>1.2997567646E10</v>
      </c>
      <c r="AF35" s="12" t="s">
        <v>877</v>
      </c>
      <c r="AG35" s="12" t="s">
        <v>878</v>
      </c>
      <c r="AH35" s="14">
        <v>41334.0</v>
      </c>
      <c r="AI35" s="14">
        <v>44021.0</v>
      </c>
      <c r="AJ35" s="12" t="s">
        <v>129</v>
      </c>
      <c r="AY35" s="12" t="s">
        <v>145</v>
      </c>
      <c r="AZ35" s="12" t="s">
        <v>183</v>
      </c>
      <c r="BA35" s="12" t="s">
        <v>183</v>
      </c>
      <c r="BB35" s="12" t="s">
        <v>183</v>
      </c>
      <c r="BC35" s="12" t="s">
        <v>147</v>
      </c>
      <c r="BD35" s="12" t="s">
        <v>148</v>
      </c>
      <c r="BE35" s="12" t="s">
        <v>146</v>
      </c>
      <c r="BF35" s="12" t="s">
        <v>149</v>
      </c>
      <c r="BG35" s="12" t="s">
        <v>146</v>
      </c>
      <c r="BH35" s="12" t="s">
        <v>129</v>
      </c>
      <c r="BR35" s="12" t="s">
        <v>147</v>
      </c>
      <c r="BS35" s="12" t="s">
        <v>879</v>
      </c>
      <c r="BT35" s="12" t="s">
        <v>880</v>
      </c>
      <c r="BU35" s="12" t="s">
        <v>152</v>
      </c>
      <c r="BV35" s="14">
        <v>43627.0</v>
      </c>
      <c r="BW35" s="14">
        <v>44561.0</v>
      </c>
      <c r="BX35" s="12" t="s">
        <v>147</v>
      </c>
      <c r="BY35" s="12" t="s">
        <v>881</v>
      </c>
      <c r="BZ35" s="12" t="s">
        <v>882</v>
      </c>
      <c r="CA35" s="12" t="s">
        <v>284</v>
      </c>
      <c r="CB35" s="14">
        <v>42923.0</v>
      </c>
      <c r="CC35" s="14">
        <v>43646.0</v>
      </c>
      <c r="CD35" s="12" t="s">
        <v>147</v>
      </c>
      <c r="CE35" s="12" t="s">
        <v>883</v>
      </c>
      <c r="CF35" s="12" t="s">
        <v>884</v>
      </c>
      <c r="CG35" s="12" t="s">
        <v>152</v>
      </c>
      <c r="CH35" s="14">
        <v>40605.0</v>
      </c>
      <c r="CI35" s="14">
        <v>40877.0</v>
      </c>
      <c r="CJ35" s="12" t="s">
        <v>129</v>
      </c>
      <c r="CP35" s="12" t="s">
        <v>129</v>
      </c>
      <c r="DJ35" s="12" t="s">
        <v>129</v>
      </c>
      <c r="DK35" s="12" t="s">
        <v>147</v>
      </c>
      <c r="DL35" s="12" t="s">
        <v>658</v>
      </c>
      <c r="DM35" s="12" t="s">
        <v>885</v>
      </c>
      <c r="DN35" s="12" t="s">
        <v>429</v>
      </c>
      <c r="DO35" s="15" t="s">
        <v>886</v>
      </c>
      <c r="DP35" s="13" t="s">
        <v>887</v>
      </c>
      <c r="DQ35" s="12" t="s">
        <v>888</v>
      </c>
      <c r="DR35" s="12" t="s">
        <v>877</v>
      </c>
      <c r="DS35" s="12">
        <v>2020.0</v>
      </c>
      <c r="DT35" s="15" t="s">
        <v>889</v>
      </c>
      <c r="DU35" s="16" t="str">
        <f>HYPERLINK("https://drive.google.com/open?id=1xGLYQl7vv8pFG8M71VIA1xY0vhBDFvCP","Túlio Pinheiro Pôrto-MESTRADO.pdf")</f>
        <v>Túlio Pinheiro Pôrto-MESTRADO.pdf</v>
      </c>
      <c r="DV35" s="16" t="str">
        <f>HYPERLINK("https://mail.google.com/mail/u/0/#all/1810563b54e47995","Email sent to tuliopporto@hotmail.com, ppgem-eel@usp.br")</f>
        <v>Email sent to tuliopporto@hotmail.com, ppgem-eel@usp.br</v>
      </c>
      <c r="DW35" s="12" t="s">
        <v>890</v>
      </c>
      <c r="DX35" s="15" t="s">
        <v>891</v>
      </c>
    </row>
    <row r="36">
      <c r="A36" s="11">
        <v>44710.50851003472</v>
      </c>
      <c r="B36" s="12" t="s">
        <v>124</v>
      </c>
      <c r="C36" s="12" t="s">
        <v>892</v>
      </c>
      <c r="D36" s="12" t="s">
        <v>893</v>
      </c>
      <c r="E36" s="12" t="s">
        <v>168</v>
      </c>
      <c r="F36" s="12" t="s">
        <v>224</v>
      </c>
      <c r="G36" s="12" t="s">
        <v>129</v>
      </c>
      <c r="H36" s="12" t="s">
        <v>130</v>
      </c>
      <c r="I36" s="12">
        <v>1.0</v>
      </c>
      <c r="J36" s="14">
        <v>36263.0</v>
      </c>
      <c r="K36" s="12" t="s">
        <v>322</v>
      </c>
      <c r="L36" s="12" t="s">
        <v>230</v>
      </c>
      <c r="M36" s="12">
        <v>4.2490870858E10</v>
      </c>
      <c r="N36" s="12">
        <v>5.34276532E8</v>
      </c>
      <c r="O36" s="14">
        <v>42592.0</v>
      </c>
      <c r="P36" s="12" t="s">
        <v>134</v>
      </c>
      <c r="Q36" s="12">
        <v>1.2678767E7</v>
      </c>
      <c r="R36" s="12" t="s">
        <v>894</v>
      </c>
      <c r="S36" s="12" t="s">
        <v>895</v>
      </c>
      <c r="T36" s="12" t="s">
        <v>200</v>
      </c>
      <c r="U36" s="12">
        <v>1.260927E7</v>
      </c>
      <c r="V36" s="12" t="s">
        <v>138</v>
      </c>
      <c r="W36" s="12">
        <v>1.2988134065E10</v>
      </c>
      <c r="X36" s="12">
        <v>1.281358116E9</v>
      </c>
      <c r="Y36" s="12" t="s">
        <v>229</v>
      </c>
      <c r="Z36" s="12" t="s">
        <v>894</v>
      </c>
      <c r="AA36" s="12" t="s">
        <v>895</v>
      </c>
      <c r="AB36" s="12" t="s">
        <v>200</v>
      </c>
      <c r="AC36" s="12" t="s">
        <v>230</v>
      </c>
      <c r="AD36" s="12">
        <v>1.260927E7</v>
      </c>
      <c r="AE36" s="12">
        <v>1.2981358116E10</v>
      </c>
      <c r="AF36" s="12" t="s">
        <v>896</v>
      </c>
      <c r="AG36" s="12" t="s">
        <v>897</v>
      </c>
      <c r="AH36" s="14">
        <v>42977.0</v>
      </c>
      <c r="AI36" s="14">
        <v>44028.0</v>
      </c>
      <c r="AJ36" s="12" t="s">
        <v>129</v>
      </c>
      <c r="AY36" s="12" t="s">
        <v>145</v>
      </c>
      <c r="AZ36" s="12" t="s">
        <v>146</v>
      </c>
      <c r="BA36" s="12" t="s">
        <v>149</v>
      </c>
      <c r="BB36" s="12" t="s">
        <v>149</v>
      </c>
      <c r="BC36" s="12" t="s">
        <v>129</v>
      </c>
      <c r="BR36" s="12" t="s">
        <v>147</v>
      </c>
      <c r="BS36" s="12" t="s">
        <v>898</v>
      </c>
      <c r="BT36" s="12" t="s">
        <v>899</v>
      </c>
      <c r="BU36" s="12" t="s">
        <v>152</v>
      </c>
      <c r="BV36" s="14">
        <v>41881.0</v>
      </c>
      <c r="BW36" s="14">
        <v>42537.0</v>
      </c>
      <c r="BX36" s="12" t="s">
        <v>147</v>
      </c>
      <c r="BY36" s="12" t="s">
        <v>900</v>
      </c>
      <c r="BZ36" s="12" t="s">
        <v>859</v>
      </c>
      <c r="CA36" s="12" t="s">
        <v>152</v>
      </c>
      <c r="CB36" s="14">
        <v>43432.0</v>
      </c>
      <c r="CC36" s="14">
        <v>44639.0</v>
      </c>
      <c r="CD36" s="12" t="s">
        <v>147</v>
      </c>
      <c r="CE36" s="12" t="s">
        <v>278</v>
      </c>
      <c r="CF36" s="12" t="s">
        <v>901</v>
      </c>
      <c r="CG36" s="12" t="s">
        <v>152</v>
      </c>
      <c r="CH36" s="14">
        <v>44641.0</v>
      </c>
      <c r="CJ36" s="12" t="s">
        <v>129</v>
      </c>
      <c r="CP36" s="12" t="s">
        <v>129</v>
      </c>
      <c r="DJ36" s="12" t="s">
        <v>129</v>
      </c>
      <c r="DK36" s="12" t="s">
        <v>147</v>
      </c>
      <c r="DL36" s="12" t="s">
        <v>902</v>
      </c>
      <c r="DM36" s="12" t="s">
        <v>903</v>
      </c>
      <c r="DN36" s="12" t="s">
        <v>904</v>
      </c>
      <c r="DO36" s="15" t="s">
        <v>905</v>
      </c>
      <c r="DP36" s="12" t="s">
        <v>902</v>
      </c>
      <c r="DQ36" s="12" t="s">
        <v>902</v>
      </c>
      <c r="DR36" s="12" t="s">
        <v>906</v>
      </c>
      <c r="DS36" s="12">
        <v>2020.0</v>
      </c>
      <c r="DT36" s="15" t="s">
        <v>907</v>
      </c>
      <c r="DU36" s="16" t="str">
        <f>HYPERLINK("https://drive.google.com/open?id=1cx7LZYk_VjneR8L2SCiMuV9I_7x4Xk_S","Marcos Vinicius Oliveira de Jesus-MESTRADO.pdf")</f>
        <v>Marcos Vinicius Oliveira de Jesus-MESTRADO.pdf</v>
      </c>
      <c r="DV36" s="16" t="str">
        <f>HYPERLINK("https://mail.google.com/mail/u/0/#all/1811060a7dae7db9","Email sent to marcos.moj@hotmail.com, ppgem-eel@usp.br")</f>
        <v>Email sent to marcos.moj@hotmail.com, ppgem-eel@usp.br</v>
      </c>
      <c r="DW36" s="12" t="s">
        <v>908</v>
      </c>
      <c r="DX36" s="15" t="s">
        <v>909</v>
      </c>
    </row>
    <row r="37">
      <c r="A37" s="11">
        <v>44866.018794062504</v>
      </c>
      <c r="B37" s="12" t="s">
        <v>124</v>
      </c>
      <c r="C37" s="12" t="s">
        <v>910</v>
      </c>
      <c r="D37" s="12" t="s">
        <v>911</v>
      </c>
      <c r="E37" s="12" t="s">
        <v>127</v>
      </c>
      <c r="F37" s="12" t="s">
        <v>128</v>
      </c>
      <c r="G37" s="12" t="s">
        <v>129</v>
      </c>
      <c r="H37" s="12" t="s">
        <v>169</v>
      </c>
      <c r="I37" s="12">
        <v>0.0</v>
      </c>
      <c r="J37" s="14">
        <v>35536.0</v>
      </c>
      <c r="K37" s="12" t="s">
        <v>912</v>
      </c>
      <c r="L37" s="12" t="s">
        <v>343</v>
      </c>
      <c r="M37" s="12">
        <v>4.6627530821E10</v>
      </c>
      <c r="N37" s="12">
        <v>5.34295861E8</v>
      </c>
      <c r="O37" s="14">
        <v>44754.0</v>
      </c>
      <c r="P37" s="12" t="s">
        <v>172</v>
      </c>
      <c r="R37" s="12" t="s">
        <v>913</v>
      </c>
      <c r="S37" s="12" t="s">
        <v>914</v>
      </c>
      <c r="T37" s="12" t="s">
        <v>912</v>
      </c>
      <c r="U37" s="12">
        <v>1.242068E7</v>
      </c>
      <c r="V37" s="12" t="s">
        <v>138</v>
      </c>
      <c r="W37" s="12">
        <v>1.2991337719E10</v>
      </c>
      <c r="X37" s="12" t="s">
        <v>915</v>
      </c>
      <c r="Y37" s="12" t="s">
        <v>140</v>
      </c>
      <c r="Z37" s="12" t="s">
        <v>913</v>
      </c>
      <c r="AA37" s="12" t="s">
        <v>914</v>
      </c>
      <c r="AB37" s="12" t="s">
        <v>912</v>
      </c>
      <c r="AC37" s="12" t="s">
        <v>343</v>
      </c>
      <c r="AD37" s="12">
        <v>1.242068E7</v>
      </c>
      <c r="AE37" s="12">
        <v>1.2991129605E10</v>
      </c>
      <c r="AF37" s="12" t="s">
        <v>916</v>
      </c>
      <c r="AG37" s="12" t="s">
        <v>259</v>
      </c>
      <c r="AH37" s="14">
        <v>43502.0</v>
      </c>
      <c r="AI37" s="14">
        <v>44896.0</v>
      </c>
      <c r="AJ37" s="12" t="s">
        <v>147</v>
      </c>
      <c r="AK37" s="12" t="s">
        <v>917</v>
      </c>
      <c r="AL37" s="12" t="s">
        <v>918</v>
      </c>
      <c r="AM37" s="14">
        <v>42217.0</v>
      </c>
      <c r="AN37" s="14">
        <v>42767.0</v>
      </c>
      <c r="AO37" s="12" t="s">
        <v>129</v>
      </c>
      <c r="AY37" s="12" t="s">
        <v>145</v>
      </c>
      <c r="AZ37" s="12" t="s">
        <v>146</v>
      </c>
      <c r="BA37" s="12" t="s">
        <v>146</v>
      </c>
      <c r="BB37" s="12" t="s">
        <v>146</v>
      </c>
      <c r="BC37" s="12" t="s">
        <v>147</v>
      </c>
      <c r="BD37" s="12" t="s">
        <v>277</v>
      </c>
      <c r="BE37" s="12" t="s">
        <v>149</v>
      </c>
      <c r="BF37" s="12" t="s">
        <v>149</v>
      </c>
      <c r="BG37" s="12" t="s">
        <v>149</v>
      </c>
      <c r="BH37" s="12" t="s">
        <v>129</v>
      </c>
      <c r="BR37" s="12" t="s">
        <v>147</v>
      </c>
      <c r="BS37" s="12" t="s">
        <v>919</v>
      </c>
      <c r="BT37" s="12" t="s">
        <v>920</v>
      </c>
      <c r="BU37" s="12" t="s">
        <v>152</v>
      </c>
      <c r="BV37" s="14">
        <v>43409.0</v>
      </c>
      <c r="BX37" s="12" t="s">
        <v>129</v>
      </c>
      <c r="CP37" s="12" t="s">
        <v>129</v>
      </c>
      <c r="DJ37" s="12" t="s">
        <v>129</v>
      </c>
      <c r="DK37" s="12" t="s">
        <v>129</v>
      </c>
      <c r="DM37" s="12" t="s">
        <v>921</v>
      </c>
      <c r="DN37" s="12" t="s">
        <v>158</v>
      </c>
      <c r="DO37" s="15" t="s">
        <v>922</v>
      </c>
      <c r="DR37" s="12" t="s">
        <v>916</v>
      </c>
      <c r="DS37" s="12">
        <v>2022.0</v>
      </c>
      <c r="DT37" s="15" t="s">
        <v>923</v>
      </c>
      <c r="DU37" s="16" t="str">
        <f>HYPERLINK("https://drive.google.com/open?id=1GTW-QISMMv83M1I7znJgIIWx9rtDbT4z","FRANCIELLE CRISTINA DA SILVA-MESTRADO.pdf")</f>
        <v>FRANCIELLE CRISTINA DA SILVA-MESTRADO.pdf</v>
      </c>
      <c r="DV37" s="16" t="str">
        <f>HYPERLINK("https://mail.google.com/mail/u/0/#all/184313b0e8d316d8","Email sent to franciellesilva318@gmail.com, ppgem-eel@usp.br")</f>
        <v>Email sent to franciellesilva318@gmail.com, ppgem-eel@usp.br</v>
      </c>
      <c r="DW37" s="12" t="s">
        <v>924</v>
      </c>
      <c r="DX37" s="15" t="s">
        <v>925</v>
      </c>
    </row>
  </sheetData>
  <hyperlinks>
    <hyperlink r:id="rId2" ref="DO2"/>
    <hyperlink r:id="rId3" ref="DT2"/>
    <hyperlink r:id="rId4" ref="DX2"/>
    <hyperlink r:id="rId5" ref="DO3"/>
    <hyperlink r:id="rId6" ref="DT3"/>
    <hyperlink r:id="rId7" ref="DX3"/>
    <hyperlink r:id="rId8" ref="DO4"/>
    <hyperlink r:id="rId9" ref="DT4"/>
    <hyperlink r:id="rId10" ref="DX4"/>
    <hyperlink r:id="rId11" ref="DO5"/>
    <hyperlink r:id="rId12" ref="DT5"/>
    <hyperlink r:id="rId13" ref="DX5"/>
    <hyperlink r:id="rId14" ref="DO6"/>
    <hyperlink r:id="rId15" ref="DT6"/>
    <hyperlink r:id="rId16" ref="DX6"/>
    <hyperlink r:id="rId17" ref="DO7"/>
    <hyperlink r:id="rId18" ref="DT7"/>
    <hyperlink r:id="rId19" ref="DX7"/>
    <hyperlink r:id="rId20" ref="DO8"/>
    <hyperlink r:id="rId21" ref="DT8"/>
    <hyperlink r:id="rId22" ref="DX8"/>
    <hyperlink r:id="rId23" ref="DO9"/>
    <hyperlink r:id="rId24" ref="DT9"/>
    <hyperlink r:id="rId25" ref="DX9"/>
    <hyperlink r:id="rId26" ref="DO10"/>
    <hyperlink r:id="rId27" ref="DT10"/>
    <hyperlink r:id="rId28" ref="DX10"/>
    <hyperlink r:id="rId29" ref="DO11"/>
    <hyperlink r:id="rId30" ref="DT11"/>
    <hyperlink r:id="rId31" ref="DX11"/>
    <hyperlink r:id="rId32" ref="DO12"/>
    <hyperlink r:id="rId33" ref="DT12"/>
    <hyperlink r:id="rId34" ref="DX12"/>
    <hyperlink r:id="rId35" ref="DO13"/>
    <hyperlink r:id="rId36" ref="DT13"/>
    <hyperlink r:id="rId37" ref="DX13"/>
    <hyperlink r:id="rId38" ref="DO14"/>
    <hyperlink r:id="rId39" ref="DT14"/>
    <hyperlink r:id="rId40" ref="DX14"/>
    <hyperlink r:id="rId41" ref="DO15"/>
    <hyperlink r:id="rId42" ref="DT15"/>
    <hyperlink r:id="rId43" ref="DX15"/>
    <hyperlink r:id="rId44" ref="DO16"/>
    <hyperlink r:id="rId45" ref="DT16"/>
    <hyperlink r:id="rId46" ref="DX16"/>
    <hyperlink r:id="rId47" ref="DO17"/>
    <hyperlink r:id="rId48" ref="DT17"/>
    <hyperlink r:id="rId49" ref="DX17"/>
    <hyperlink r:id="rId50" ref="DO18"/>
    <hyperlink r:id="rId51" ref="DT18"/>
    <hyperlink r:id="rId52" ref="DX18"/>
    <hyperlink r:id="rId53" ref="DO19"/>
    <hyperlink r:id="rId54" ref="DT19"/>
    <hyperlink r:id="rId55" ref="DO20"/>
    <hyperlink r:id="rId56" ref="DT20"/>
    <hyperlink r:id="rId57" ref="DO21"/>
    <hyperlink r:id="rId58" ref="DT21"/>
    <hyperlink r:id="rId59" ref="DO22"/>
    <hyperlink r:id="rId60" ref="DT22"/>
    <hyperlink r:id="rId61" ref="DO23"/>
    <hyperlink r:id="rId62" ref="DT23"/>
    <hyperlink r:id="rId63" ref="DO24"/>
    <hyperlink r:id="rId64" ref="DT24"/>
    <hyperlink r:id="rId65" ref="DO25"/>
    <hyperlink r:id="rId66" ref="DT25"/>
    <hyperlink r:id="rId67" ref="DO26"/>
    <hyperlink r:id="rId68" ref="DT26"/>
    <hyperlink r:id="rId69" ref="DO27"/>
    <hyperlink r:id="rId70" ref="DT27"/>
    <hyperlink r:id="rId71" ref="DX27"/>
    <hyperlink r:id="rId72" ref="DO28"/>
    <hyperlink r:id="rId73" ref="DT28"/>
    <hyperlink r:id="rId74" ref="DX28"/>
    <hyperlink r:id="rId75" ref="DO29"/>
    <hyperlink r:id="rId76" ref="DT29"/>
    <hyperlink r:id="rId77" ref="DX29"/>
    <hyperlink r:id="rId78" ref="DO30"/>
    <hyperlink r:id="rId79" ref="DT30"/>
    <hyperlink r:id="rId80" ref="DX30"/>
    <hyperlink r:id="rId81" ref="DO31"/>
    <hyperlink r:id="rId82" ref="DT31"/>
    <hyperlink r:id="rId83" ref="DX31"/>
    <hyperlink r:id="rId84" ref="DO32"/>
    <hyperlink r:id="rId85" ref="DT32"/>
    <hyperlink r:id="rId86" ref="DX32"/>
    <hyperlink r:id="rId87" ref="DO33"/>
    <hyperlink r:id="rId88" ref="DT33"/>
    <hyperlink r:id="rId89" ref="DX33"/>
    <hyperlink r:id="rId90" ref="DO34"/>
    <hyperlink r:id="rId91" ref="DT34"/>
    <hyperlink r:id="rId92" ref="DX34"/>
    <hyperlink r:id="rId93" ref="DO35"/>
    <hyperlink r:id="rId94" ref="DT35"/>
    <hyperlink r:id="rId95" ref="DX35"/>
    <hyperlink r:id="rId96" ref="DO36"/>
    <hyperlink r:id="rId97" ref="DT36"/>
    <hyperlink r:id="rId98" ref="DX36"/>
    <hyperlink r:id="rId99" ref="DO37"/>
    <hyperlink r:id="rId100" ref="DT37"/>
    <hyperlink r:id="rId101" ref="DX37"/>
  </hyperlinks>
  <drawing r:id="rId102"/>
  <legacyDrawing r:id="rId10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1">
        <v>44399.35764364583</v>
      </c>
      <c r="B1" s="12" t="s">
        <v>926</v>
      </c>
      <c r="C1" s="12" t="s">
        <v>927</v>
      </c>
    </row>
    <row r="2">
      <c r="A2" s="11">
        <v>44866.01928432871</v>
      </c>
      <c r="B2" s="12" t="s">
        <v>928</v>
      </c>
      <c r="C2" s="12"/>
    </row>
    <row r="3">
      <c r="A3" s="11">
        <v>44866.01905528935</v>
      </c>
      <c r="B3" s="12" t="s">
        <v>929</v>
      </c>
      <c r="C3" s="12" t="s">
        <v>930</v>
      </c>
    </row>
    <row r="4">
      <c r="A4" s="11">
        <v>44710.509034780094</v>
      </c>
      <c r="B4" s="12" t="s">
        <v>931</v>
      </c>
      <c r="C4" s="12"/>
    </row>
    <row r="5">
      <c r="A5" s="11">
        <v>44708.37537278935</v>
      </c>
      <c r="B5" s="12" t="s">
        <v>932</v>
      </c>
      <c r="C5" s="12"/>
    </row>
    <row r="6">
      <c r="A6" s="11">
        <v>44708.37506857639</v>
      </c>
      <c r="B6" s="12" t="s">
        <v>929</v>
      </c>
      <c r="C6" s="12" t="s">
        <v>933</v>
      </c>
    </row>
    <row r="7">
      <c r="A7" s="11">
        <v>44706.940116631944</v>
      </c>
      <c r="B7" s="12" t="s">
        <v>934</v>
      </c>
      <c r="C7" s="12"/>
    </row>
    <row r="8">
      <c r="A8" s="11">
        <v>44706.84998024306</v>
      </c>
      <c r="B8" s="12" t="s">
        <v>935</v>
      </c>
      <c r="C8" s="12"/>
    </row>
    <row r="9">
      <c r="A9" s="11">
        <v>44706.84979136574</v>
      </c>
      <c r="B9" s="12" t="s">
        <v>929</v>
      </c>
      <c r="C9" s="12" t="s">
        <v>933</v>
      </c>
    </row>
    <row r="10">
      <c r="A10" s="11">
        <v>44698.01558212963</v>
      </c>
      <c r="B10" s="12" t="s">
        <v>936</v>
      </c>
      <c r="C10" s="12"/>
    </row>
    <row r="11">
      <c r="A11" s="11">
        <v>44698.015410625</v>
      </c>
      <c r="B11" s="12" t="s">
        <v>929</v>
      </c>
      <c r="C11" s="12" t="s">
        <v>937</v>
      </c>
    </row>
    <row r="12">
      <c r="A12" s="11">
        <v>44697.57216200231</v>
      </c>
      <c r="B12" s="12" t="s">
        <v>938</v>
      </c>
      <c r="C12" s="12"/>
    </row>
    <row r="13">
      <c r="A13" s="11">
        <v>44697.571969756944</v>
      </c>
      <c r="B13" s="12" t="s">
        <v>929</v>
      </c>
      <c r="C13" s="12" t="s">
        <v>933</v>
      </c>
    </row>
    <row r="14">
      <c r="A14" s="11">
        <v>44694.97991126157</v>
      </c>
      <c r="B14" s="12" t="s">
        <v>939</v>
      </c>
      <c r="C14" s="12"/>
    </row>
    <row r="15">
      <c r="A15" s="11">
        <v>44689.97706358796</v>
      </c>
      <c r="B15" s="12" t="s">
        <v>940</v>
      </c>
      <c r="C15" s="12"/>
    </row>
    <row r="16">
      <c r="A16" s="11">
        <v>44689.471033043985</v>
      </c>
      <c r="B16" s="12" t="s">
        <v>941</v>
      </c>
      <c r="C16" s="12"/>
    </row>
    <row r="17">
      <c r="A17" s="11">
        <v>44399.35810603009</v>
      </c>
      <c r="B17" s="12" t="s">
        <v>942</v>
      </c>
      <c r="C17" s="12" t="s">
        <v>943</v>
      </c>
    </row>
    <row r="18">
      <c r="A18" s="11">
        <v>44476.35368335649</v>
      </c>
      <c r="B18" s="12" t="s">
        <v>944</v>
      </c>
      <c r="C18" s="12" t="s">
        <v>943</v>
      </c>
    </row>
    <row r="19">
      <c r="A19" s="11">
        <v>44477.67281017361</v>
      </c>
      <c r="B19" s="12" t="s">
        <v>929</v>
      </c>
      <c r="C19" s="12" t="s">
        <v>933</v>
      </c>
    </row>
    <row r="20">
      <c r="A20" s="11">
        <v>44477.673061967595</v>
      </c>
      <c r="B20" s="12" t="s">
        <v>945</v>
      </c>
      <c r="C20" s="12" t="s">
        <v>943</v>
      </c>
    </row>
    <row r="21">
      <c r="A21" s="11">
        <v>44478.786661770835</v>
      </c>
      <c r="B21" s="12" t="s">
        <v>929</v>
      </c>
      <c r="C21" s="12" t="s">
        <v>933</v>
      </c>
    </row>
    <row r="22">
      <c r="A22" s="11">
        <v>44478.78684094908</v>
      </c>
      <c r="B22" s="12" t="s">
        <v>946</v>
      </c>
      <c r="C22" s="12" t="s">
        <v>943</v>
      </c>
    </row>
    <row r="23">
      <c r="A23" s="11">
        <v>44497.42409181713</v>
      </c>
      <c r="B23" s="12" t="s">
        <v>929</v>
      </c>
      <c r="C23" s="12" t="s">
        <v>937</v>
      </c>
    </row>
    <row r="24">
      <c r="A24" s="11">
        <v>44497.424297986116</v>
      </c>
      <c r="B24" s="12" t="s">
        <v>947</v>
      </c>
    </row>
    <row r="25">
      <c r="A25" s="11">
        <v>44497.518789305555</v>
      </c>
      <c r="B25" s="12" t="s">
        <v>948</v>
      </c>
    </row>
    <row r="26">
      <c r="A26" s="11">
        <v>44502.85389027778</v>
      </c>
      <c r="B26" s="12" t="s">
        <v>929</v>
      </c>
      <c r="C26" s="12" t="s">
        <v>933</v>
      </c>
    </row>
    <row r="27">
      <c r="A27" s="11">
        <v>44502.85413628472</v>
      </c>
      <c r="B27" s="12" t="s">
        <v>949</v>
      </c>
    </row>
    <row r="28">
      <c r="A28" s="11">
        <v>44503.92752909722</v>
      </c>
      <c r="B28" s="12" t="s">
        <v>950</v>
      </c>
    </row>
    <row r="29">
      <c r="A29" s="11">
        <v>44517.842516516204</v>
      </c>
      <c r="B29" s="12" t="s">
        <v>951</v>
      </c>
    </row>
    <row r="30">
      <c r="A30" s="11">
        <v>44518.888883113425</v>
      </c>
      <c r="B30" s="12" t="s">
        <v>929</v>
      </c>
      <c r="C30" s="12" t="s">
        <v>933</v>
      </c>
    </row>
    <row r="31">
      <c r="A31" s="11">
        <v>44518.88913512732</v>
      </c>
      <c r="B31" s="12" t="s">
        <v>952</v>
      </c>
    </row>
    <row r="32">
      <c r="A32" s="11">
        <v>44519.60756927083</v>
      </c>
      <c r="B32" s="12" t="s">
        <v>953</v>
      </c>
    </row>
    <row r="33">
      <c r="A33" s="11">
        <v>44520.50239606481</v>
      </c>
      <c r="B33" s="12" t="s">
        <v>929</v>
      </c>
      <c r="C33" s="12" t="s">
        <v>933</v>
      </c>
    </row>
    <row r="34">
      <c r="A34" s="11">
        <v>44520.5026375</v>
      </c>
      <c r="B34" s="12" t="s">
        <v>954</v>
      </c>
    </row>
    <row r="35">
      <c r="A35" s="11">
        <v>44524.47513247685</v>
      </c>
      <c r="B35" s="12" t="s">
        <v>955</v>
      </c>
    </row>
    <row r="36">
      <c r="A36" s="11">
        <v>44524.72666072917</v>
      </c>
      <c r="B36" s="12" t="s">
        <v>929</v>
      </c>
      <c r="C36" s="12" t="s">
        <v>933</v>
      </c>
    </row>
    <row r="37">
      <c r="A37" s="11">
        <v>44524.726837546295</v>
      </c>
      <c r="B37" s="12" t="s">
        <v>956</v>
      </c>
    </row>
    <row r="38">
      <c r="A38" s="11">
        <v>44524.72711535879</v>
      </c>
      <c r="B38" s="12" t="s">
        <v>957</v>
      </c>
    </row>
    <row r="39">
      <c r="A39" s="11">
        <v>44526.48710996528</v>
      </c>
      <c r="B39" s="12" t="s">
        <v>958</v>
      </c>
    </row>
    <row r="40">
      <c r="A40" s="11">
        <v>44526.812650277774</v>
      </c>
      <c r="B40" s="12" t="s">
        <v>959</v>
      </c>
    </row>
    <row r="41">
      <c r="A41" s="11">
        <v>44526.970047905095</v>
      </c>
      <c r="B41" s="12" t="s">
        <v>929</v>
      </c>
      <c r="C41" s="12" t="s">
        <v>933</v>
      </c>
    </row>
    <row r="42">
      <c r="A42" s="11">
        <v>44526.97021233797</v>
      </c>
      <c r="B42" s="12" t="s">
        <v>960</v>
      </c>
    </row>
    <row r="43">
      <c r="A43" s="11">
        <v>44529.78760118056</v>
      </c>
      <c r="B43" s="12" t="s">
        <v>961</v>
      </c>
    </row>
  </sheetData>
  <drawing r:id="rId1"/>
</worksheet>
</file>