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OneDrive\Documentos\GitHub\elasticity\"/>
    </mc:Choice>
  </mc:AlternateContent>
  <bookViews>
    <workbookView xWindow="0" yWindow="0" windowWidth="19200" windowHeight="6760"/>
  </bookViews>
  <sheets>
    <sheet name="diamante1" sheetId="1" r:id="rId1"/>
    <sheet name="diamante2" sheetId="4" r:id="rId2"/>
    <sheet name="silicio" sheetId="5" r:id="rId3"/>
    <sheet name="Cr7C3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4" l="1"/>
  <c r="D35" i="4"/>
  <c r="E40" i="5"/>
  <c r="C40" i="5"/>
  <c r="I30" i="5"/>
  <c r="I31" i="5"/>
  <c r="I32" i="5"/>
  <c r="I33" i="5"/>
  <c r="I34" i="5"/>
  <c r="I35" i="5"/>
  <c r="I36" i="5"/>
  <c r="G30" i="5"/>
  <c r="G31" i="5"/>
  <c r="G32" i="5"/>
  <c r="G33" i="5"/>
  <c r="G34" i="5"/>
  <c r="G35" i="5"/>
  <c r="G36" i="5"/>
  <c r="E30" i="5"/>
  <c r="E31" i="5"/>
  <c r="E32" i="5"/>
  <c r="E33" i="5"/>
  <c r="E34" i="5"/>
  <c r="E35" i="5"/>
  <c r="E36" i="5"/>
  <c r="C30" i="5"/>
  <c r="C31" i="5"/>
  <c r="C32" i="5"/>
  <c r="C33" i="5"/>
  <c r="C34" i="5"/>
  <c r="C35" i="5"/>
  <c r="C36" i="5"/>
  <c r="I29" i="5"/>
  <c r="G29" i="5"/>
  <c r="E29" i="5"/>
  <c r="C29" i="5"/>
  <c r="I25" i="4"/>
  <c r="I26" i="4"/>
  <c r="I27" i="4"/>
  <c r="I28" i="4"/>
  <c r="I29" i="4"/>
  <c r="I30" i="4"/>
  <c r="I31" i="4"/>
  <c r="G25" i="4"/>
  <c r="G26" i="4"/>
  <c r="G27" i="4"/>
  <c r="G28" i="4"/>
  <c r="G29" i="4"/>
  <c r="G30" i="4"/>
  <c r="G31" i="4"/>
  <c r="E25" i="4"/>
  <c r="E26" i="4"/>
  <c r="E27" i="4"/>
  <c r="E28" i="4"/>
  <c r="E29" i="4"/>
  <c r="E30" i="4"/>
  <c r="E31" i="4"/>
  <c r="C25" i="4"/>
  <c r="C26" i="4"/>
  <c r="C27" i="4"/>
  <c r="C28" i="4"/>
  <c r="C29" i="4"/>
  <c r="C30" i="4"/>
  <c r="C31" i="4"/>
  <c r="I24" i="4"/>
  <c r="G24" i="4"/>
  <c r="E24" i="4"/>
  <c r="C24" i="4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U17" i="1" s="1"/>
  <c r="G17" i="1"/>
  <c r="G16" i="1"/>
  <c r="G15" i="1"/>
  <c r="G14" i="1"/>
  <c r="U13" i="1" s="1"/>
  <c r="G13" i="1"/>
  <c r="G12" i="1"/>
  <c r="G11" i="1"/>
  <c r="G10" i="1"/>
  <c r="U9" i="1" s="1"/>
  <c r="G9" i="1"/>
  <c r="G8" i="1"/>
  <c r="G7" i="1"/>
  <c r="G6" i="1"/>
  <c r="U5" i="1" s="1"/>
  <c r="G5" i="1"/>
  <c r="G4" i="1"/>
  <c r="G3" i="1"/>
  <c r="G2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Q7" i="1" s="1"/>
  <c r="E7" i="1"/>
  <c r="E6" i="1"/>
  <c r="E5" i="1"/>
  <c r="E4" i="1"/>
  <c r="Q3" i="1" s="1"/>
  <c r="E3" i="1"/>
  <c r="E2" i="1"/>
  <c r="U2" i="1"/>
  <c r="U3" i="1"/>
  <c r="U4" i="1"/>
  <c r="U6" i="1"/>
  <c r="U7" i="1"/>
  <c r="U8" i="1"/>
  <c r="U10" i="1"/>
  <c r="U11" i="1"/>
  <c r="U12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Q2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U1" i="1"/>
  <c r="S1" i="1"/>
  <c r="Q1" i="1"/>
  <c r="O1" i="1"/>
  <c r="M1" i="1"/>
  <c r="K1" i="1"/>
  <c r="D3" i="5"/>
  <c r="L4" i="4"/>
  <c r="L5" i="4" s="1"/>
  <c r="D4" i="5" l="1"/>
  <c r="L6" i="4"/>
</calcChain>
</file>

<file path=xl/sharedStrings.xml><?xml version="1.0" encoding="utf-8"?>
<sst xmlns="http://schemas.openxmlformats.org/spreadsheetml/2006/main" count="474" uniqueCount="52">
  <si>
    <t>Temperature</t>
  </si>
  <si>
    <t>Cp experimental</t>
  </si>
  <si>
    <t>Cp Murnaghan</t>
  </si>
  <si>
    <t>Cp Birch</t>
  </si>
  <si>
    <t>&amp;</t>
  </si>
  <si>
    <t>\\</t>
  </si>
  <si>
    <t>Murnaghan - 1000K</t>
  </si>
  <si>
    <t>Birch-Murnaghan - 300K</t>
  </si>
  <si>
    <t>Birch-Murnaghan - 1000K</t>
  </si>
  <si>
    <t>Vmin</t>
  </si>
  <si>
    <t>Fmin</t>
  </si>
  <si>
    <t>Temp</t>
  </si>
  <si>
    <t>B</t>
  </si>
  <si>
    <t>E</t>
  </si>
  <si>
    <t>cv</t>
  </si>
  <si>
    <t>cp</t>
  </si>
  <si>
    <t>alpha</t>
  </si>
  <si>
    <t>Murnaghan</t>
  </si>
  <si>
    <t>-</t>
  </si>
  <si>
    <t>1000K</t>
  </si>
  <si>
    <t>Birch-Murnaghan</t>
  </si>
  <si>
    <t>300K</t>
  </si>
  <si>
    <t>Murnaghan - 300K</t>
  </si>
  <si>
    <r>
      <t>$V_{min}$</t>
    </r>
    <r>
      <rPr>
        <sz val="10"/>
        <color rgb="FF000000"/>
        <rFont val="Arial Unicode MS"/>
        <family val="2"/>
      </rPr>
      <t xml:space="preserve"> [au</t>
    </r>
    <r>
      <rPr>
        <sz val="10"/>
        <color rgb="FF008000"/>
        <rFont val="Arial Unicode MS"/>
        <family val="2"/>
      </rPr>
      <t>$^3$</t>
    </r>
    <r>
      <rPr>
        <sz val="10"/>
        <color rgb="FF000000"/>
        <rFont val="Arial Unicode MS"/>
        <family val="2"/>
      </rPr>
      <t>]</t>
    </r>
  </si>
  <si>
    <r>
      <t>$F_{min}$</t>
    </r>
    <r>
      <rPr>
        <sz val="10"/>
        <color rgb="FF000000"/>
        <rFont val="Arial Unicode MS"/>
        <family val="2"/>
      </rPr>
      <t xml:space="preserve"> [Ry]</t>
    </r>
  </si>
  <si>
    <r>
      <t>$\Theta _D$</t>
    </r>
    <r>
      <rPr>
        <sz val="10"/>
        <color rgb="FF000000"/>
        <rFont val="Arial Unicode MS"/>
        <family val="2"/>
      </rPr>
      <t xml:space="preserve"> [K]</t>
    </r>
  </si>
  <si>
    <r>
      <t>$B$</t>
    </r>
    <r>
      <rPr>
        <sz val="10"/>
        <color rgb="FF000000"/>
        <rFont val="Arial Unicode MS"/>
        <family val="2"/>
      </rPr>
      <t xml:space="preserve"> [GPa]</t>
    </r>
  </si>
  <si>
    <r>
      <t>$E$</t>
    </r>
    <r>
      <rPr>
        <sz val="10"/>
        <color rgb="FF000000"/>
        <rFont val="Arial Unicode MS"/>
        <family val="2"/>
      </rPr>
      <t xml:space="preserve"> [GPa]</t>
    </r>
  </si>
  <si>
    <r>
      <t>$c_V$</t>
    </r>
    <r>
      <rPr>
        <sz val="10"/>
        <color rgb="FF000000"/>
        <rFont val="Arial Unicode MS"/>
        <family val="2"/>
      </rPr>
      <t xml:space="preserve"> [R </t>
    </r>
    <r>
      <rPr>
        <sz val="10"/>
        <color rgb="FF008000"/>
        <rFont val="Arial Unicode MS"/>
        <family val="2"/>
      </rPr>
      <t>$^{-1}$</t>
    </r>
    <r>
      <rPr>
        <sz val="10"/>
        <color rgb="FF000000"/>
        <rFont val="Arial Unicode MS"/>
        <family val="2"/>
      </rPr>
      <t>]</t>
    </r>
  </si>
  <si>
    <r>
      <t xml:space="preserve"> </t>
    </r>
    <r>
      <rPr>
        <sz val="10"/>
        <color rgb="FF008000"/>
        <rFont val="Arial Unicode MS"/>
        <family val="2"/>
      </rPr>
      <t>$c_P$</t>
    </r>
    <r>
      <rPr>
        <sz val="10"/>
        <color rgb="FF000000"/>
        <rFont val="Arial Unicode MS"/>
        <family val="2"/>
      </rPr>
      <t xml:space="preserve"> [R </t>
    </r>
    <r>
      <rPr>
        <sz val="10"/>
        <color rgb="FF008000"/>
        <rFont val="Arial Unicode MS"/>
        <family val="2"/>
      </rPr>
      <t>$^{-1}$</t>
    </r>
    <r>
      <rPr>
        <sz val="10"/>
        <color rgb="FF000000"/>
        <rFont val="Arial Unicode MS"/>
        <family val="2"/>
      </rPr>
      <t>]</t>
    </r>
  </si>
  <si>
    <t>fit</t>
  </si>
  <si>
    <t>Birch</t>
  </si>
  <si>
    <t>E0</t>
  </si>
  <si>
    <t>B0</t>
  </si>
  <si>
    <t>Bp0</t>
  </si>
  <si>
    <t>V0</t>
  </si>
  <si>
    <t>275,95651357222164)</t>
  </si>
  <si>
    <t>275,93970613470316)</t>
  </si>
  <si>
    <t>(-20,24702495875775</t>
  </si>
  <si>
    <t>(-19,193375523370978</t>
  </si>
  <si>
    <t>Murnaghan fit (-24.532941025310272, 0.029311936144796852, 3.5489293165825866, 76.59279592020111)</t>
  </si>
  <si>
    <t>Birch fit (-22.771352286054743, 0.02934209205640576, 3.6540237307367645, 76.5881764549529)</t>
  </si>
  <si>
    <t>Pag B</t>
  </si>
  <si>
    <t>Pag A</t>
  </si>
  <si>
    <r>
      <t>$V_{min}$</t>
    </r>
    <r>
      <rPr>
        <sz val="10"/>
        <color rgb="FF000000"/>
        <rFont val="Arial Unicode MS"/>
        <family val="2"/>
      </rPr>
      <t xml:space="preserve"> (au</t>
    </r>
    <r>
      <rPr>
        <sz val="10"/>
        <color rgb="FF008000"/>
        <rFont val="Arial Unicode MS"/>
        <family val="2"/>
      </rPr>
      <t>$^3$)</t>
    </r>
  </si>
  <si>
    <r>
      <t>$F_{min}$</t>
    </r>
    <r>
      <rPr>
        <sz val="10"/>
        <color rgb="FF000000"/>
        <rFont val="Arial Unicode MS"/>
        <family val="2"/>
      </rPr>
      <t xml:space="preserve"> (Ry)</t>
    </r>
  </si>
  <si>
    <r>
      <t>$\Theta _D$</t>
    </r>
    <r>
      <rPr>
        <sz val="10"/>
        <color rgb="FF000000"/>
        <rFont val="Arial Unicode MS"/>
        <family val="2"/>
      </rPr>
      <t xml:space="preserve"> (K)</t>
    </r>
  </si>
  <si>
    <r>
      <t>$B$</t>
    </r>
    <r>
      <rPr>
        <sz val="10"/>
        <color rgb="FF000000"/>
        <rFont val="Arial Unicode MS"/>
        <family val="2"/>
      </rPr>
      <t xml:space="preserve"> (GPa)</t>
    </r>
  </si>
  <si>
    <r>
      <t>$E$</t>
    </r>
    <r>
      <rPr>
        <sz val="10"/>
        <color rgb="FF000000"/>
        <rFont val="Arial Unicode MS"/>
        <family val="2"/>
      </rPr>
      <t xml:space="preserve"> (GPa)</t>
    </r>
  </si>
  <si>
    <r>
      <t>$c_V$</t>
    </r>
    <r>
      <rPr>
        <sz val="10"/>
        <color rgb="FF000000"/>
        <rFont val="Arial Unicode MS"/>
        <family val="2"/>
      </rPr>
      <t xml:space="preserve"> (R </t>
    </r>
    <r>
      <rPr>
        <sz val="10"/>
        <color rgb="FF008000"/>
        <rFont val="Arial Unicode MS"/>
        <family val="2"/>
      </rPr>
      <t>$^{-1}$)</t>
    </r>
  </si>
  <si>
    <r>
      <t xml:space="preserve"> </t>
    </r>
    <r>
      <rPr>
        <sz val="10"/>
        <color rgb="FF008000"/>
        <rFont val="Arial Unicode MS"/>
        <family val="2"/>
      </rPr>
      <t>$c_P$</t>
    </r>
    <r>
      <rPr>
        <sz val="10"/>
        <color rgb="FF000000"/>
        <rFont val="Arial Unicode MS"/>
        <family val="2"/>
      </rPr>
      <t xml:space="preserve"> (R </t>
    </r>
    <r>
      <rPr>
        <sz val="10"/>
        <color rgb="FF008000"/>
        <rFont val="Arial Unicode MS"/>
        <family val="2"/>
      </rPr>
      <t>$^{-1}$)</t>
    </r>
  </si>
  <si>
    <r>
      <t>$\alpha $</t>
    </r>
    <r>
      <rPr>
        <sz val="10"/>
        <color rgb="FF000000"/>
        <rFont val="Arial Unicode MS"/>
        <family val="2"/>
      </rPr>
      <t xml:space="preserve"> (10</t>
    </r>
    <r>
      <rPr>
        <sz val="10"/>
        <color rgb="FF008000"/>
        <rFont val="Arial Unicode MS"/>
        <family val="2"/>
      </rPr>
      <t>$^{-6}\cdot$</t>
    </r>
    <r>
      <rPr>
        <sz val="10"/>
        <color rgb="FF000000"/>
        <rFont val="Arial Unicode MS"/>
        <family val="2"/>
      </rPr>
      <t xml:space="preserve"> K </t>
    </r>
    <r>
      <rPr>
        <sz val="10"/>
        <color rgb="FF008000"/>
        <rFont val="Arial Unicode MS"/>
        <family val="2"/>
      </rPr>
      <t>$^{-1}$</t>
    </r>
    <r>
      <rPr>
        <sz val="10"/>
        <color rgb="FF000000"/>
        <rFont val="Arial Unicode MS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</si>
</sst>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8" formatCode="_-* #,##0.000000_-;\-* #,##0.000000_-;_-* &quot;-&quot;??_-;_-@_-"/>
    <numFmt numFmtId="170" formatCode="0.0%"/>
    <numFmt numFmtId="171" formatCode="0.0000"/>
    <numFmt numFmtId="173" formatCode="0.0"/>
    <numFmt numFmtId="192" formatCode="#,##0.0000"/>
    <numFmt numFmtId="196" formatCode="0.0000E+00"/>
    <numFmt numFmtId="200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8000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10" fontId="0" fillId="0" borderId="0" xfId="2" applyNumberFormat="1" applyFont="1"/>
    <xf numFmtId="168" fontId="0" fillId="0" borderId="0" xfId="1" applyNumberFormat="1" applyFont="1"/>
    <xf numFmtId="170" fontId="0" fillId="0" borderId="0" xfId="2" applyNumberFormat="1" applyFont="1"/>
    <xf numFmtId="0" fontId="2" fillId="0" borderId="0" xfId="3"/>
    <xf numFmtId="171" fontId="0" fillId="0" borderId="0" xfId="0" applyNumberFormat="1"/>
    <xf numFmtId="173" fontId="0" fillId="0" borderId="0" xfId="0" applyNumberFormat="1"/>
    <xf numFmtId="11" fontId="0" fillId="0" borderId="0" xfId="0" applyNumberFormat="1"/>
    <xf numFmtId="0" fontId="3" fillId="0" borderId="0" xfId="0" applyFont="1"/>
    <xf numFmtId="0" fontId="4" fillId="0" borderId="0" xfId="0" applyFont="1"/>
    <xf numFmtId="4" fontId="0" fillId="0" borderId="0" xfId="0" applyNumberFormat="1"/>
    <xf numFmtId="192" fontId="0" fillId="0" borderId="0" xfId="0" applyNumberFormat="1"/>
    <xf numFmtId="11" fontId="0" fillId="0" borderId="0" xfId="1" applyNumberFormat="1" applyFont="1"/>
    <xf numFmtId="200" fontId="0" fillId="0" borderId="0" xfId="1" applyNumberFormat="1" applyFont="1"/>
    <xf numFmtId="196" fontId="0" fillId="0" borderId="0" xfId="1" applyNumberFormat="1" applyFont="1"/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14" workbookViewId="0">
      <selection activeCell="A25" sqref="A25:XFD25"/>
    </sheetView>
  </sheetViews>
  <sheetFormatPr defaultRowHeight="14.5" x14ac:dyDescent="0.35"/>
  <cols>
    <col min="1" max="1" width="2.81640625" bestFit="1" customWidth="1"/>
    <col min="2" max="2" width="11.7265625" bestFit="1" customWidth="1"/>
    <col min="3" max="3" width="14.54296875" bestFit="1" customWidth="1"/>
    <col min="4" max="4" width="13.26953125" bestFit="1" customWidth="1"/>
    <col min="5" max="5" width="9.54296875" bestFit="1" customWidth="1"/>
    <col min="6" max="6" width="10.54296875" bestFit="1" customWidth="1"/>
    <col min="7" max="7" width="9.54296875" bestFit="1" customWidth="1"/>
    <col min="8" max="8" width="5.7265625" bestFit="1" customWidth="1"/>
    <col min="11" max="11" width="9.08984375" style="1" bestFit="1" customWidth="1"/>
    <col min="12" max="12" width="3.453125" bestFit="1" customWidth="1"/>
    <col min="13" max="13" width="10.54296875" bestFit="1" customWidth="1"/>
    <col min="14" max="14" width="3.453125" bestFit="1" customWidth="1"/>
    <col min="15" max="15" width="10.54296875" style="6" bestFit="1" customWidth="1"/>
    <col min="16" max="16" width="3.453125" bestFit="1" customWidth="1"/>
    <col min="17" max="17" width="4.26953125" bestFit="1" customWidth="1"/>
    <col min="18" max="18" width="3.453125" bestFit="1" customWidth="1"/>
    <col min="19" max="19" width="10.54296875" style="6" bestFit="1" customWidth="1"/>
    <col min="20" max="20" width="3.453125" bestFit="1" customWidth="1"/>
    <col min="21" max="21" width="4.26953125" bestFit="1" customWidth="1"/>
    <col min="22" max="22" width="2.453125" bestFit="1" customWidth="1"/>
  </cols>
  <sheetData>
    <row r="1" spans="1:22" x14ac:dyDescent="0.35">
      <c r="B1" t="s">
        <v>0</v>
      </c>
      <c r="C1" t="s">
        <v>1</v>
      </c>
      <c r="D1" t="s">
        <v>2</v>
      </c>
      <c r="F1" t="s">
        <v>3</v>
      </c>
      <c r="K1" s="1">
        <f>B2</f>
        <v>70.16</v>
      </c>
      <c r="L1" s="1" t="s">
        <v>4</v>
      </c>
      <c r="M1">
        <f>C2</f>
        <v>9.3799999999999994E-2</v>
      </c>
      <c r="N1" s="1" t="s">
        <v>4</v>
      </c>
      <c r="O1" s="6">
        <f>D2</f>
        <v>5.9839999999999997E-2</v>
      </c>
      <c r="P1" s="1" t="s">
        <v>4</v>
      </c>
      <c r="Q1" s="7">
        <f>E2*100</f>
        <v>36.204690831556505</v>
      </c>
      <c r="R1" s="1" t="s">
        <v>4</v>
      </c>
      <c r="S1" s="6">
        <f>F2</f>
        <v>5.9839999999999997E-2</v>
      </c>
      <c r="T1" s="1" t="s">
        <v>4</v>
      </c>
      <c r="U1" s="7">
        <f>G2*100</f>
        <v>36.204690831556505</v>
      </c>
      <c r="V1" s="5" t="s">
        <v>5</v>
      </c>
    </row>
    <row r="2" spans="1:22" x14ac:dyDescent="0.35">
      <c r="A2">
        <v>0</v>
      </c>
      <c r="B2" s="1">
        <v>70.16</v>
      </c>
      <c r="C2" s="3">
        <v>9.3799999999999994E-2</v>
      </c>
      <c r="D2" s="3">
        <v>5.9839999999999997E-2</v>
      </c>
      <c r="E2" s="3">
        <f>ABS(D2-$C2)/$C2</f>
        <v>0.36204690831556502</v>
      </c>
      <c r="F2" s="3">
        <v>5.9839999999999997E-2</v>
      </c>
      <c r="G2" s="3">
        <f>ABS(F2-$C2)/$C2</f>
        <v>0.36204690831556502</v>
      </c>
      <c r="H2" s="4"/>
      <c r="K2" s="1">
        <f t="shared" ref="K2:K46" si="0">B3</f>
        <v>75.37</v>
      </c>
      <c r="L2" s="1" t="s">
        <v>4</v>
      </c>
      <c r="M2">
        <f t="shared" ref="M2:M46" si="1">C3</f>
        <v>0.124</v>
      </c>
      <c r="N2" s="1" t="s">
        <v>4</v>
      </c>
      <c r="O2" s="6">
        <f>D3</f>
        <v>7.4185000000000001E-2</v>
      </c>
      <c r="P2" s="1" t="s">
        <v>4</v>
      </c>
      <c r="Q2" s="7">
        <f>E3*100</f>
        <v>40.173387096774192</v>
      </c>
      <c r="R2" s="1" t="s">
        <v>4</v>
      </c>
      <c r="S2" s="6">
        <f>F3</f>
        <v>7.4185000000000001E-2</v>
      </c>
      <c r="T2" s="1" t="s">
        <v>4</v>
      </c>
      <c r="U2" s="7">
        <f t="shared" ref="U2:U46" si="2">G3*100</f>
        <v>40.173387096774192</v>
      </c>
      <c r="V2" s="5" t="s">
        <v>5</v>
      </c>
    </row>
    <row r="3" spans="1:22" x14ac:dyDescent="0.35">
      <c r="A3">
        <v>1</v>
      </c>
      <c r="B3" s="1">
        <v>75.37</v>
      </c>
      <c r="C3" s="3">
        <v>0.124</v>
      </c>
      <c r="D3" s="3">
        <v>7.4185000000000001E-2</v>
      </c>
      <c r="E3" s="3">
        <f t="shared" ref="E3:G47" si="3">ABS(D3-$C3)/$C3</f>
        <v>0.40173387096774194</v>
      </c>
      <c r="F3" s="3">
        <v>7.4185000000000001E-2</v>
      </c>
      <c r="G3" s="3">
        <f t="shared" si="3"/>
        <v>0.40173387096774194</v>
      </c>
      <c r="H3" s="4"/>
      <c r="K3" s="1">
        <f t="shared" si="0"/>
        <v>81.59</v>
      </c>
      <c r="L3" s="1" t="s">
        <v>4</v>
      </c>
      <c r="M3">
        <f t="shared" si="1"/>
        <v>0.152</v>
      </c>
      <c r="N3" s="1" t="s">
        <v>4</v>
      </c>
      <c r="O3" s="6">
        <f>D4</f>
        <v>9.4108999999999998E-2</v>
      </c>
      <c r="P3" s="1" t="s">
        <v>4</v>
      </c>
      <c r="Q3" s="7">
        <f>E4*100</f>
        <v>38.086184210526312</v>
      </c>
      <c r="R3" s="1" t="s">
        <v>4</v>
      </c>
      <c r="S3" s="6">
        <f>F4</f>
        <v>9.4108999999999998E-2</v>
      </c>
      <c r="T3" s="1" t="s">
        <v>4</v>
      </c>
      <c r="U3" s="7">
        <f t="shared" si="2"/>
        <v>38.086184210526312</v>
      </c>
      <c r="V3" s="5" t="s">
        <v>5</v>
      </c>
    </row>
    <row r="4" spans="1:22" x14ac:dyDescent="0.35">
      <c r="A4">
        <v>2</v>
      </c>
      <c r="B4" s="1">
        <v>81.59</v>
      </c>
      <c r="C4" s="3">
        <v>0.152</v>
      </c>
      <c r="D4" s="3">
        <v>9.4108999999999998E-2</v>
      </c>
      <c r="E4" s="3">
        <f t="shared" si="3"/>
        <v>0.38086184210526314</v>
      </c>
      <c r="F4" s="3">
        <v>9.4108999999999998E-2</v>
      </c>
      <c r="G4" s="3">
        <f t="shared" si="3"/>
        <v>0.38086184210526314</v>
      </c>
      <c r="H4" s="4"/>
      <c r="K4" s="1">
        <f t="shared" si="0"/>
        <v>88.65</v>
      </c>
      <c r="L4" s="1" t="s">
        <v>4</v>
      </c>
      <c r="M4">
        <f t="shared" si="1"/>
        <v>0.189</v>
      </c>
      <c r="N4" s="1" t="s">
        <v>4</v>
      </c>
      <c r="O4" s="6">
        <f>D5</f>
        <v>0.120714</v>
      </c>
      <c r="P4" s="1" t="s">
        <v>4</v>
      </c>
      <c r="Q4" s="7">
        <f>E5*100</f>
        <v>36.130158730158726</v>
      </c>
      <c r="R4" s="1" t="s">
        <v>4</v>
      </c>
      <c r="S4" s="6">
        <f>F5</f>
        <v>0.120714</v>
      </c>
      <c r="T4" s="1" t="s">
        <v>4</v>
      </c>
      <c r="U4" s="7">
        <f t="shared" si="2"/>
        <v>36.130158730158726</v>
      </c>
      <c r="V4" s="5" t="s">
        <v>5</v>
      </c>
    </row>
    <row r="5" spans="1:22" x14ac:dyDescent="0.35">
      <c r="A5">
        <v>3</v>
      </c>
      <c r="B5" s="1">
        <v>88.65</v>
      </c>
      <c r="C5" s="3">
        <v>0.189</v>
      </c>
      <c r="D5" s="3">
        <v>0.120714</v>
      </c>
      <c r="E5" s="3">
        <f t="shared" si="3"/>
        <v>0.36130158730158729</v>
      </c>
      <c r="F5" s="3">
        <v>0.120714</v>
      </c>
      <c r="G5" s="3">
        <f t="shared" si="3"/>
        <v>0.36130158730158729</v>
      </c>
      <c r="H5" s="4"/>
      <c r="K5" s="1">
        <f t="shared" si="0"/>
        <v>96.68</v>
      </c>
      <c r="L5" s="1" t="s">
        <v>4</v>
      </c>
      <c r="M5">
        <f t="shared" si="1"/>
        <v>0.248</v>
      </c>
      <c r="N5" s="1" t="s">
        <v>4</v>
      </c>
      <c r="O5" s="6">
        <f>D6</f>
        <v>0.15657799999999999</v>
      </c>
      <c r="P5" s="1" t="s">
        <v>4</v>
      </c>
      <c r="Q5" s="7">
        <f>E6*100</f>
        <v>36.863709677419351</v>
      </c>
      <c r="R5" s="1" t="s">
        <v>4</v>
      </c>
      <c r="S5" s="6">
        <f>F6</f>
        <v>0.156579</v>
      </c>
      <c r="T5" s="1" t="s">
        <v>4</v>
      </c>
      <c r="U5" s="7">
        <f t="shared" si="2"/>
        <v>36.863306451612907</v>
      </c>
      <c r="V5" s="5" t="s">
        <v>5</v>
      </c>
    </row>
    <row r="6" spans="1:22" x14ac:dyDescent="0.35">
      <c r="A6">
        <v>4</v>
      </c>
      <c r="B6" s="1">
        <v>96.68</v>
      </c>
      <c r="C6" s="3">
        <v>0.248</v>
      </c>
      <c r="D6" s="3">
        <v>0.15657799999999999</v>
      </c>
      <c r="E6" s="3">
        <f t="shared" si="3"/>
        <v>0.36863709677419354</v>
      </c>
      <c r="F6" s="3">
        <v>0.156579</v>
      </c>
      <c r="G6" s="3">
        <f t="shared" si="3"/>
        <v>0.36863306451612904</v>
      </c>
      <c r="H6" s="4"/>
      <c r="K6" s="1">
        <f t="shared" si="0"/>
        <v>105.1</v>
      </c>
      <c r="L6" s="1" t="s">
        <v>4</v>
      </c>
      <c r="M6">
        <f t="shared" si="1"/>
        <v>0.32900000000000001</v>
      </c>
      <c r="N6" s="1" t="s">
        <v>4</v>
      </c>
      <c r="O6" s="6">
        <f>D7</f>
        <v>0.201154</v>
      </c>
      <c r="P6" s="1" t="s">
        <v>4</v>
      </c>
      <c r="Q6" s="7">
        <f>E7*100</f>
        <v>38.858966565349547</v>
      </c>
      <c r="R6" s="1" t="s">
        <v>4</v>
      </c>
      <c r="S6" s="6">
        <f>F7</f>
        <v>0.201155</v>
      </c>
      <c r="T6" s="1" t="s">
        <v>4</v>
      </c>
      <c r="U6" s="7">
        <f t="shared" si="2"/>
        <v>38.858662613981764</v>
      </c>
      <c r="V6" s="5" t="s">
        <v>5</v>
      </c>
    </row>
    <row r="7" spans="1:22" x14ac:dyDescent="0.35">
      <c r="A7">
        <v>5</v>
      </c>
      <c r="B7" s="1">
        <v>105.1</v>
      </c>
      <c r="C7" s="3">
        <v>0.32900000000000001</v>
      </c>
      <c r="D7" s="3">
        <v>0.201154</v>
      </c>
      <c r="E7" s="3">
        <f t="shared" si="3"/>
        <v>0.38858966565349545</v>
      </c>
      <c r="F7" s="3">
        <v>0.201155</v>
      </c>
      <c r="G7" s="3">
        <f t="shared" si="3"/>
        <v>0.38858662613981765</v>
      </c>
      <c r="H7" s="4"/>
      <c r="K7" s="1">
        <f t="shared" si="0"/>
        <v>113.04</v>
      </c>
      <c r="L7" s="1" t="s">
        <v>4</v>
      </c>
      <c r="M7">
        <f t="shared" si="1"/>
        <v>0.41499999999999998</v>
      </c>
      <c r="N7" s="1" t="s">
        <v>4</v>
      </c>
      <c r="O7" s="6">
        <f>D8</f>
        <v>0.25027300000000002</v>
      </c>
      <c r="P7" s="1" t="s">
        <v>4</v>
      </c>
      <c r="Q7" s="7">
        <f>E8*100</f>
        <v>39.693253012048189</v>
      </c>
      <c r="R7" s="1" t="s">
        <v>4</v>
      </c>
      <c r="S7" s="6">
        <f>F8</f>
        <v>0.25027300000000002</v>
      </c>
      <c r="T7" s="1" t="s">
        <v>4</v>
      </c>
      <c r="U7" s="7">
        <f t="shared" si="2"/>
        <v>39.693253012048189</v>
      </c>
      <c r="V7" s="5" t="s">
        <v>5</v>
      </c>
    </row>
    <row r="8" spans="1:22" x14ac:dyDescent="0.35">
      <c r="A8">
        <v>6</v>
      </c>
      <c r="B8" s="1">
        <v>113.04</v>
      </c>
      <c r="C8" s="3">
        <v>0.41499999999999998</v>
      </c>
      <c r="D8" s="3">
        <v>0.25027300000000002</v>
      </c>
      <c r="E8" s="3">
        <f t="shared" si="3"/>
        <v>0.39693253012048185</v>
      </c>
      <c r="F8" s="3">
        <v>0.25027300000000002</v>
      </c>
      <c r="G8" s="3">
        <f t="shared" si="3"/>
        <v>0.39693253012048185</v>
      </c>
      <c r="H8" s="4"/>
      <c r="K8" s="1">
        <f t="shared" si="0"/>
        <v>125.28</v>
      </c>
      <c r="L8" s="1" t="s">
        <v>4</v>
      </c>
      <c r="M8">
        <f t="shared" si="1"/>
        <v>0.57799999999999996</v>
      </c>
      <c r="N8" s="1" t="s">
        <v>4</v>
      </c>
      <c r="O8" s="6">
        <f>D9</f>
        <v>0.34067199999999997</v>
      </c>
      <c r="P8" s="1" t="s">
        <v>4</v>
      </c>
      <c r="Q8" s="7">
        <f>E9*100</f>
        <v>41.060207612456743</v>
      </c>
      <c r="R8" s="1" t="s">
        <v>4</v>
      </c>
      <c r="S8" s="6">
        <f>F9</f>
        <v>0.34067199999999997</v>
      </c>
      <c r="T8" s="1" t="s">
        <v>4</v>
      </c>
      <c r="U8" s="7">
        <f t="shared" si="2"/>
        <v>41.060207612456743</v>
      </c>
      <c r="V8" s="5" t="s">
        <v>5</v>
      </c>
    </row>
    <row r="9" spans="1:22" x14ac:dyDescent="0.35">
      <c r="A9">
        <v>7</v>
      </c>
      <c r="B9" s="1">
        <v>125.28</v>
      </c>
      <c r="C9" s="3">
        <v>0.57799999999999996</v>
      </c>
      <c r="D9" s="3">
        <v>0.34067199999999997</v>
      </c>
      <c r="E9" s="3">
        <f t="shared" si="3"/>
        <v>0.41060207612456745</v>
      </c>
      <c r="F9" s="3">
        <v>0.34067199999999997</v>
      </c>
      <c r="G9" s="3">
        <f t="shared" si="3"/>
        <v>0.41060207612456745</v>
      </c>
      <c r="H9" s="4"/>
      <c r="K9" s="1">
        <f t="shared" si="0"/>
        <v>134.29</v>
      </c>
      <c r="L9" s="1" t="s">
        <v>4</v>
      </c>
      <c r="M9">
        <f t="shared" si="1"/>
        <v>0.72899999999999998</v>
      </c>
      <c r="N9" s="1" t="s">
        <v>4</v>
      </c>
      <c r="O9" s="6">
        <f>D10</f>
        <v>0.41953299999999999</v>
      </c>
      <c r="P9" s="1" t="s">
        <v>4</v>
      </c>
      <c r="Q9" s="7">
        <f>E10*100</f>
        <v>42.450891632373114</v>
      </c>
      <c r="R9" s="1" t="s">
        <v>4</v>
      </c>
      <c r="S9" s="6">
        <f>F10</f>
        <v>0.41953400000000002</v>
      </c>
      <c r="T9" s="1" t="s">
        <v>4</v>
      </c>
      <c r="U9" s="7">
        <f t="shared" si="2"/>
        <v>42.45075445816186</v>
      </c>
      <c r="V9" s="5" t="s">
        <v>5</v>
      </c>
    </row>
    <row r="10" spans="1:22" x14ac:dyDescent="0.35">
      <c r="A10">
        <v>8</v>
      </c>
      <c r="B10" s="1">
        <v>134.29</v>
      </c>
      <c r="C10" s="3">
        <v>0.72899999999999998</v>
      </c>
      <c r="D10" s="3">
        <v>0.41953299999999999</v>
      </c>
      <c r="E10" s="3">
        <f t="shared" si="3"/>
        <v>0.42450891632373111</v>
      </c>
      <c r="F10" s="3">
        <v>0.41953400000000002</v>
      </c>
      <c r="G10" s="3">
        <f t="shared" si="3"/>
        <v>0.4245075445816186</v>
      </c>
      <c r="H10" s="4"/>
      <c r="K10" s="1">
        <f t="shared" si="0"/>
        <v>144.1</v>
      </c>
      <c r="L10" s="1" t="s">
        <v>4</v>
      </c>
      <c r="M10">
        <f t="shared" si="1"/>
        <v>0.91300000000000003</v>
      </c>
      <c r="N10" s="1" t="s">
        <v>4</v>
      </c>
      <c r="O10" s="6">
        <f>D11</f>
        <v>0.51819999999999999</v>
      </c>
      <c r="P10" s="1" t="s">
        <v>4</v>
      </c>
      <c r="Q10" s="7">
        <f>E11*100</f>
        <v>43.242059145673608</v>
      </c>
      <c r="R10" s="1" t="s">
        <v>4</v>
      </c>
      <c r="S10" s="6">
        <f>F11</f>
        <v>0.51820100000000002</v>
      </c>
      <c r="T10" s="1" t="s">
        <v>4</v>
      </c>
      <c r="U10" s="7">
        <f t="shared" si="2"/>
        <v>43.241949616648412</v>
      </c>
      <c r="V10" s="5" t="s">
        <v>5</v>
      </c>
    </row>
    <row r="11" spans="1:22" x14ac:dyDescent="0.35">
      <c r="A11">
        <v>9</v>
      </c>
      <c r="B11" s="1">
        <v>144.1</v>
      </c>
      <c r="C11" s="3">
        <v>0.91300000000000003</v>
      </c>
      <c r="D11" s="3">
        <v>0.51819999999999999</v>
      </c>
      <c r="E11" s="3">
        <f t="shared" si="3"/>
        <v>0.43242059145673606</v>
      </c>
      <c r="F11" s="3">
        <v>0.51820100000000002</v>
      </c>
      <c r="G11" s="3">
        <f t="shared" si="3"/>
        <v>0.43241949616648412</v>
      </c>
      <c r="H11" s="4"/>
      <c r="K11" s="1">
        <f t="shared" si="0"/>
        <v>153.71</v>
      </c>
      <c r="L11" s="1" t="s">
        <v>4</v>
      </c>
      <c r="M11">
        <f t="shared" si="1"/>
        <v>1.1180000000000001</v>
      </c>
      <c r="N11" s="1" t="s">
        <v>4</v>
      </c>
      <c r="O11" s="6">
        <f>D12</f>
        <v>0.62859200000000004</v>
      </c>
      <c r="P11" s="1" t="s">
        <v>4</v>
      </c>
      <c r="Q11" s="7">
        <f>E12*100</f>
        <v>43.775313059033991</v>
      </c>
      <c r="R11" s="1" t="s">
        <v>4</v>
      </c>
      <c r="S11" s="6">
        <f>F12</f>
        <v>0.62859299999999996</v>
      </c>
      <c r="T11" s="1" t="s">
        <v>4</v>
      </c>
      <c r="U11" s="7">
        <f t="shared" si="2"/>
        <v>43.775223613595713</v>
      </c>
      <c r="V11" s="5" t="s">
        <v>5</v>
      </c>
    </row>
    <row r="12" spans="1:22" x14ac:dyDescent="0.35">
      <c r="A12">
        <v>10</v>
      </c>
      <c r="B12" s="1">
        <v>153.71</v>
      </c>
      <c r="C12" s="3">
        <v>1.1180000000000001</v>
      </c>
      <c r="D12" s="3">
        <v>0.62859200000000004</v>
      </c>
      <c r="E12" s="3">
        <f t="shared" si="3"/>
        <v>0.43775313059033993</v>
      </c>
      <c r="F12" s="3">
        <v>0.62859299999999996</v>
      </c>
      <c r="G12" s="3">
        <f t="shared" si="3"/>
        <v>0.43775223613595715</v>
      </c>
      <c r="H12" s="4"/>
      <c r="K12" s="1">
        <f t="shared" si="0"/>
        <v>162.76</v>
      </c>
      <c r="L12" s="1" t="s">
        <v>4</v>
      </c>
      <c r="M12">
        <f t="shared" si="1"/>
        <v>1.331</v>
      </c>
      <c r="N12" s="1" t="s">
        <v>4</v>
      </c>
      <c r="O12" s="6">
        <f>D13</f>
        <v>0.74562200000000001</v>
      </c>
      <c r="P12" s="1" t="s">
        <v>4</v>
      </c>
      <c r="Q12" s="7">
        <f>E13*100</f>
        <v>43.980315552216375</v>
      </c>
      <c r="R12" s="1" t="s">
        <v>4</v>
      </c>
      <c r="S12" s="6">
        <f>F13</f>
        <v>0.74562300000000004</v>
      </c>
      <c r="T12" s="1" t="s">
        <v>4</v>
      </c>
      <c r="U12" s="7">
        <f t="shared" si="2"/>
        <v>43.98024042073628</v>
      </c>
      <c r="V12" s="5" t="s">
        <v>5</v>
      </c>
    </row>
    <row r="13" spans="1:22" x14ac:dyDescent="0.35">
      <c r="A13">
        <v>11</v>
      </c>
      <c r="B13" s="1">
        <v>162.76</v>
      </c>
      <c r="C13" s="3">
        <v>1.331</v>
      </c>
      <c r="D13" s="3">
        <v>0.74562200000000001</v>
      </c>
      <c r="E13" s="3">
        <f t="shared" si="3"/>
        <v>0.43980315552216376</v>
      </c>
      <c r="F13" s="3">
        <v>0.74562300000000004</v>
      </c>
      <c r="G13" s="3">
        <f t="shared" si="3"/>
        <v>0.43980240420736283</v>
      </c>
      <c r="H13" s="4"/>
      <c r="K13" s="1">
        <f t="shared" si="0"/>
        <v>173.33</v>
      </c>
      <c r="L13" s="1" t="s">
        <v>4</v>
      </c>
      <c r="M13">
        <f t="shared" si="1"/>
        <v>1.6160000000000001</v>
      </c>
      <c r="N13" s="1" t="s">
        <v>4</v>
      </c>
      <c r="O13" s="6">
        <f>D14</f>
        <v>0.89903100000000002</v>
      </c>
      <c r="P13" s="1" t="s">
        <v>4</v>
      </c>
      <c r="Q13" s="7">
        <f>E14*100</f>
        <v>44.366893564356438</v>
      </c>
      <c r="R13" s="1" t="s">
        <v>4</v>
      </c>
      <c r="S13" s="6">
        <f>F14</f>
        <v>0.89903299999999997</v>
      </c>
      <c r="T13" s="1" t="s">
        <v>4</v>
      </c>
      <c r="U13" s="7">
        <f t="shared" si="2"/>
        <v>44.366769801980205</v>
      </c>
      <c r="V13" s="5" t="s">
        <v>5</v>
      </c>
    </row>
    <row r="14" spans="1:22" x14ac:dyDescent="0.35">
      <c r="A14">
        <v>12</v>
      </c>
      <c r="B14" s="1">
        <v>173.33</v>
      </c>
      <c r="C14" s="3">
        <v>1.6160000000000001</v>
      </c>
      <c r="D14" s="3">
        <v>0.89903100000000002</v>
      </c>
      <c r="E14" s="3">
        <f t="shared" si="3"/>
        <v>0.44366893564356435</v>
      </c>
      <c r="F14" s="3">
        <v>0.89903299999999997</v>
      </c>
      <c r="G14" s="3">
        <f t="shared" si="3"/>
        <v>0.44366769801980205</v>
      </c>
      <c r="H14" s="4"/>
      <c r="K14" s="1">
        <f t="shared" si="0"/>
        <v>181.96</v>
      </c>
      <c r="L14" s="1" t="s">
        <v>4</v>
      </c>
      <c r="M14">
        <f t="shared" si="1"/>
        <v>1.859</v>
      </c>
      <c r="N14" s="1" t="s">
        <v>4</v>
      </c>
      <c r="O14" s="6">
        <f>D15</f>
        <v>1.0380370000000001</v>
      </c>
      <c r="P14" s="1" t="s">
        <v>4</v>
      </c>
      <c r="Q14" s="7">
        <f>E15*100</f>
        <v>44.161538461538456</v>
      </c>
      <c r="R14" s="1" t="s">
        <v>4</v>
      </c>
      <c r="S14" s="6">
        <f>F15</f>
        <v>1.0380389999999999</v>
      </c>
      <c r="T14" s="1" t="s">
        <v>4</v>
      </c>
      <c r="U14" s="7">
        <f t="shared" si="2"/>
        <v>44.161430876815494</v>
      </c>
      <c r="V14" s="5" t="s">
        <v>5</v>
      </c>
    </row>
    <row r="15" spans="1:22" x14ac:dyDescent="0.35">
      <c r="A15">
        <v>13</v>
      </c>
      <c r="B15" s="1">
        <v>181.96</v>
      </c>
      <c r="C15" s="3">
        <v>1.859</v>
      </c>
      <c r="D15" s="3">
        <v>1.0380370000000001</v>
      </c>
      <c r="E15" s="3">
        <f t="shared" si="3"/>
        <v>0.44161538461538458</v>
      </c>
      <c r="F15" s="3">
        <v>1.0380389999999999</v>
      </c>
      <c r="G15" s="3">
        <f t="shared" si="3"/>
        <v>0.44161430876815494</v>
      </c>
      <c r="H15" s="4"/>
      <c r="K15" s="1">
        <f t="shared" si="0"/>
        <v>191.44</v>
      </c>
      <c r="L15" s="1" t="s">
        <v>4</v>
      </c>
      <c r="M15">
        <f t="shared" si="1"/>
        <v>2.169</v>
      </c>
      <c r="N15" s="1" t="s">
        <v>4</v>
      </c>
      <c r="O15" s="6">
        <f>D16</f>
        <v>1.2052419999999999</v>
      </c>
      <c r="P15" s="1" t="s">
        <v>4</v>
      </c>
      <c r="Q15" s="7">
        <f>E16*100</f>
        <v>44.433287229137861</v>
      </c>
      <c r="R15" s="1" t="s">
        <v>4</v>
      </c>
      <c r="S15" s="6">
        <f>F16</f>
        <v>1.2052449999999999</v>
      </c>
      <c r="T15" s="1" t="s">
        <v>4</v>
      </c>
      <c r="U15" s="7">
        <f t="shared" si="2"/>
        <v>44.43314891655141</v>
      </c>
      <c r="V15" s="5" t="s">
        <v>5</v>
      </c>
    </row>
    <row r="16" spans="1:22" x14ac:dyDescent="0.35">
      <c r="A16">
        <v>14</v>
      </c>
      <c r="B16" s="1">
        <v>191.44</v>
      </c>
      <c r="C16" s="3">
        <v>2.169</v>
      </c>
      <c r="D16" s="3">
        <v>1.2052419999999999</v>
      </c>
      <c r="E16" s="3">
        <f t="shared" si="3"/>
        <v>0.44433287229137858</v>
      </c>
      <c r="F16" s="3">
        <v>1.2052449999999999</v>
      </c>
      <c r="G16" s="3">
        <f t="shared" si="3"/>
        <v>0.44433148916551413</v>
      </c>
      <c r="H16" s="4"/>
      <c r="K16" s="1">
        <f t="shared" si="0"/>
        <v>200.94</v>
      </c>
      <c r="L16" s="1" t="s">
        <v>4</v>
      </c>
      <c r="M16">
        <f t="shared" si="1"/>
        <v>2.4910000000000001</v>
      </c>
      <c r="N16" s="1" t="s">
        <v>4</v>
      </c>
      <c r="O16" s="6">
        <f>D17</f>
        <v>1.3881270000000001</v>
      </c>
      <c r="P16" s="1" t="s">
        <v>4</v>
      </c>
      <c r="Q16" s="7">
        <f>E17*100</f>
        <v>44.274307507025291</v>
      </c>
      <c r="R16" s="1" t="s">
        <v>4</v>
      </c>
      <c r="S16" s="6">
        <f>F17</f>
        <v>1.3881289999999999</v>
      </c>
      <c r="T16" s="1" t="s">
        <v>4</v>
      </c>
      <c r="U16" s="7">
        <f t="shared" si="2"/>
        <v>44.274227217984752</v>
      </c>
      <c r="V16" s="5" t="s">
        <v>5</v>
      </c>
    </row>
    <row r="17" spans="1:22" x14ac:dyDescent="0.35">
      <c r="A17">
        <v>15</v>
      </c>
      <c r="B17" s="1">
        <v>200.94</v>
      </c>
      <c r="C17" s="3">
        <v>2.4910000000000001</v>
      </c>
      <c r="D17" s="3">
        <v>1.3881270000000001</v>
      </c>
      <c r="E17" s="3">
        <f t="shared" si="3"/>
        <v>0.4427430750702529</v>
      </c>
      <c r="F17" s="3">
        <v>1.3881289999999999</v>
      </c>
      <c r="G17" s="3">
        <f t="shared" si="3"/>
        <v>0.44274227217984752</v>
      </c>
      <c r="H17" s="4"/>
      <c r="K17" s="1">
        <f t="shared" si="0"/>
        <v>211.84</v>
      </c>
      <c r="L17" s="1" t="s">
        <v>4</v>
      </c>
      <c r="M17">
        <f t="shared" si="1"/>
        <v>2.8679999999999999</v>
      </c>
      <c r="N17" s="1" t="s">
        <v>4</v>
      </c>
      <c r="O17" s="6">
        <f>D18</f>
        <v>1.6167450000000001</v>
      </c>
      <c r="P17" s="1" t="s">
        <v>4</v>
      </c>
      <c r="Q17" s="7">
        <f>E18*100</f>
        <v>43.6281380753138</v>
      </c>
      <c r="R17" s="1" t="s">
        <v>4</v>
      </c>
      <c r="S17" s="6">
        <f>F18</f>
        <v>1.6167480000000001</v>
      </c>
      <c r="T17" s="1" t="s">
        <v>4</v>
      </c>
      <c r="U17" s="7">
        <f t="shared" si="2"/>
        <v>43.628033472803338</v>
      </c>
      <c r="V17" s="5" t="s">
        <v>5</v>
      </c>
    </row>
    <row r="18" spans="1:22" x14ac:dyDescent="0.35">
      <c r="A18">
        <v>16</v>
      </c>
      <c r="B18" s="1">
        <v>211.84</v>
      </c>
      <c r="C18" s="3">
        <v>2.8679999999999999</v>
      </c>
      <c r="D18" s="3">
        <v>1.6167450000000001</v>
      </c>
      <c r="E18" s="3">
        <f t="shared" si="3"/>
        <v>0.43628138075313799</v>
      </c>
      <c r="F18" s="3">
        <v>1.6167480000000001</v>
      </c>
      <c r="G18" s="3">
        <f t="shared" si="3"/>
        <v>0.4362803347280334</v>
      </c>
      <c r="H18" s="4"/>
      <c r="K18" s="1">
        <f t="shared" si="0"/>
        <v>231.06</v>
      </c>
      <c r="L18" s="1" t="s">
        <v>4</v>
      </c>
      <c r="M18">
        <f t="shared" si="1"/>
        <v>3.5920000000000001</v>
      </c>
      <c r="N18" s="1" t="s">
        <v>4</v>
      </c>
      <c r="O18" s="6">
        <f>D19</f>
        <v>2.0673279999999998</v>
      </c>
      <c r="P18" s="1" t="s">
        <v>4</v>
      </c>
      <c r="Q18" s="7">
        <f>E19*100</f>
        <v>42.44632516703787</v>
      </c>
      <c r="R18" s="1" t="s">
        <v>4</v>
      </c>
      <c r="S18" s="6">
        <f>F19</f>
        <v>2.0673309999999998</v>
      </c>
      <c r="T18" s="1" t="s">
        <v>4</v>
      </c>
      <c r="U18" s="7">
        <f t="shared" si="2"/>
        <v>42.446241648106906</v>
      </c>
      <c r="V18" s="5" t="s">
        <v>5</v>
      </c>
    </row>
    <row r="19" spans="1:22" x14ac:dyDescent="0.35">
      <c r="A19">
        <v>17</v>
      </c>
      <c r="B19" s="1">
        <v>231.06</v>
      </c>
      <c r="C19" s="3">
        <v>3.5920000000000001</v>
      </c>
      <c r="D19" s="3">
        <v>2.0673279999999998</v>
      </c>
      <c r="E19" s="3">
        <f t="shared" si="3"/>
        <v>0.42446325167037868</v>
      </c>
      <c r="F19" s="3">
        <v>2.0673309999999998</v>
      </c>
      <c r="G19" s="3">
        <f t="shared" si="3"/>
        <v>0.42446241648106908</v>
      </c>
      <c r="H19" s="4"/>
      <c r="K19" s="1">
        <f t="shared" si="0"/>
        <v>241.09</v>
      </c>
      <c r="L19" s="1" t="s">
        <v>4</v>
      </c>
      <c r="M19">
        <f t="shared" si="1"/>
        <v>3.843</v>
      </c>
      <c r="N19" s="1" t="s">
        <v>4</v>
      </c>
      <c r="O19" s="6">
        <f>D20</f>
        <v>2.3252860000000002</v>
      </c>
      <c r="P19" s="1" t="s">
        <v>4</v>
      </c>
      <c r="Q19" s="7">
        <f>E20*100</f>
        <v>39.492948217538377</v>
      </c>
      <c r="R19" s="1" t="s">
        <v>4</v>
      </c>
      <c r="S19" s="6">
        <f>F20</f>
        <v>2.3252899999999999</v>
      </c>
      <c r="T19" s="1" t="s">
        <v>4</v>
      </c>
      <c r="U19" s="7">
        <f t="shared" si="2"/>
        <v>39.492844132188395</v>
      </c>
      <c r="V19" s="5" t="s">
        <v>5</v>
      </c>
    </row>
    <row r="20" spans="1:22" x14ac:dyDescent="0.35">
      <c r="A20">
        <v>18</v>
      </c>
      <c r="B20" s="1">
        <v>241.09</v>
      </c>
      <c r="C20" s="3">
        <v>3.843</v>
      </c>
      <c r="D20" s="3">
        <v>2.3252860000000002</v>
      </c>
      <c r="E20" s="3">
        <f t="shared" si="3"/>
        <v>0.39492948217538376</v>
      </c>
      <c r="F20" s="3">
        <v>2.3252899999999999</v>
      </c>
      <c r="G20" s="3">
        <f t="shared" si="3"/>
        <v>0.39492844132188398</v>
      </c>
      <c r="H20" s="4"/>
      <c r="K20" s="1">
        <f t="shared" si="0"/>
        <v>252.37</v>
      </c>
      <c r="L20" s="1" t="s">
        <v>4</v>
      </c>
      <c r="M20">
        <f t="shared" si="1"/>
        <v>4.3250000000000002</v>
      </c>
      <c r="N20" s="1" t="s">
        <v>4</v>
      </c>
      <c r="O20" s="6">
        <f>D21</f>
        <v>2.6327120000000002</v>
      </c>
      <c r="P20" s="1" t="s">
        <v>4</v>
      </c>
      <c r="Q20" s="7">
        <f>E21*100</f>
        <v>39.128046242774566</v>
      </c>
      <c r="R20" s="1" t="s">
        <v>4</v>
      </c>
      <c r="S20" s="6">
        <f>F21</f>
        <v>2.6327159999999998</v>
      </c>
      <c r="T20" s="1" t="s">
        <v>4</v>
      </c>
      <c r="U20" s="7">
        <f t="shared" si="2"/>
        <v>39.127953757225441</v>
      </c>
      <c r="V20" s="5" t="s">
        <v>5</v>
      </c>
    </row>
    <row r="21" spans="1:22" x14ac:dyDescent="0.35">
      <c r="A21">
        <v>19</v>
      </c>
      <c r="B21" s="1">
        <v>252.37</v>
      </c>
      <c r="C21" s="3">
        <v>4.3250000000000002</v>
      </c>
      <c r="D21" s="3">
        <v>2.6327120000000002</v>
      </c>
      <c r="E21" s="3">
        <f t="shared" si="3"/>
        <v>0.39128046242774567</v>
      </c>
      <c r="F21" s="3">
        <v>2.6327159999999998</v>
      </c>
      <c r="G21" s="3">
        <f t="shared" si="3"/>
        <v>0.39127953757225442</v>
      </c>
      <c r="H21" s="4"/>
      <c r="K21" s="1">
        <f t="shared" si="0"/>
        <v>264.31</v>
      </c>
      <c r="L21" s="1" t="s">
        <v>4</v>
      </c>
      <c r="M21">
        <f t="shared" si="1"/>
        <v>4.76</v>
      </c>
      <c r="N21" s="1" t="s">
        <v>4</v>
      </c>
      <c r="O21" s="6">
        <f>D22</f>
        <v>2.9765139999999999</v>
      </c>
      <c r="P21" s="1" t="s">
        <v>4</v>
      </c>
      <c r="Q21" s="7">
        <f>E22*100</f>
        <v>37.468193277310924</v>
      </c>
      <c r="R21" s="1" t="s">
        <v>4</v>
      </c>
      <c r="S21" s="6">
        <f>F22</f>
        <v>2.9765190000000001</v>
      </c>
      <c r="T21" s="1" t="s">
        <v>4</v>
      </c>
      <c r="U21" s="7">
        <f t="shared" si="2"/>
        <v>37.468088235294111</v>
      </c>
      <c r="V21" s="5" t="s">
        <v>5</v>
      </c>
    </row>
    <row r="22" spans="1:22" x14ac:dyDescent="0.35">
      <c r="A22">
        <v>20</v>
      </c>
      <c r="B22" s="1">
        <v>264.31</v>
      </c>
      <c r="C22" s="3">
        <v>4.76</v>
      </c>
      <c r="D22" s="3">
        <v>2.9765139999999999</v>
      </c>
      <c r="E22" s="3">
        <f t="shared" si="3"/>
        <v>0.37468193277310924</v>
      </c>
      <c r="F22" s="3">
        <v>2.9765190000000001</v>
      </c>
      <c r="G22" s="3">
        <f t="shared" si="3"/>
        <v>0.37468088235294111</v>
      </c>
      <c r="H22" s="4"/>
      <c r="K22" s="1">
        <f t="shared" si="0"/>
        <v>276.61</v>
      </c>
      <c r="L22" s="1" t="s">
        <v>4</v>
      </c>
      <c r="M22">
        <f t="shared" si="1"/>
        <v>5.2629999999999999</v>
      </c>
      <c r="N22" s="1" t="s">
        <v>4</v>
      </c>
      <c r="O22" s="6">
        <f>D23</f>
        <v>3.3484370000000001</v>
      </c>
      <c r="P22" s="1" t="s">
        <v>4</v>
      </c>
      <c r="Q22" s="7">
        <f>E23*100</f>
        <v>36.37778833365001</v>
      </c>
      <c r="R22" s="1" t="s">
        <v>4</v>
      </c>
      <c r="S22" s="6">
        <f>F23</f>
        <v>3.3484419999999999</v>
      </c>
      <c r="T22" s="1" t="s">
        <v>4</v>
      </c>
      <c r="U22" s="7">
        <f t="shared" si="2"/>
        <v>36.377693330799929</v>
      </c>
      <c r="V22" s="5" t="s">
        <v>5</v>
      </c>
    </row>
    <row r="23" spans="1:22" x14ac:dyDescent="0.35">
      <c r="A23">
        <v>21</v>
      </c>
      <c r="B23" s="1">
        <v>276.61</v>
      </c>
      <c r="C23" s="3">
        <v>5.2629999999999999</v>
      </c>
      <c r="D23" s="3">
        <v>3.3484370000000001</v>
      </c>
      <c r="E23" s="3">
        <f t="shared" si="3"/>
        <v>0.36377788333650007</v>
      </c>
      <c r="F23" s="3">
        <v>3.3484419999999999</v>
      </c>
      <c r="G23" s="3">
        <f t="shared" si="3"/>
        <v>0.36377693330799926</v>
      </c>
      <c r="H23" s="4"/>
      <c r="K23" s="1">
        <f t="shared" si="0"/>
        <v>287.95999999999998</v>
      </c>
      <c r="L23" s="1" t="s">
        <v>4</v>
      </c>
      <c r="M23">
        <f t="shared" si="1"/>
        <v>5.673</v>
      </c>
      <c r="N23" s="1" t="s">
        <v>4</v>
      </c>
      <c r="O23" s="6">
        <f>D24</f>
        <v>3.7056719999999999</v>
      </c>
      <c r="P23" s="1" t="s">
        <v>4</v>
      </c>
      <c r="Q23" s="7">
        <f>E24*100</f>
        <v>34.678794288736121</v>
      </c>
      <c r="R23" s="1" t="s">
        <v>4</v>
      </c>
      <c r="S23" s="6">
        <f>F24</f>
        <v>3.7056779999999998</v>
      </c>
      <c r="T23" s="1" t="s">
        <v>4</v>
      </c>
      <c r="U23" s="7">
        <f t="shared" si="2"/>
        <v>34.678688524590164</v>
      </c>
      <c r="V23" s="5" t="s">
        <v>5</v>
      </c>
    </row>
    <row r="24" spans="1:22" x14ac:dyDescent="0.35">
      <c r="A24">
        <v>22</v>
      </c>
      <c r="B24" s="1">
        <v>287.95999999999998</v>
      </c>
      <c r="C24" s="3">
        <v>5.673</v>
      </c>
      <c r="D24" s="3">
        <v>3.7056719999999999</v>
      </c>
      <c r="E24" s="3">
        <f t="shared" si="3"/>
        <v>0.3467879428873612</v>
      </c>
      <c r="F24" s="3">
        <v>3.7056779999999998</v>
      </c>
      <c r="G24" s="3">
        <f t="shared" si="3"/>
        <v>0.34678688524590168</v>
      </c>
      <c r="H24" s="4"/>
      <c r="K24" s="1">
        <f t="shared" si="0"/>
        <v>300</v>
      </c>
      <c r="L24" s="1" t="s">
        <v>4</v>
      </c>
      <c r="M24">
        <f t="shared" si="1"/>
        <v>6.1959999999999997</v>
      </c>
      <c r="N24" s="1" t="s">
        <v>4</v>
      </c>
      <c r="O24" s="6">
        <f>D25</f>
        <v>4.0972369999999998</v>
      </c>
      <c r="P24" s="1" t="s">
        <v>4</v>
      </c>
      <c r="Q24" s="7">
        <f>E25*100</f>
        <v>33.872869593285991</v>
      </c>
      <c r="R24" s="1" t="s">
        <v>4</v>
      </c>
      <c r="S24" s="6">
        <f>F25</f>
        <v>4.0972419999999996</v>
      </c>
      <c r="T24" s="1" t="s">
        <v>4</v>
      </c>
      <c r="U24" s="7">
        <f t="shared" si="2"/>
        <v>33.872788896061977</v>
      </c>
      <c r="V24" s="5" t="s">
        <v>5</v>
      </c>
    </row>
    <row r="25" spans="1:22" x14ac:dyDescent="0.35">
      <c r="A25">
        <v>23</v>
      </c>
      <c r="B25" s="1">
        <v>300</v>
      </c>
      <c r="C25" s="3">
        <v>6.1959999999999997</v>
      </c>
      <c r="D25" s="3">
        <v>4.0972369999999998</v>
      </c>
      <c r="E25" s="3">
        <f t="shared" si="3"/>
        <v>0.33872869593285992</v>
      </c>
      <c r="F25" s="3">
        <v>4.0972419999999996</v>
      </c>
      <c r="G25" s="3">
        <f t="shared" si="3"/>
        <v>0.33872788896061978</v>
      </c>
      <c r="H25" s="4"/>
      <c r="K25" s="1">
        <f t="shared" si="0"/>
        <v>320</v>
      </c>
      <c r="L25" s="1" t="s">
        <v>4</v>
      </c>
      <c r="M25">
        <f t="shared" si="1"/>
        <v>7.03</v>
      </c>
      <c r="N25" s="1" t="s">
        <v>4</v>
      </c>
      <c r="O25" s="6">
        <f>D26</f>
        <v>4.7705080000000004</v>
      </c>
      <c r="P25" s="1" t="s">
        <v>4</v>
      </c>
      <c r="Q25" s="7">
        <f>E26*100</f>
        <v>32.14071123755334</v>
      </c>
      <c r="R25" s="1" t="s">
        <v>4</v>
      </c>
      <c r="S25" s="6">
        <f>F26</f>
        <v>4.7705149999999996</v>
      </c>
      <c r="T25" s="1" t="s">
        <v>4</v>
      </c>
      <c r="U25" s="7">
        <f t="shared" si="2"/>
        <v>32.140611664295882</v>
      </c>
      <c r="V25" s="5" t="s">
        <v>5</v>
      </c>
    </row>
    <row r="26" spans="1:22" x14ac:dyDescent="0.35">
      <c r="A26">
        <v>24</v>
      </c>
      <c r="B26" s="1">
        <v>320</v>
      </c>
      <c r="C26" s="3">
        <v>7.03</v>
      </c>
      <c r="D26" s="3">
        <v>4.7705080000000004</v>
      </c>
      <c r="E26" s="3">
        <f t="shared" si="3"/>
        <v>0.32140711237553338</v>
      </c>
      <c r="F26" s="3">
        <v>4.7705149999999996</v>
      </c>
      <c r="G26" s="3">
        <f t="shared" si="3"/>
        <v>0.32140611664295882</v>
      </c>
      <c r="H26" s="4"/>
      <c r="K26" s="1">
        <f t="shared" si="0"/>
        <v>340</v>
      </c>
      <c r="L26" s="1" t="s">
        <v>4</v>
      </c>
      <c r="M26">
        <f t="shared" si="1"/>
        <v>7.8630000000000004</v>
      </c>
      <c r="N26" s="1" t="s">
        <v>4</v>
      </c>
      <c r="O26" s="6">
        <f>D27</f>
        <v>5.4637950000000002</v>
      </c>
      <c r="P26" s="1" t="s">
        <v>4</v>
      </c>
      <c r="Q26" s="7">
        <f>E27*100</f>
        <v>30.512590614269364</v>
      </c>
      <c r="R26" s="1" t="s">
        <v>4</v>
      </c>
      <c r="S26" s="6">
        <f>F27</f>
        <v>5.4638030000000004</v>
      </c>
      <c r="T26" s="1" t="s">
        <v>4</v>
      </c>
      <c r="U26" s="7">
        <f t="shared" si="2"/>
        <v>30.512488871931829</v>
      </c>
      <c r="V26" s="5" t="s">
        <v>5</v>
      </c>
    </row>
    <row r="27" spans="1:22" x14ac:dyDescent="0.35">
      <c r="A27">
        <v>25</v>
      </c>
      <c r="B27" s="1">
        <v>340</v>
      </c>
      <c r="C27" s="3">
        <v>7.8630000000000004</v>
      </c>
      <c r="D27" s="3">
        <v>5.4637950000000002</v>
      </c>
      <c r="E27" s="3">
        <f t="shared" si="3"/>
        <v>0.30512590614269364</v>
      </c>
      <c r="F27" s="3">
        <v>5.4638030000000004</v>
      </c>
      <c r="G27" s="3">
        <f t="shared" si="3"/>
        <v>0.30512488871931831</v>
      </c>
      <c r="H27" s="4"/>
      <c r="K27" s="1">
        <f t="shared" si="0"/>
        <v>360</v>
      </c>
      <c r="L27" s="1" t="s">
        <v>4</v>
      </c>
      <c r="M27">
        <f t="shared" si="1"/>
        <v>8.6790000000000003</v>
      </c>
      <c r="N27" s="1" t="s">
        <v>4</v>
      </c>
      <c r="O27" s="6">
        <f>D28</f>
        <v>6.1680140000000003</v>
      </c>
      <c r="P27" s="1" t="s">
        <v>4</v>
      </c>
      <c r="Q27" s="7">
        <f>E28*100</f>
        <v>28.931743288397278</v>
      </c>
      <c r="R27" s="1" t="s">
        <v>4</v>
      </c>
      <c r="S27" s="6">
        <f>F28</f>
        <v>6.1680219999999997</v>
      </c>
      <c r="T27" s="1" t="s">
        <v>4</v>
      </c>
      <c r="U27" s="7">
        <f t="shared" si="2"/>
        <v>28.931651111879255</v>
      </c>
      <c r="V27" s="5" t="s">
        <v>5</v>
      </c>
    </row>
    <row r="28" spans="1:22" x14ac:dyDescent="0.35">
      <c r="A28">
        <v>26</v>
      </c>
      <c r="B28" s="1">
        <v>360</v>
      </c>
      <c r="C28" s="3">
        <v>8.6790000000000003</v>
      </c>
      <c r="D28" s="3">
        <v>6.1680140000000003</v>
      </c>
      <c r="E28" s="3">
        <f t="shared" si="3"/>
        <v>0.28931743288397277</v>
      </c>
      <c r="F28" s="3">
        <v>6.1680219999999997</v>
      </c>
      <c r="G28" s="3">
        <f t="shared" si="3"/>
        <v>0.28931651111879253</v>
      </c>
      <c r="H28" s="4"/>
      <c r="K28" s="1">
        <f t="shared" si="0"/>
        <v>380</v>
      </c>
      <c r="L28" s="1" t="s">
        <v>4</v>
      </c>
      <c r="M28">
        <f t="shared" si="1"/>
        <v>9.4749999999999996</v>
      </c>
      <c r="N28" s="1" t="s">
        <v>4</v>
      </c>
      <c r="O28" s="6">
        <f>D29</f>
        <v>6.8751189999999998</v>
      </c>
      <c r="P28" s="1" t="s">
        <v>4</v>
      </c>
      <c r="Q28" s="7">
        <f>E29*100</f>
        <v>27.439377308707126</v>
      </c>
      <c r="R28" s="1" t="s">
        <v>4</v>
      </c>
      <c r="S28" s="6">
        <f>F29</f>
        <v>6.875127</v>
      </c>
      <c r="T28" s="1" t="s">
        <v>4</v>
      </c>
      <c r="U28" s="7">
        <f t="shared" si="2"/>
        <v>27.439292875989441</v>
      </c>
      <c r="V28" s="5" t="s">
        <v>5</v>
      </c>
    </row>
    <row r="29" spans="1:22" x14ac:dyDescent="0.35">
      <c r="A29">
        <v>27</v>
      </c>
      <c r="B29" s="1">
        <v>380</v>
      </c>
      <c r="C29" s="3">
        <v>9.4749999999999996</v>
      </c>
      <c r="D29" s="3">
        <v>6.8751189999999998</v>
      </c>
      <c r="E29" s="3">
        <f t="shared" si="3"/>
        <v>0.27439377308707125</v>
      </c>
      <c r="F29" s="3">
        <v>6.875127</v>
      </c>
      <c r="G29" s="3">
        <f t="shared" si="3"/>
        <v>0.27439292875989441</v>
      </c>
      <c r="H29" s="4"/>
      <c r="K29" s="1">
        <f t="shared" si="0"/>
        <v>400</v>
      </c>
      <c r="L29" s="1" t="s">
        <v>4</v>
      </c>
      <c r="M29">
        <f t="shared" si="1"/>
        <v>10.24</v>
      </c>
      <c r="N29" s="1" t="s">
        <v>4</v>
      </c>
      <c r="O29" s="6">
        <f>D30</f>
        <v>7.5782290000000003</v>
      </c>
      <c r="P29" s="1" t="s">
        <v>4</v>
      </c>
      <c r="Q29" s="7">
        <f>E30*100</f>
        <v>25.993857421874999</v>
      </c>
      <c r="R29" s="1" t="s">
        <v>4</v>
      </c>
      <c r="S29" s="6">
        <f>F30</f>
        <v>7.5782389999999999</v>
      </c>
      <c r="T29" s="1" t="s">
        <v>4</v>
      </c>
      <c r="U29" s="7">
        <f t="shared" si="2"/>
        <v>25.993759765625001</v>
      </c>
      <c r="V29" s="5" t="s">
        <v>5</v>
      </c>
    </row>
    <row r="30" spans="1:22" x14ac:dyDescent="0.35">
      <c r="A30">
        <v>28</v>
      </c>
      <c r="B30" s="1">
        <v>400</v>
      </c>
      <c r="C30" s="3">
        <v>10.24</v>
      </c>
      <c r="D30" s="3">
        <v>7.5782290000000003</v>
      </c>
      <c r="E30" s="3">
        <f t="shared" si="3"/>
        <v>0.25993857421875</v>
      </c>
      <c r="F30" s="3">
        <v>7.5782389999999999</v>
      </c>
      <c r="G30" s="3">
        <f t="shared" si="3"/>
        <v>0.25993759765625002</v>
      </c>
      <c r="H30" s="4"/>
      <c r="K30" s="1">
        <f t="shared" si="0"/>
        <v>420</v>
      </c>
      <c r="L30" s="1" t="s">
        <v>4</v>
      </c>
      <c r="M30">
        <f t="shared" si="1"/>
        <v>10.97</v>
      </c>
      <c r="N30" s="1" t="s">
        <v>4</v>
      </c>
      <c r="O30" s="6">
        <f>D31</f>
        <v>8.2716530000000006</v>
      </c>
      <c r="P30" s="1" t="s">
        <v>4</v>
      </c>
      <c r="Q30" s="7">
        <f>E31*100</f>
        <v>24.59751139471285</v>
      </c>
      <c r="R30" s="1" t="s">
        <v>4</v>
      </c>
      <c r="S30" s="6">
        <f>F31</f>
        <v>8.2716630000000002</v>
      </c>
      <c r="T30" s="1" t="s">
        <v>4</v>
      </c>
      <c r="U30" s="7">
        <f t="shared" si="2"/>
        <v>24.597420237010027</v>
      </c>
      <c r="V30" s="5" t="s">
        <v>5</v>
      </c>
    </row>
    <row r="31" spans="1:22" x14ac:dyDescent="0.35">
      <c r="A31">
        <v>29</v>
      </c>
      <c r="B31" s="1">
        <v>420</v>
      </c>
      <c r="C31" s="3">
        <v>10.97</v>
      </c>
      <c r="D31" s="3">
        <v>8.2716530000000006</v>
      </c>
      <c r="E31" s="3">
        <f t="shared" si="3"/>
        <v>0.24597511394712851</v>
      </c>
      <c r="F31" s="3">
        <v>8.2716630000000002</v>
      </c>
      <c r="G31" s="3">
        <f t="shared" si="3"/>
        <v>0.24597420237010029</v>
      </c>
      <c r="H31" s="4"/>
      <c r="K31" s="1">
        <f t="shared" si="0"/>
        <v>440</v>
      </c>
      <c r="L31" s="1" t="s">
        <v>4</v>
      </c>
      <c r="M31">
        <f t="shared" si="1"/>
        <v>11.67</v>
      </c>
      <c r="N31" s="1" t="s">
        <v>4</v>
      </c>
      <c r="O31" s="6">
        <f>D32</f>
        <v>8.9508240000000008</v>
      </c>
      <c r="P31" s="1" t="s">
        <v>4</v>
      </c>
      <c r="Q31" s="7">
        <f>E32*100</f>
        <v>23.300565552699222</v>
      </c>
      <c r="R31" s="1" t="s">
        <v>4</v>
      </c>
      <c r="S31" s="6">
        <f>F32</f>
        <v>8.9508349999999997</v>
      </c>
      <c r="T31" s="1" t="s">
        <v>4</v>
      </c>
      <c r="U31" s="7">
        <f t="shared" si="2"/>
        <v>23.300471293916026</v>
      </c>
      <c r="V31" s="5" t="s">
        <v>5</v>
      </c>
    </row>
    <row r="32" spans="1:22" x14ac:dyDescent="0.35">
      <c r="A32">
        <v>30</v>
      </c>
      <c r="B32" s="1">
        <v>440</v>
      </c>
      <c r="C32" s="3">
        <v>11.67</v>
      </c>
      <c r="D32" s="3">
        <v>8.9508240000000008</v>
      </c>
      <c r="E32" s="3">
        <f t="shared" si="3"/>
        <v>0.23300565552699221</v>
      </c>
      <c r="F32" s="3">
        <v>8.9508349999999997</v>
      </c>
      <c r="G32" s="3">
        <f t="shared" si="3"/>
        <v>0.23300471293916025</v>
      </c>
      <c r="H32" s="4"/>
      <c r="K32" s="1">
        <f t="shared" si="0"/>
        <v>460</v>
      </c>
      <c r="L32" s="1" t="s">
        <v>4</v>
      </c>
      <c r="M32">
        <f t="shared" si="1"/>
        <v>12.34</v>
      </c>
      <c r="N32" s="1" t="s">
        <v>4</v>
      </c>
      <c r="O32" s="6">
        <f>D33</f>
        <v>9.6121999999999996</v>
      </c>
      <c r="P32" s="1" t="s">
        <v>4</v>
      </c>
      <c r="Q32" s="7">
        <f>E33*100</f>
        <v>22.105348460291737</v>
      </c>
      <c r="R32" s="1" t="s">
        <v>4</v>
      </c>
      <c r="S32" s="6">
        <f>F33</f>
        <v>9.6122119999999995</v>
      </c>
      <c r="T32" s="1" t="s">
        <v>4</v>
      </c>
      <c r="U32" s="7">
        <f t="shared" si="2"/>
        <v>22.105251215559161</v>
      </c>
      <c r="V32" s="5" t="s">
        <v>5</v>
      </c>
    </row>
    <row r="33" spans="1:22" x14ac:dyDescent="0.35">
      <c r="A33">
        <v>31</v>
      </c>
      <c r="B33" s="1">
        <v>460</v>
      </c>
      <c r="C33" s="3">
        <v>12.34</v>
      </c>
      <c r="D33" s="3">
        <v>9.6121999999999996</v>
      </c>
      <c r="E33" s="3">
        <f t="shared" si="3"/>
        <v>0.22105348460291735</v>
      </c>
      <c r="F33" s="3">
        <v>9.6122119999999995</v>
      </c>
      <c r="G33" s="3">
        <f t="shared" si="3"/>
        <v>0.2210525121555916</v>
      </c>
      <c r="H33" s="4"/>
      <c r="K33" s="1">
        <f t="shared" si="0"/>
        <v>480</v>
      </c>
      <c r="L33" s="1" t="s">
        <v>4</v>
      </c>
      <c r="M33">
        <f t="shared" si="1"/>
        <v>12.97</v>
      </c>
      <c r="N33" s="1" t="s">
        <v>4</v>
      </c>
      <c r="O33" s="6">
        <f>D34</f>
        <v>10.253147999999999</v>
      </c>
      <c r="P33" s="1" t="s">
        <v>4</v>
      </c>
      <c r="Q33" s="7">
        <f>E34*100</f>
        <v>20.947201233616045</v>
      </c>
      <c r="R33" s="1" t="s">
        <v>4</v>
      </c>
      <c r="S33" s="6">
        <f>F34</f>
        <v>10.253159</v>
      </c>
      <c r="T33" s="1" t="s">
        <v>4</v>
      </c>
      <c r="U33" s="7">
        <f t="shared" si="2"/>
        <v>20.947116422513496</v>
      </c>
      <c r="V33" s="5" t="s">
        <v>5</v>
      </c>
    </row>
    <row r="34" spans="1:22" x14ac:dyDescent="0.35">
      <c r="A34">
        <v>32</v>
      </c>
      <c r="B34" s="1">
        <v>480</v>
      </c>
      <c r="C34" s="3">
        <v>12.97</v>
      </c>
      <c r="D34" s="3">
        <v>10.253147999999999</v>
      </c>
      <c r="E34" s="3">
        <f t="shared" si="3"/>
        <v>0.20947201233616045</v>
      </c>
      <c r="F34" s="3">
        <v>10.253159</v>
      </c>
      <c r="G34" s="3">
        <f t="shared" si="3"/>
        <v>0.20947116422513495</v>
      </c>
      <c r="H34" s="4"/>
      <c r="K34" s="1">
        <f t="shared" si="0"/>
        <v>500</v>
      </c>
      <c r="L34" s="1" t="s">
        <v>4</v>
      </c>
      <c r="M34">
        <f t="shared" si="1"/>
        <v>13.57</v>
      </c>
      <c r="N34" s="1" t="s">
        <v>4</v>
      </c>
      <c r="O34" s="6">
        <f>D35</f>
        <v>10.871798</v>
      </c>
      <c r="P34" s="1" t="s">
        <v>4</v>
      </c>
      <c r="Q34" s="7">
        <f>E35*100</f>
        <v>19.883581429624172</v>
      </c>
      <c r="R34" s="1" t="s">
        <v>4</v>
      </c>
      <c r="S34" s="6">
        <f>F35</f>
        <v>10.87181</v>
      </c>
      <c r="T34" s="1" t="s">
        <v>4</v>
      </c>
      <c r="U34" s="7">
        <f t="shared" si="2"/>
        <v>19.883492999263083</v>
      </c>
      <c r="V34" s="5" t="s">
        <v>5</v>
      </c>
    </row>
    <row r="35" spans="1:22" x14ac:dyDescent="0.35">
      <c r="A35">
        <v>33</v>
      </c>
      <c r="B35" s="1">
        <v>500</v>
      </c>
      <c r="C35" s="3">
        <v>13.57</v>
      </c>
      <c r="D35" s="3">
        <v>10.871798</v>
      </c>
      <c r="E35" s="3">
        <f t="shared" si="3"/>
        <v>0.19883581429624173</v>
      </c>
      <c r="F35" s="3">
        <v>10.87181</v>
      </c>
      <c r="G35" s="3">
        <f t="shared" si="3"/>
        <v>0.19883492999263083</v>
      </c>
      <c r="H35" s="4"/>
      <c r="K35" s="1">
        <f t="shared" si="0"/>
        <v>550</v>
      </c>
      <c r="L35" s="1" t="s">
        <v>4</v>
      </c>
      <c r="M35">
        <f t="shared" si="1"/>
        <v>14.94</v>
      </c>
      <c r="N35" s="1" t="s">
        <v>4</v>
      </c>
      <c r="O35" s="6">
        <f>D36</f>
        <v>12.314166999999999</v>
      </c>
      <c r="P35" s="1" t="s">
        <v>4</v>
      </c>
      <c r="Q35" s="7">
        <f>E36*100</f>
        <v>17.575856760374833</v>
      </c>
      <c r="R35" s="1" t="s">
        <v>4</v>
      </c>
      <c r="S35" s="6">
        <f>F36</f>
        <v>12.31418</v>
      </c>
      <c r="T35" s="1" t="s">
        <v>4</v>
      </c>
      <c r="U35" s="7">
        <f t="shared" si="2"/>
        <v>17.575769745649257</v>
      </c>
      <c r="V35" s="5" t="s">
        <v>5</v>
      </c>
    </row>
    <row r="36" spans="1:22" x14ac:dyDescent="0.35">
      <c r="A36">
        <v>34</v>
      </c>
      <c r="B36" s="1">
        <v>550</v>
      </c>
      <c r="C36" s="3">
        <v>14.94</v>
      </c>
      <c r="D36" s="3">
        <v>12.314166999999999</v>
      </c>
      <c r="E36" s="3">
        <f t="shared" si="3"/>
        <v>0.17575856760374833</v>
      </c>
      <c r="F36" s="3">
        <v>12.31418</v>
      </c>
      <c r="G36" s="3">
        <f t="shared" si="3"/>
        <v>0.17575769745649258</v>
      </c>
      <c r="H36" s="4"/>
      <c r="K36" s="1">
        <f t="shared" si="0"/>
        <v>600</v>
      </c>
      <c r="L36" s="1" t="s">
        <v>4</v>
      </c>
      <c r="M36">
        <f t="shared" si="1"/>
        <v>16.13</v>
      </c>
      <c r="N36" s="1" t="s">
        <v>4</v>
      </c>
      <c r="O36" s="6">
        <f>D37</f>
        <v>13.604495</v>
      </c>
      <c r="P36" s="1" t="s">
        <v>4</v>
      </c>
      <c r="Q36" s="7">
        <f>E37*100</f>
        <v>15.657191568505885</v>
      </c>
      <c r="R36" s="1" t="s">
        <v>4</v>
      </c>
      <c r="S36" s="6">
        <f>F37</f>
        <v>13.604509</v>
      </c>
      <c r="T36" s="1" t="s">
        <v>4</v>
      </c>
      <c r="U36" s="7">
        <f t="shared" si="2"/>
        <v>15.65710477371357</v>
      </c>
      <c r="V36" s="5" t="s">
        <v>5</v>
      </c>
    </row>
    <row r="37" spans="1:22" x14ac:dyDescent="0.35">
      <c r="A37">
        <v>35</v>
      </c>
      <c r="B37" s="1">
        <v>600</v>
      </c>
      <c r="C37" s="3">
        <v>16.13</v>
      </c>
      <c r="D37" s="3">
        <v>13.604495</v>
      </c>
      <c r="E37" s="3">
        <f t="shared" si="3"/>
        <v>0.15657191568505885</v>
      </c>
      <c r="F37" s="3">
        <v>13.604509</v>
      </c>
      <c r="G37" s="3">
        <f t="shared" si="3"/>
        <v>0.1565710477371357</v>
      </c>
      <c r="H37" s="4"/>
      <c r="K37" s="1">
        <f t="shared" si="0"/>
        <v>650</v>
      </c>
      <c r="L37" s="1" t="s">
        <v>4</v>
      </c>
      <c r="M37">
        <f t="shared" si="1"/>
        <v>17.16</v>
      </c>
      <c r="N37" s="1" t="s">
        <v>4</v>
      </c>
      <c r="O37" s="6">
        <f>D38</f>
        <v>14.748355999999999</v>
      </c>
      <c r="P37" s="1" t="s">
        <v>4</v>
      </c>
      <c r="Q37" s="7">
        <f>E38*100</f>
        <v>14.053869463869468</v>
      </c>
      <c r="R37" s="1" t="s">
        <v>4</v>
      </c>
      <c r="S37" s="6">
        <f>F38</f>
        <v>14.748372</v>
      </c>
      <c r="T37" s="1" t="s">
        <v>4</v>
      </c>
      <c r="U37" s="7">
        <f t="shared" si="2"/>
        <v>14.053776223776227</v>
      </c>
      <c r="V37" s="5" t="s">
        <v>5</v>
      </c>
    </row>
    <row r="38" spans="1:22" x14ac:dyDescent="0.35">
      <c r="A38">
        <v>36</v>
      </c>
      <c r="B38" s="1">
        <v>650</v>
      </c>
      <c r="C38" s="3">
        <v>17.16</v>
      </c>
      <c r="D38" s="3">
        <v>14.748355999999999</v>
      </c>
      <c r="E38" s="3">
        <f t="shared" si="3"/>
        <v>0.14053869463869467</v>
      </c>
      <c r="F38" s="3">
        <v>14.748372</v>
      </c>
      <c r="G38" s="3">
        <f t="shared" si="3"/>
        <v>0.14053776223776226</v>
      </c>
      <c r="H38" s="4"/>
      <c r="K38" s="1">
        <f t="shared" si="0"/>
        <v>700</v>
      </c>
      <c r="L38" s="1" t="s">
        <v>4</v>
      </c>
      <c r="M38">
        <f t="shared" si="1"/>
        <v>18.05</v>
      </c>
      <c r="N38" s="1" t="s">
        <v>4</v>
      </c>
      <c r="O38" s="6">
        <f>D39</f>
        <v>15.757368</v>
      </c>
      <c r="P38" s="1" t="s">
        <v>4</v>
      </c>
      <c r="Q38" s="7">
        <f>E39*100</f>
        <v>12.701562326869812</v>
      </c>
      <c r="R38" s="1" t="s">
        <v>4</v>
      </c>
      <c r="S38" s="6">
        <f>F39</f>
        <v>15.757384999999999</v>
      </c>
      <c r="T38" s="1" t="s">
        <v>4</v>
      </c>
      <c r="U38" s="7">
        <f t="shared" si="2"/>
        <v>12.701468144044329</v>
      </c>
      <c r="V38" s="5" t="s">
        <v>5</v>
      </c>
    </row>
    <row r="39" spans="1:22" x14ac:dyDescent="0.35">
      <c r="A39">
        <v>37</v>
      </c>
      <c r="B39" s="1">
        <v>700</v>
      </c>
      <c r="C39" s="3">
        <v>18.05</v>
      </c>
      <c r="D39" s="3">
        <v>15.757368</v>
      </c>
      <c r="E39" s="3">
        <f t="shared" si="3"/>
        <v>0.12701562326869811</v>
      </c>
      <c r="F39" s="3">
        <v>15.757384999999999</v>
      </c>
      <c r="G39" s="3">
        <f t="shared" si="3"/>
        <v>0.12701468144044328</v>
      </c>
      <c r="H39" s="4"/>
      <c r="K39" s="1">
        <f t="shared" si="0"/>
        <v>750</v>
      </c>
      <c r="L39" s="1" t="s">
        <v>4</v>
      </c>
      <c r="M39">
        <f t="shared" si="1"/>
        <v>18.829999999999998</v>
      </c>
      <c r="N39" s="1" t="s">
        <v>4</v>
      </c>
      <c r="O39" s="6">
        <f>D40</f>
        <v>16.645503000000001</v>
      </c>
      <c r="P39" s="1" t="s">
        <v>4</v>
      </c>
      <c r="Q39" s="7">
        <f>E40*100</f>
        <v>11.601152416356861</v>
      </c>
      <c r="R39" s="1" t="s">
        <v>4</v>
      </c>
      <c r="S39" s="6">
        <f>F40</f>
        <v>16.645520000000001</v>
      </c>
      <c r="T39" s="1" t="s">
        <v>4</v>
      </c>
      <c r="U39" s="7">
        <f t="shared" si="2"/>
        <v>11.601062134891118</v>
      </c>
      <c r="V39" s="5" t="s">
        <v>5</v>
      </c>
    </row>
    <row r="40" spans="1:22" x14ac:dyDescent="0.35">
      <c r="A40">
        <v>38</v>
      </c>
      <c r="B40" s="1">
        <v>750</v>
      </c>
      <c r="C40" s="3">
        <v>18.829999999999998</v>
      </c>
      <c r="D40" s="3">
        <v>16.645503000000001</v>
      </c>
      <c r="E40" s="3">
        <f t="shared" si="3"/>
        <v>0.11601152416356861</v>
      </c>
      <c r="F40" s="3">
        <v>16.645520000000001</v>
      </c>
      <c r="G40" s="3">
        <f t="shared" si="3"/>
        <v>0.11601062134891117</v>
      </c>
      <c r="H40" s="4"/>
      <c r="K40" s="1">
        <f t="shared" si="0"/>
        <v>800</v>
      </c>
      <c r="L40" s="1" t="s">
        <v>4</v>
      </c>
      <c r="M40">
        <f t="shared" si="1"/>
        <v>19.510000000000002</v>
      </c>
      <c r="N40" s="1" t="s">
        <v>4</v>
      </c>
      <c r="O40" s="6">
        <f>D41</f>
        <v>17.427015000000001</v>
      </c>
      <c r="P40" s="1" t="s">
        <v>4</v>
      </c>
      <c r="Q40" s="7">
        <f>E41*100</f>
        <v>10.676499231163509</v>
      </c>
      <c r="R40" s="1" t="s">
        <v>4</v>
      </c>
      <c r="S40" s="6">
        <f>F41</f>
        <v>17.427033999999999</v>
      </c>
      <c r="T40" s="1" t="s">
        <v>4</v>
      </c>
      <c r="U40" s="7">
        <f t="shared" si="2"/>
        <v>10.676401845207598</v>
      </c>
      <c r="V40" s="5" t="s">
        <v>5</v>
      </c>
    </row>
    <row r="41" spans="1:22" x14ac:dyDescent="0.35">
      <c r="A41">
        <v>39</v>
      </c>
      <c r="B41" s="1">
        <v>800</v>
      </c>
      <c r="C41" s="3">
        <v>19.510000000000002</v>
      </c>
      <c r="D41" s="3">
        <v>17.427015000000001</v>
      </c>
      <c r="E41" s="3">
        <f t="shared" si="3"/>
        <v>0.1067649923116351</v>
      </c>
      <c r="F41" s="3">
        <v>17.427033999999999</v>
      </c>
      <c r="G41" s="3">
        <f t="shared" si="3"/>
        <v>0.10676401845207598</v>
      </c>
      <c r="H41" s="4"/>
      <c r="K41" s="1">
        <f t="shared" si="0"/>
        <v>850</v>
      </c>
      <c r="L41" s="1" t="s">
        <v>4</v>
      </c>
      <c r="M41">
        <f t="shared" si="1"/>
        <v>20.11</v>
      </c>
      <c r="N41" s="1" t="s">
        <v>4</v>
      </c>
      <c r="O41" s="6">
        <f>D42</f>
        <v>18.115373000000002</v>
      </c>
      <c r="P41" s="1" t="s">
        <v>4</v>
      </c>
      <c r="Q41" s="7">
        <f>E42*100</f>
        <v>9.9185827946295273</v>
      </c>
      <c r="R41" s="1" t="s">
        <v>4</v>
      </c>
      <c r="S41" s="6">
        <f>F42</f>
        <v>18.115393999999998</v>
      </c>
      <c r="T41" s="1" t="s">
        <v>4</v>
      </c>
      <c r="U41" s="7">
        <f t="shared" si="2"/>
        <v>9.9184783689706659</v>
      </c>
      <c r="V41" s="5" t="s">
        <v>5</v>
      </c>
    </row>
    <row r="42" spans="1:22" x14ac:dyDescent="0.35">
      <c r="A42">
        <v>40</v>
      </c>
      <c r="B42" s="1">
        <v>850</v>
      </c>
      <c r="C42" s="3">
        <v>20.11</v>
      </c>
      <c r="D42" s="3">
        <v>18.115373000000002</v>
      </c>
      <c r="E42" s="3">
        <f t="shared" si="3"/>
        <v>9.9185827946295269E-2</v>
      </c>
      <c r="F42" s="3">
        <v>18.115393999999998</v>
      </c>
      <c r="G42" s="3">
        <f t="shared" si="3"/>
        <v>9.9184783689706665E-2</v>
      </c>
      <c r="H42" s="4"/>
      <c r="K42" s="1">
        <f t="shared" si="0"/>
        <v>900</v>
      </c>
      <c r="L42" s="1" t="s">
        <v>4</v>
      </c>
      <c r="M42">
        <f t="shared" si="1"/>
        <v>20.65</v>
      </c>
      <c r="N42" s="1" t="s">
        <v>4</v>
      </c>
      <c r="O42" s="6">
        <f>D43</f>
        <v>18.722773</v>
      </c>
      <c r="P42" s="1" t="s">
        <v>4</v>
      </c>
      <c r="Q42" s="7">
        <f>E43*100</f>
        <v>9.3328184019370397</v>
      </c>
      <c r="R42" s="1" t="s">
        <v>4</v>
      </c>
      <c r="S42" s="6">
        <f>F43</f>
        <v>18.722795000000001</v>
      </c>
      <c r="T42" s="1" t="s">
        <v>4</v>
      </c>
      <c r="U42" s="7">
        <f t="shared" si="2"/>
        <v>9.3327118644067664</v>
      </c>
      <c r="V42" s="5" t="s">
        <v>5</v>
      </c>
    </row>
    <row r="43" spans="1:22" x14ac:dyDescent="0.35">
      <c r="A43">
        <v>41</v>
      </c>
      <c r="B43" s="1">
        <v>900</v>
      </c>
      <c r="C43" s="3">
        <v>20.65</v>
      </c>
      <c r="D43" s="3">
        <v>18.722773</v>
      </c>
      <c r="E43" s="3">
        <f t="shared" si="3"/>
        <v>9.3328184019370389E-2</v>
      </c>
      <c r="F43" s="3">
        <v>18.722795000000001</v>
      </c>
      <c r="G43" s="3">
        <f t="shared" si="3"/>
        <v>9.3327118644067661E-2</v>
      </c>
      <c r="H43" s="4"/>
      <c r="K43" s="1">
        <f t="shared" si="0"/>
        <v>950</v>
      </c>
      <c r="L43" s="1" t="s">
        <v>4</v>
      </c>
      <c r="M43">
        <f t="shared" si="1"/>
        <v>21.14</v>
      </c>
      <c r="N43" s="1" t="s">
        <v>4</v>
      </c>
      <c r="O43" s="6">
        <f>D44</f>
        <v>19.259995</v>
      </c>
      <c r="P43" s="1" t="s">
        <v>4</v>
      </c>
      <c r="Q43" s="7">
        <f>E44*100</f>
        <v>8.8931173131504284</v>
      </c>
      <c r="R43" s="1" t="s">
        <v>4</v>
      </c>
      <c r="S43" s="6">
        <f>F44</f>
        <v>19.260019</v>
      </c>
      <c r="T43" s="1" t="s">
        <v>4</v>
      </c>
      <c r="U43" s="7">
        <f t="shared" si="2"/>
        <v>8.8930037842951783</v>
      </c>
      <c r="V43" s="5" t="s">
        <v>5</v>
      </c>
    </row>
    <row r="44" spans="1:22" x14ac:dyDescent="0.35">
      <c r="A44">
        <v>42</v>
      </c>
      <c r="B44" s="1">
        <v>950</v>
      </c>
      <c r="C44" s="3">
        <v>21.14</v>
      </c>
      <c r="D44" s="3">
        <v>19.259995</v>
      </c>
      <c r="E44" s="3">
        <f t="shared" si="3"/>
        <v>8.8931173131504282E-2</v>
      </c>
      <c r="F44" s="3">
        <v>19.260019</v>
      </c>
      <c r="G44" s="3">
        <f t="shared" si="3"/>
        <v>8.8930037842951781E-2</v>
      </c>
      <c r="H44" s="4"/>
      <c r="K44" s="1">
        <f t="shared" si="0"/>
        <v>1000</v>
      </c>
      <c r="L44" s="1" t="s">
        <v>4</v>
      </c>
      <c r="M44">
        <f t="shared" si="1"/>
        <v>21.61</v>
      </c>
      <c r="N44" s="1" t="s">
        <v>4</v>
      </c>
      <c r="O44" s="6">
        <f>D45</f>
        <v>19.736425000000001</v>
      </c>
      <c r="P44" s="1" t="s">
        <v>4</v>
      </c>
      <c r="Q44" s="7">
        <f>E45*100</f>
        <v>8.6699444701527018</v>
      </c>
      <c r="R44" s="1" t="s">
        <v>4</v>
      </c>
      <c r="S44" s="6">
        <f>F45</f>
        <v>19.736450999999999</v>
      </c>
      <c r="T44" s="1" t="s">
        <v>4</v>
      </c>
      <c r="U44" s="7">
        <f t="shared" si="2"/>
        <v>8.6698241554835764</v>
      </c>
      <c r="V44" s="5" t="s">
        <v>5</v>
      </c>
    </row>
    <row r="45" spans="1:22" x14ac:dyDescent="0.35">
      <c r="A45">
        <v>43</v>
      </c>
      <c r="B45" s="1">
        <v>1000</v>
      </c>
      <c r="C45" s="3">
        <v>21.61</v>
      </c>
      <c r="D45" s="3">
        <v>19.736425000000001</v>
      </c>
      <c r="E45" s="3">
        <f t="shared" si="3"/>
        <v>8.6699444701527018E-2</v>
      </c>
      <c r="F45" s="3">
        <v>19.736450999999999</v>
      </c>
      <c r="G45" s="3">
        <f t="shared" si="3"/>
        <v>8.6698241554835756E-2</v>
      </c>
      <c r="H45" s="4"/>
      <c r="K45" s="1">
        <f t="shared" si="0"/>
        <v>1050</v>
      </c>
      <c r="L45" s="1" t="s">
        <v>4</v>
      </c>
      <c r="M45">
        <f t="shared" si="1"/>
        <v>22.06</v>
      </c>
      <c r="N45" s="1" t="s">
        <v>4</v>
      </c>
      <c r="O45" s="6">
        <f>D46</f>
        <v>20.160164000000002</v>
      </c>
      <c r="P45" s="1" t="s">
        <v>4</v>
      </c>
      <c r="Q45" s="7">
        <f>E46*100</f>
        <v>8.6121305530371579</v>
      </c>
      <c r="R45" s="1" t="s">
        <v>4</v>
      </c>
      <c r="S45" s="6">
        <f>F46</f>
        <v>20.160191999999999</v>
      </c>
      <c r="T45" s="1" t="s">
        <v>4</v>
      </c>
      <c r="U45" s="7">
        <f t="shared" si="2"/>
        <v>8.6120036264732569</v>
      </c>
      <c r="V45" s="5" t="s">
        <v>5</v>
      </c>
    </row>
    <row r="46" spans="1:22" x14ac:dyDescent="0.35">
      <c r="A46">
        <v>44</v>
      </c>
      <c r="B46" s="1">
        <v>1050</v>
      </c>
      <c r="C46" s="3">
        <v>22.06</v>
      </c>
      <c r="D46" s="3">
        <v>20.160164000000002</v>
      </c>
      <c r="E46" s="3">
        <f t="shared" si="3"/>
        <v>8.6121305530371575E-2</v>
      </c>
      <c r="F46" s="3">
        <v>20.160191999999999</v>
      </c>
      <c r="G46" s="3">
        <f t="shared" si="3"/>
        <v>8.6120036264732566E-2</v>
      </c>
      <c r="H46" s="4"/>
      <c r="K46" s="1">
        <f t="shared" si="0"/>
        <v>1100</v>
      </c>
      <c r="L46" s="1" t="s">
        <v>4</v>
      </c>
      <c r="M46">
        <f t="shared" si="1"/>
        <v>22.52</v>
      </c>
      <c r="N46" s="1" t="s">
        <v>4</v>
      </c>
      <c r="O46" s="6">
        <f>D47</f>
        <v>20.538170000000001</v>
      </c>
      <c r="P46" s="1" t="s">
        <v>4</v>
      </c>
      <c r="Q46" s="7">
        <f>E47*100</f>
        <v>8.8003108348134926</v>
      </c>
      <c r="R46" s="1" t="s">
        <v>4</v>
      </c>
      <c r="S46" s="6">
        <f>F47</f>
        <v>20.538198999999999</v>
      </c>
      <c r="T46" s="1" t="s">
        <v>4</v>
      </c>
      <c r="U46" s="7">
        <f t="shared" si="2"/>
        <v>8.8001820603907674</v>
      </c>
      <c r="V46" s="5" t="s">
        <v>5</v>
      </c>
    </row>
    <row r="47" spans="1:22" x14ac:dyDescent="0.35">
      <c r="A47">
        <v>45</v>
      </c>
      <c r="B47" s="1">
        <v>1100</v>
      </c>
      <c r="C47" s="3">
        <v>22.52</v>
      </c>
      <c r="D47" s="3">
        <v>20.538170000000001</v>
      </c>
      <c r="E47" s="3">
        <f t="shared" si="3"/>
        <v>8.8003108348134934E-2</v>
      </c>
      <c r="F47" s="3">
        <v>20.538198999999999</v>
      </c>
      <c r="G47" s="3">
        <f t="shared" si="3"/>
        <v>8.8001820603907682E-2</v>
      </c>
      <c r="H47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G40" sqref="G40"/>
    </sheetView>
  </sheetViews>
  <sheetFormatPr defaultColWidth="11" defaultRowHeight="14.5" x14ac:dyDescent="0.35"/>
  <cols>
    <col min="1" max="1" width="21.1796875" bestFit="1" customWidth="1"/>
    <col min="2" max="3" width="10.90625" bestFit="1" customWidth="1"/>
    <col min="4" max="4" width="22.1796875" bestFit="1" customWidth="1"/>
    <col min="5" max="5" width="10.90625" bestFit="1" customWidth="1"/>
    <col min="6" max="6" width="2.1796875" bestFit="1" customWidth="1"/>
    <col min="7" max="7" width="10.90625" bestFit="1" customWidth="1"/>
    <col min="8" max="8" width="2.1796875" bestFit="1" customWidth="1"/>
    <col min="9" max="9" width="12.81640625" customWidth="1"/>
    <col min="10" max="10" width="2.54296875" bestFit="1" customWidth="1"/>
    <col min="11" max="11" width="21.453125" bestFit="1" customWidth="1"/>
    <col min="12" max="12" width="20.54296875" bestFit="1" customWidth="1"/>
    <col min="13" max="13" width="23.26953125" bestFit="1" customWidth="1"/>
    <col min="14" max="14" width="19.7265625" bestFit="1" customWidth="1"/>
  </cols>
  <sheetData>
    <row r="1" spans="1:14" x14ac:dyDescent="0.35">
      <c r="A1" t="s">
        <v>22</v>
      </c>
      <c r="D1" t="s">
        <v>6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35">
      <c r="A2" t="s">
        <v>9</v>
      </c>
      <c r="B2" s="14">
        <v>77.305508610000601</v>
      </c>
      <c r="D2" t="s">
        <v>9</v>
      </c>
      <c r="E2" s="14">
        <v>77.630143683949498</v>
      </c>
      <c r="I2" t="s">
        <v>40</v>
      </c>
      <c r="J2" t="s">
        <v>30</v>
      </c>
      <c r="K2" s="12">
        <v>-24.532941025310201</v>
      </c>
      <c r="L2">
        <v>2.93119361447968E-2</v>
      </c>
      <c r="M2" s="11">
        <v>3.5489293165825799</v>
      </c>
      <c r="N2" s="12">
        <v>76.592795920201098</v>
      </c>
    </row>
    <row r="3" spans="1:14" x14ac:dyDescent="0.35">
      <c r="A3" t="s">
        <v>10</v>
      </c>
      <c r="B3" s="14">
        <v>-22.755395649969799</v>
      </c>
      <c r="D3" t="s">
        <v>10</v>
      </c>
      <c r="E3" s="14">
        <v>-22.759988055591901</v>
      </c>
      <c r="I3" t="s">
        <v>41</v>
      </c>
      <c r="J3" t="s">
        <v>30</v>
      </c>
      <c r="K3" s="12">
        <v>-22.7713522860547</v>
      </c>
      <c r="L3">
        <v>2.93420920564057E-2</v>
      </c>
      <c r="M3" s="11">
        <v>3.65402373073676</v>
      </c>
      <c r="N3" s="12">
        <v>76.588176454952901</v>
      </c>
    </row>
    <row r="4" spans="1:14" x14ac:dyDescent="0.35">
      <c r="A4" t="s">
        <v>11</v>
      </c>
      <c r="B4" s="14">
        <v>2238.1833130062601</v>
      </c>
      <c r="D4" t="s">
        <v>11</v>
      </c>
      <c r="E4" s="14">
        <v>2226.2615923191602</v>
      </c>
      <c r="L4">
        <f>10^9*(5.2917721067*10^-11)^3/(2.179872325*10^-18)</f>
        <v>6.7978619470946699E-5</v>
      </c>
    </row>
    <row r="5" spans="1:14" x14ac:dyDescent="0.35">
      <c r="A5" t="s">
        <v>12</v>
      </c>
      <c r="B5" s="14">
        <v>417.25017828200799</v>
      </c>
      <c r="D5" t="s">
        <v>12</v>
      </c>
      <c r="E5" s="14">
        <v>411.09071096311101</v>
      </c>
      <c r="L5" s="1">
        <f>L2/$L$4</f>
        <v>431.19346013380567</v>
      </c>
    </row>
    <row r="6" spans="1:14" x14ac:dyDescent="0.35">
      <c r="A6" t="s">
        <v>13</v>
      </c>
      <c r="B6" s="14">
        <v>1434.9312426613501</v>
      </c>
      <c r="D6" t="s">
        <v>13</v>
      </c>
      <c r="E6" s="14">
        <v>1413.74871823338</v>
      </c>
      <c r="L6" s="1">
        <f>L3/$L$4</f>
        <v>431.63706890143868</v>
      </c>
    </row>
    <row r="7" spans="1:14" x14ac:dyDescent="0.35">
      <c r="A7" t="s">
        <v>14</v>
      </c>
      <c r="B7" s="14">
        <v>0.49274339463800199</v>
      </c>
      <c r="D7" t="s">
        <v>14</v>
      </c>
      <c r="E7" s="14">
        <v>2.3705421287589901</v>
      </c>
      <c r="L7" s="1"/>
    </row>
    <row r="8" spans="1:14" x14ac:dyDescent="0.35">
      <c r="A8" t="s">
        <v>15</v>
      </c>
      <c r="B8" s="14">
        <v>0.49278449609241098</v>
      </c>
      <c r="D8" t="s">
        <v>15</v>
      </c>
      <c r="E8" s="14">
        <v>2.3737471328486701</v>
      </c>
    </row>
    <row r="9" spans="1:14" x14ac:dyDescent="0.35">
      <c r="A9" t="s">
        <v>16</v>
      </c>
      <c r="B9" s="13">
        <v>2.1816612978993E-7</v>
      </c>
      <c r="D9" t="s">
        <v>16</v>
      </c>
      <c r="E9" s="13">
        <v>1.06084788141858E-6</v>
      </c>
    </row>
    <row r="11" spans="1:14" x14ac:dyDescent="0.35">
      <c r="A11" t="s">
        <v>7</v>
      </c>
      <c r="D11" t="s">
        <v>8</v>
      </c>
      <c r="L11" t="s">
        <v>42</v>
      </c>
    </row>
    <row r="12" spans="1:14" x14ac:dyDescent="0.35">
      <c r="A12" t="s">
        <v>9</v>
      </c>
      <c r="B12" s="14">
        <v>77.305541169006901</v>
      </c>
      <c r="D12" t="s">
        <v>9</v>
      </c>
      <c r="E12" s="14">
        <v>77.630256474514894</v>
      </c>
      <c r="L12">
        <v>2439</v>
      </c>
    </row>
    <row r="13" spans="1:14" x14ac:dyDescent="0.35">
      <c r="A13" t="s">
        <v>10</v>
      </c>
      <c r="B13" s="14">
        <v>-24.516984825263201</v>
      </c>
      <c r="D13" t="s">
        <v>10</v>
      </c>
      <c r="E13" s="14">
        <v>-24.5215772394527</v>
      </c>
      <c r="L13">
        <v>2465</v>
      </c>
    </row>
    <row r="14" spans="1:14" x14ac:dyDescent="0.35">
      <c r="A14" t="s">
        <v>11</v>
      </c>
      <c r="B14" s="14">
        <v>2238.1821116164601</v>
      </c>
      <c r="D14" t="s">
        <v>11</v>
      </c>
      <c r="E14" s="14">
        <v>2226.2574699616198</v>
      </c>
    </row>
    <row r="15" spans="1:14" x14ac:dyDescent="0.35">
      <c r="A15" t="s">
        <v>12</v>
      </c>
      <c r="B15" s="14">
        <v>417.18371045903899</v>
      </c>
      <c r="D15" t="s">
        <v>12</v>
      </c>
      <c r="E15" s="14">
        <v>410.95108776897501</v>
      </c>
      <c r="L15" t="s">
        <v>43</v>
      </c>
    </row>
    <row r="16" spans="1:14" x14ac:dyDescent="0.35">
      <c r="A16" t="s">
        <v>13</v>
      </c>
      <c r="B16" s="14">
        <v>1434.7026585629601</v>
      </c>
      <c r="D16" t="s">
        <v>13</v>
      </c>
      <c r="E16" s="14">
        <v>1413.2685514320301</v>
      </c>
      <c r="L16">
        <v>1011</v>
      </c>
    </row>
    <row r="17" spans="1:10" x14ac:dyDescent="0.35">
      <c r="A17" t="s">
        <v>14</v>
      </c>
      <c r="B17" s="14">
        <v>0.49274403323463001</v>
      </c>
      <c r="D17" t="s">
        <v>14</v>
      </c>
      <c r="E17" s="14">
        <v>2.3705440948332202</v>
      </c>
    </row>
    <row r="18" spans="1:10" x14ac:dyDescent="0.35">
      <c r="A18" t="s">
        <v>15</v>
      </c>
      <c r="B18" s="14">
        <v>0.49278514132676898</v>
      </c>
      <c r="D18" t="s">
        <v>15</v>
      </c>
      <c r="E18" s="14">
        <v>2.3737501885029402</v>
      </c>
    </row>
    <row r="19" spans="1:10" x14ac:dyDescent="0.35">
      <c r="A19" t="s">
        <v>16</v>
      </c>
      <c r="B19" s="13">
        <v>2.18201080011796E-7</v>
      </c>
      <c r="D19" t="s">
        <v>16</v>
      </c>
      <c r="E19" s="13">
        <v>1.0612076493901599E-6</v>
      </c>
    </row>
    <row r="24" spans="1:10" x14ac:dyDescent="0.35">
      <c r="A24" s="9" t="s">
        <v>44</v>
      </c>
      <c r="B24" t="s">
        <v>4</v>
      </c>
      <c r="C24" s="14">
        <f>B2</f>
        <v>77.305508610000601</v>
      </c>
      <c r="D24" t="s">
        <v>4</v>
      </c>
      <c r="E24" s="14">
        <f>E2</f>
        <v>77.630143683949498</v>
      </c>
      <c r="F24" t="s">
        <v>4</v>
      </c>
      <c r="G24" s="14">
        <f>B12</f>
        <v>77.305541169006901</v>
      </c>
      <c r="H24" t="s">
        <v>4</v>
      </c>
      <c r="I24" s="14">
        <f>E12</f>
        <v>77.630256474514894</v>
      </c>
      <c r="J24" s="5" t="s">
        <v>5</v>
      </c>
    </row>
    <row r="25" spans="1:10" x14ac:dyDescent="0.35">
      <c r="A25" s="9" t="s">
        <v>45</v>
      </c>
      <c r="B25" t="s">
        <v>4</v>
      </c>
      <c r="C25" s="14">
        <f t="shared" ref="C25:C31" si="0">B3</f>
        <v>-22.755395649969799</v>
      </c>
      <c r="D25" t="s">
        <v>4</v>
      </c>
      <c r="E25" s="14">
        <f t="shared" ref="E25:E31" si="1">E3</f>
        <v>-22.759988055591901</v>
      </c>
      <c r="F25" t="s">
        <v>4</v>
      </c>
      <c r="G25" s="14">
        <f t="shared" ref="G25:G31" si="2">B13</f>
        <v>-24.516984825263201</v>
      </c>
      <c r="H25" t="s">
        <v>4</v>
      </c>
      <c r="I25" s="14">
        <f t="shared" ref="I25:I31" si="3">E13</f>
        <v>-24.5215772394527</v>
      </c>
      <c r="J25" s="5" t="s">
        <v>5</v>
      </c>
    </row>
    <row r="26" spans="1:10" x14ac:dyDescent="0.35">
      <c r="A26" s="9" t="s">
        <v>46</v>
      </c>
      <c r="B26" t="s">
        <v>4</v>
      </c>
      <c r="C26" s="14">
        <f t="shared" si="0"/>
        <v>2238.1833130062601</v>
      </c>
      <c r="D26" t="s">
        <v>4</v>
      </c>
      <c r="E26" s="14">
        <f t="shared" si="1"/>
        <v>2226.2615923191602</v>
      </c>
      <c r="F26" t="s">
        <v>4</v>
      </c>
      <c r="G26" s="14">
        <f t="shared" si="2"/>
        <v>2238.1821116164601</v>
      </c>
      <c r="H26" t="s">
        <v>4</v>
      </c>
      <c r="I26" s="14">
        <f t="shared" si="3"/>
        <v>2226.2574699616198</v>
      </c>
      <c r="J26" s="5" t="s">
        <v>5</v>
      </c>
    </row>
    <row r="27" spans="1:10" x14ac:dyDescent="0.35">
      <c r="A27" s="9" t="s">
        <v>47</v>
      </c>
      <c r="B27" t="s">
        <v>4</v>
      </c>
      <c r="C27" s="14">
        <f t="shared" si="0"/>
        <v>417.25017828200799</v>
      </c>
      <c r="D27" t="s">
        <v>4</v>
      </c>
      <c r="E27" s="14">
        <f t="shared" si="1"/>
        <v>411.09071096311101</v>
      </c>
      <c r="F27" t="s">
        <v>4</v>
      </c>
      <c r="G27" s="14">
        <f t="shared" si="2"/>
        <v>417.18371045903899</v>
      </c>
      <c r="H27" t="s">
        <v>4</v>
      </c>
      <c r="I27" s="14">
        <f t="shared" si="3"/>
        <v>410.95108776897501</v>
      </c>
      <c r="J27" s="5" t="s">
        <v>5</v>
      </c>
    </row>
    <row r="28" spans="1:10" x14ac:dyDescent="0.35">
      <c r="A28" s="9" t="s">
        <v>48</v>
      </c>
      <c r="B28" t="s">
        <v>4</v>
      </c>
      <c r="C28" s="14">
        <f t="shared" si="0"/>
        <v>1434.9312426613501</v>
      </c>
      <c r="D28" t="s">
        <v>4</v>
      </c>
      <c r="E28" s="14">
        <f t="shared" si="1"/>
        <v>1413.74871823338</v>
      </c>
      <c r="F28" t="s">
        <v>4</v>
      </c>
      <c r="G28" s="14">
        <f t="shared" si="2"/>
        <v>1434.7026585629601</v>
      </c>
      <c r="H28" t="s">
        <v>4</v>
      </c>
      <c r="I28" s="14">
        <f t="shared" si="3"/>
        <v>1413.2685514320301</v>
      </c>
      <c r="J28" s="5" t="s">
        <v>5</v>
      </c>
    </row>
    <row r="29" spans="1:10" x14ac:dyDescent="0.35">
      <c r="A29" s="9" t="s">
        <v>49</v>
      </c>
      <c r="B29" t="s">
        <v>4</v>
      </c>
      <c r="C29" s="14">
        <f t="shared" si="0"/>
        <v>0.49274339463800199</v>
      </c>
      <c r="D29" t="s">
        <v>4</v>
      </c>
      <c r="E29" s="14">
        <f t="shared" si="1"/>
        <v>2.3705421287589901</v>
      </c>
      <c r="F29" t="s">
        <v>4</v>
      </c>
      <c r="G29" s="14">
        <f t="shared" si="2"/>
        <v>0.49274403323463001</v>
      </c>
      <c r="H29" t="s">
        <v>4</v>
      </c>
      <c r="I29" s="14">
        <f t="shared" si="3"/>
        <v>2.3705440948332202</v>
      </c>
      <c r="J29" s="5" t="s">
        <v>5</v>
      </c>
    </row>
    <row r="30" spans="1:10" x14ac:dyDescent="0.35">
      <c r="A30" s="10" t="s">
        <v>50</v>
      </c>
      <c r="B30" t="s">
        <v>4</v>
      </c>
      <c r="C30" s="14">
        <f t="shared" si="0"/>
        <v>0.49278449609241098</v>
      </c>
      <c r="D30" t="s">
        <v>4</v>
      </c>
      <c r="E30" s="14">
        <f t="shared" si="1"/>
        <v>2.3737471328486701</v>
      </c>
      <c r="F30" t="s">
        <v>4</v>
      </c>
      <c r="G30" s="14">
        <f t="shared" si="2"/>
        <v>0.49278514132676898</v>
      </c>
      <c r="H30" t="s">
        <v>4</v>
      </c>
      <c r="I30" s="14">
        <f t="shared" si="3"/>
        <v>2.3737501885029402</v>
      </c>
      <c r="J30" s="5" t="s">
        <v>5</v>
      </c>
    </row>
    <row r="31" spans="1:10" x14ac:dyDescent="0.35">
      <c r="A31" s="9" t="s">
        <v>51</v>
      </c>
      <c r="B31" t="s">
        <v>4</v>
      </c>
      <c r="C31" s="15">
        <f t="shared" si="0"/>
        <v>2.1816612978993E-7</v>
      </c>
      <c r="D31" t="s">
        <v>4</v>
      </c>
      <c r="E31" s="15">
        <f t="shared" si="1"/>
        <v>1.06084788141858E-6</v>
      </c>
      <c r="F31" t="s">
        <v>4</v>
      </c>
      <c r="G31" s="15">
        <f t="shared" si="2"/>
        <v>2.18201080011796E-7</v>
      </c>
      <c r="H31" t="s">
        <v>4</v>
      </c>
      <c r="I31" s="15">
        <f t="shared" si="3"/>
        <v>1.0612076493901599E-6</v>
      </c>
      <c r="J31" s="5" t="s">
        <v>5</v>
      </c>
    </row>
    <row r="35" spans="2:7" x14ac:dyDescent="0.35">
      <c r="B35">
        <v>2239.6</v>
      </c>
      <c r="D35" s="2">
        <f>ABS(B35-C26)/B35</f>
        <v>6.3256250836750253E-4</v>
      </c>
      <c r="E35" s="2"/>
      <c r="F35" s="2"/>
      <c r="G35" s="2">
        <f>ABS((G26-B35)/B35)</f>
        <v>6.3309893889077319E-4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25" workbookViewId="0">
      <selection activeCell="E41" sqref="E41"/>
    </sheetView>
  </sheetViews>
  <sheetFormatPr defaultRowHeight="14.5" x14ac:dyDescent="0.35"/>
  <cols>
    <col min="1" max="1" width="30.26953125" bestFit="1" customWidth="1"/>
    <col min="2" max="2" width="8.26953125" bestFit="1" customWidth="1"/>
    <col min="3" max="3" width="19.7265625" bestFit="1" customWidth="1"/>
    <col min="4" max="4" width="11.81640625" bestFit="1" customWidth="1"/>
    <col min="5" max="5" width="15.453125" bestFit="1" customWidth="1"/>
    <col min="6" max="6" width="19.08984375" bestFit="1" customWidth="1"/>
    <col min="7" max="7" width="10.26953125" bestFit="1" customWidth="1"/>
    <col min="8" max="8" width="2.1796875" bestFit="1" customWidth="1"/>
    <col min="9" max="9" width="10.26953125" bestFit="1" customWidth="1"/>
    <col min="10" max="10" width="2.453125" bestFit="1" customWidth="1"/>
  </cols>
  <sheetData>
    <row r="1" spans="1:7" x14ac:dyDescent="0.35">
      <c r="A1" t="s">
        <v>17</v>
      </c>
      <c r="B1" t="s">
        <v>30</v>
      </c>
      <c r="C1" t="s">
        <v>38</v>
      </c>
      <c r="D1">
        <v>6.00823232684085E-3</v>
      </c>
      <c r="E1" s="12">
        <v>4.1471743669924601</v>
      </c>
      <c r="F1" t="s">
        <v>36</v>
      </c>
    </row>
    <row r="2" spans="1:7" x14ac:dyDescent="0.35">
      <c r="A2" t="s">
        <v>31</v>
      </c>
      <c r="B2" t="s">
        <v>30</v>
      </c>
      <c r="C2" t="s">
        <v>39</v>
      </c>
      <c r="D2">
        <v>6.0193480446781604E-3</v>
      </c>
      <c r="E2" s="12">
        <v>4.2426123027711897</v>
      </c>
      <c r="F2" t="s">
        <v>37</v>
      </c>
    </row>
    <row r="3" spans="1:7" x14ac:dyDescent="0.35">
      <c r="D3" s="1">
        <f>D1/diamante2!$L$4</f>
        <v>88.384147451077638</v>
      </c>
    </row>
    <row r="4" spans="1:7" x14ac:dyDescent="0.35">
      <c r="D4" s="1">
        <f>D2/diamante2!$L$4</f>
        <v>88.547665303070218</v>
      </c>
    </row>
    <row r="7" spans="1:7" x14ac:dyDescent="0.35">
      <c r="A7" t="s">
        <v>17</v>
      </c>
      <c r="B7" t="s">
        <v>18</v>
      </c>
      <c r="C7" t="s">
        <v>21</v>
      </c>
      <c r="E7" t="s">
        <v>17</v>
      </c>
      <c r="F7" t="s">
        <v>18</v>
      </c>
      <c r="G7" t="s">
        <v>19</v>
      </c>
    </row>
    <row r="8" spans="1:7" x14ac:dyDescent="0.35">
      <c r="A8" t="s">
        <v>9</v>
      </c>
      <c r="B8">
        <v>277.79885110510901</v>
      </c>
      <c r="E8" t="s">
        <v>9</v>
      </c>
      <c r="F8">
        <v>281.18387823574398</v>
      </c>
    </row>
    <row r="9" spans="1:7" x14ac:dyDescent="0.35">
      <c r="A9" t="s">
        <v>10</v>
      </c>
      <c r="B9">
        <v>-19.1902027144992</v>
      </c>
      <c r="E9" t="s">
        <v>10</v>
      </c>
      <c r="F9">
        <v>-19.207839659020699</v>
      </c>
    </row>
    <row r="10" spans="1:7" x14ac:dyDescent="0.35">
      <c r="A10" t="s">
        <v>11</v>
      </c>
      <c r="B10">
        <v>647.82555027805995</v>
      </c>
      <c r="E10" t="s">
        <v>11</v>
      </c>
      <c r="F10">
        <v>635.59584441808204</v>
      </c>
    </row>
    <row r="11" spans="1:7" x14ac:dyDescent="0.35">
      <c r="A11" t="s">
        <v>12</v>
      </c>
      <c r="B11">
        <v>85.978505104733102</v>
      </c>
      <c r="E11" t="s">
        <v>12</v>
      </c>
      <c r="F11">
        <v>81.766587203019697</v>
      </c>
    </row>
    <row r="12" spans="1:7" x14ac:dyDescent="0.35">
      <c r="A12" t="s">
        <v>13</v>
      </c>
      <c r="B12">
        <v>454.70586301302802</v>
      </c>
      <c r="E12" t="s">
        <v>13</v>
      </c>
      <c r="F12">
        <v>432.43071689242902</v>
      </c>
    </row>
    <row r="13" spans="1:7" x14ac:dyDescent="0.35">
      <c r="A13" t="s">
        <v>14</v>
      </c>
      <c r="B13">
        <v>2.4022432101458699</v>
      </c>
      <c r="E13" t="s">
        <v>14</v>
      </c>
      <c r="F13">
        <v>2.9402662057566502</v>
      </c>
    </row>
    <row r="14" spans="1:7" x14ac:dyDescent="0.35">
      <c r="A14" t="s">
        <v>15</v>
      </c>
      <c r="B14">
        <v>2.40425444219255</v>
      </c>
      <c r="E14" t="s">
        <v>15</v>
      </c>
      <c r="F14">
        <v>2.9506998092507102</v>
      </c>
    </row>
    <row r="15" spans="1:7" x14ac:dyDescent="0.35">
      <c r="A15" t="s">
        <v>16</v>
      </c>
      <c r="B15" s="8">
        <v>1.7735079574579901E-6</v>
      </c>
      <c r="E15" t="s">
        <v>16</v>
      </c>
      <c r="F15" s="8">
        <v>2.25505358575803E-6</v>
      </c>
    </row>
    <row r="17" spans="1:10" x14ac:dyDescent="0.35">
      <c r="A17" t="s">
        <v>20</v>
      </c>
      <c r="B17" t="s">
        <v>18</v>
      </c>
      <c r="C17" t="s">
        <v>21</v>
      </c>
      <c r="E17" t="s">
        <v>20</v>
      </c>
      <c r="F17" t="s">
        <v>18</v>
      </c>
      <c r="G17" t="s">
        <v>19</v>
      </c>
    </row>
    <row r="18" spans="1:10" x14ac:dyDescent="0.35">
      <c r="A18" t="s">
        <v>9</v>
      </c>
      <c r="B18">
        <v>277.79890906307901</v>
      </c>
      <c r="E18" t="s">
        <v>9</v>
      </c>
      <c r="F18">
        <v>281.18515536556703</v>
      </c>
    </row>
    <row r="19" spans="1:10" x14ac:dyDescent="0.35">
      <c r="A19" t="s">
        <v>10</v>
      </c>
      <c r="B19">
        <v>-20.243853166089099</v>
      </c>
      <c r="E19" t="s">
        <v>10</v>
      </c>
      <c r="F19">
        <v>-20.2614901442914</v>
      </c>
    </row>
    <row r="20" spans="1:10" x14ac:dyDescent="0.35">
      <c r="A20" t="s">
        <v>11</v>
      </c>
      <c r="B20">
        <v>647.82533759569196</v>
      </c>
      <c r="E20" t="s">
        <v>11</v>
      </c>
      <c r="F20">
        <v>635.59130171919799</v>
      </c>
    </row>
    <row r="21" spans="1:10" x14ac:dyDescent="0.35">
      <c r="A21" t="s">
        <v>12</v>
      </c>
      <c r="B21">
        <v>85.970635031740102</v>
      </c>
      <c r="E21" t="s">
        <v>12</v>
      </c>
      <c r="F21">
        <v>81.705053691371404</v>
      </c>
    </row>
    <row r="22" spans="1:10" x14ac:dyDescent="0.35">
      <c r="A22" t="s">
        <v>13</v>
      </c>
      <c r="B22">
        <v>454.66424135040501</v>
      </c>
      <c r="E22" t="s">
        <v>13</v>
      </c>
      <c r="F22">
        <v>432.10529080501101</v>
      </c>
    </row>
    <row r="23" spans="1:10" x14ac:dyDescent="0.35">
      <c r="A23" t="s">
        <v>14</v>
      </c>
      <c r="B23">
        <v>2.4022435444060002</v>
      </c>
      <c r="E23" t="s">
        <v>14</v>
      </c>
      <c r="F23">
        <v>2.9402670474154999</v>
      </c>
    </row>
    <row r="24" spans="1:10" x14ac:dyDescent="0.35">
      <c r="A24" t="s">
        <v>15</v>
      </c>
      <c r="B24">
        <v>2.4042549607084802</v>
      </c>
      <c r="E24" t="s">
        <v>15</v>
      </c>
      <c r="F24">
        <v>2.9507084671928299</v>
      </c>
    </row>
    <row r="25" spans="1:10" x14ac:dyDescent="0.35">
      <c r="A25" t="s">
        <v>16</v>
      </c>
      <c r="B25" s="8">
        <v>1.7736701877511399E-6</v>
      </c>
      <c r="E25" t="s">
        <v>16</v>
      </c>
      <c r="F25" s="8">
        <v>2.2567423021756199E-6</v>
      </c>
    </row>
    <row r="29" spans="1:10" x14ac:dyDescent="0.35">
      <c r="A29" s="9" t="s">
        <v>23</v>
      </c>
      <c r="B29" t="s">
        <v>4</v>
      </c>
      <c r="C29" s="14">
        <f>B8</f>
        <v>277.79885110510901</v>
      </c>
      <c r="D29" t="s">
        <v>4</v>
      </c>
      <c r="E29" s="14">
        <f>F8</f>
        <v>281.18387823574398</v>
      </c>
      <c r="F29" t="s">
        <v>4</v>
      </c>
      <c r="G29" s="14">
        <f>B18</f>
        <v>277.79890906307901</v>
      </c>
      <c r="H29" t="s">
        <v>4</v>
      </c>
      <c r="I29" s="14">
        <f>F18</f>
        <v>281.18515536556703</v>
      </c>
      <c r="J29" s="5" t="s">
        <v>5</v>
      </c>
    </row>
    <row r="30" spans="1:10" x14ac:dyDescent="0.35">
      <c r="A30" s="9" t="s">
        <v>24</v>
      </c>
      <c r="B30" t="s">
        <v>4</v>
      </c>
      <c r="C30" s="14">
        <f t="shared" ref="C30:C36" si="0">B9</f>
        <v>-19.1902027144992</v>
      </c>
      <c r="D30" t="s">
        <v>4</v>
      </c>
      <c r="E30" s="14">
        <f t="shared" ref="E30:E36" si="1">F9</f>
        <v>-19.207839659020699</v>
      </c>
      <c r="F30" t="s">
        <v>4</v>
      </c>
      <c r="G30" s="14">
        <f t="shared" ref="G30:G36" si="2">B19</f>
        <v>-20.243853166089099</v>
      </c>
      <c r="H30" t="s">
        <v>4</v>
      </c>
      <c r="I30" s="14">
        <f t="shared" ref="I30:I36" si="3">F19</f>
        <v>-20.2614901442914</v>
      </c>
      <c r="J30" s="5" t="s">
        <v>5</v>
      </c>
    </row>
    <row r="31" spans="1:10" x14ac:dyDescent="0.35">
      <c r="A31" s="9" t="s">
        <v>25</v>
      </c>
      <c r="B31" t="s">
        <v>4</v>
      </c>
      <c r="C31" s="14">
        <f t="shared" si="0"/>
        <v>647.82555027805995</v>
      </c>
      <c r="D31" t="s">
        <v>4</v>
      </c>
      <c r="E31" s="14">
        <f t="shared" si="1"/>
        <v>635.59584441808204</v>
      </c>
      <c r="F31" t="s">
        <v>4</v>
      </c>
      <c r="G31" s="14">
        <f t="shared" si="2"/>
        <v>647.82533759569196</v>
      </c>
      <c r="H31" t="s">
        <v>4</v>
      </c>
      <c r="I31" s="14">
        <f t="shared" si="3"/>
        <v>635.59130171919799</v>
      </c>
      <c r="J31" s="5" t="s">
        <v>5</v>
      </c>
    </row>
    <row r="32" spans="1:10" x14ac:dyDescent="0.35">
      <c r="A32" s="9" t="s">
        <v>26</v>
      </c>
      <c r="B32" t="s">
        <v>4</v>
      </c>
      <c r="C32" s="14">
        <f t="shared" si="0"/>
        <v>85.978505104733102</v>
      </c>
      <c r="D32" t="s">
        <v>4</v>
      </c>
      <c r="E32" s="14">
        <f t="shared" si="1"/>
        <v>81.766587203019697</v>
      </c>
      <c r="F32" t="s">
        <v>4</v>
      </c>
      <c r="G32" s="14">
        <f t="shared" si="2"/>
        <v>85.970635031740102</v>
      </c>
      <c r="H32" t="s">
        <v>4</v>
      </c>
      <c r="I32" s="14">
        <f t="shared" si="3"/>
        <v>81.705053691371404</v>
      </c>
      <c r="J32" s="5" t="s">
        <v>5</v>
      </c>
    </row>
    <row r="33" spans="1:10" x14ac:dyDescent="0.35">
      <c r="A33" s="9" t="s">
        <v>27</v>
      </c>
      <c r="B33" t="s">
        <v>4</v>
      </c>
      <c r="C33" s="14">
        <f t="shared" si="0"/>
        <v>454.70586301302802</v>
      </c>
      <c r="D33" t="s">
        <v>4</v>
      </c>
      <c r="E33" s="14">
        <f t="shared" si="1"/>
        <v>432.43071689242902</v>
      </c>
      <c r="F33" t="s">
        <v>4</v>
      </c>
      <c r="G33" s="14">
        <f t="shared" si="2"/>
        <v>454.66424135040501</v>
      </c>
      <c r="H33" t="s">
        <v>4</v>
      </c>
      <c r="I33" s="14">
        <f t="shared" si="3"/>
        <v>432.10529080501101</v>
      </c>
      <c r="J33" s="5" t="s">
        <v>5</v>
      </c>
    </row>
    <row r="34" spans="1:10" x14ac:dyDescent="0.35">
      <c r="A34" s="9" t="s">
        <v>28</v>
      </c>
      <c r="B34" t="s">
        <v>4</v>
      </c>
      <c r="C34" s="14">
        <f t="shared" si="0"/>
        <v>2.4022432101458699</v>
      </c>
      <c r="D34" t="s">
        <v>4</v>
      </c>
      <c r="E34" s="14">
        <f t="shared" si="1"/>
        <v>2.9402662057566502</v>
      </c>
      <c r="F34" t="s">
        <v>4</v>
      </c>
      <c r="G34" s="14">
        <f t="shared" si="2"/>
        <v>2.4022435444060002</v>
      </c>
      <c r="H34" t="s">
        <v>4</v>
      </c>
      <c r="I34" s="14">
        <f t="shared" si="3"/>
        <v>2.9402670474154999</v>
      </c>
      <c r="J34" s="5" t="s">
        <v>5</v>
      </c>
    </row>
    <row r="35" spans="1:10" x14ac:dyDescent="0.35">
      <c r="A35" s="10" t="s">
        <v>29</v>
      </c>
      <c r="B35" t="s">
        <v>4</v>
      </c>
      <c r="C35" s="14">
        <f t="shared" si="0"/>
        <v>2.40425444219255</v>
      </c>
      <c r="D35" t="s">
        <v>4</v>
      </c>
      <c r="E35" s="14">
        <f t="shared" si="1"/>
        <v>2.9506998092507102</v>
      </c>
      <c r="F35" t="s">
        <v>4</v>
      </c>
      <c r="G35" s="14">
        <f t="shared" si="2"/>
        <v>2.4042549607084802</v>
      </c>
      <c r="H35" t="s">
        <v>4</v>
      </c>
      <c r="I35" s="14">
        <f t="shared" si="3"/>
        <v>2.9507084671928299</v>
      </c>
      <c r="J35" s="5" t="s">
        <v>5</v>
      </c>
    </row>
    <row r="36" spans="1:10" x14ac:dyDescent="0.35">
      <c r="A36" s="9" t="s">
        <v>51</v>
      </c>
      <c r="B36" t="s">
        <v>4</v>
      </c>
      <c r="C36" s="15">
        <f t="shared" si="0"/>
        <v>1.7735079574579901E-6</v>
      </c>
      <c r="D36" t="s">
        <v>4</v>
      </c>
      <c r="E36" s="15">
        <f t="shared" si="1"/>
        <v>2.25505358575803E-6</v>
      </c>
      <c r="F36" t="s">
        <v>4</v>
      </c>
      <c r="G36" s="15">
        <f t="shared" si="2"/>
        <v>1.7736701877511399E-6</v>
      </c>
      <c r="H36" t="s">
        <v>4</v>
      </c>
      <c r="I36" s="15">
        <f t="shared" si="3"/>
        <v>2.2567423021756199E-6</v>
      </c>
      <c r="J36" s="5" t="s">
        <v>5</v>
      </c>
    </row>
    <row r="40" spans="1:10" x14ac:dyDescent="0.35">
      <c r="B40">
        <v>648.9</v>
      </c>
      <c r="C40" s="2">
        <f>ABS(C31-B40)/B40</f>
        <v>1.6558016981661693E-3</v>
      </c>
      <c r="E40" s="2">
        <f>ABS(G31-B40)/B40</f>
        <v>1.6561294564771377E-3</v>
      </c>
    </row>
    <row r="47" spans="1:10" x14ac:dyDescent="0.35">
      <c r="B47" s="8"/>
    </row>
    <row r="56" spans="2:2" x14ac:dyDescent="0.35">
      <c r="B56" s="8"/>
    </row>
    <row r="65" spans="2:2" x14ac:dyDescent="0.35">
      <c r="B65" s="8"/>
    </row>
    <row r="74" spans="2:2" x14ac:dyDescent="0.35">
      <c r="B74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diamante1</vt:lpstr>
      <vt:lpstr>diamante2</vt:lpstr>
      <vt:lpstr>silicio</vt:lpstr>
      <vt:lpstr>Cr7C3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Olivio Catarucci</dc:creator>
  <cp:lastModifiedBy>Danielle Olivio Catarucci</cp:lastModifiedBy>
  <dcterms:created xsi:type="dcterms:W3CDTF">2019-10-07T13:25:10Z</dcterms:created>
  <dcterms:modified xsi:type="dcterms:W3CDTF">2019-10-08T20:12:23Z</dcterms:modified>
</cp:coreProperties>
</file>