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NaoApagarNunca\Desktop\unip_4semestre\calculo\"/>
    </mc:Choice>
  </mc:AlternateContent>
  <xr:revisionPtr revIDLastSave="0" documentId="13_ncr:1_{A5311820-34B5-48A8-BA09-72F1FF53E76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" i="1" l="1"/>
  <c r="M71" i="1"/>
  <c r="L71" i="1"/>
  <c r="K71" i="1"/>
  <c r="I71" i="1"/>
  <c r="H71" i="1"/>
  <c r="R45" i="1"/>
  <c r="R44" i="1"/>
  <c r="R43" i="1"/>
  <c r="R46" i="1"/>
  <c r="I46" i="1"/>
  <c r="I45" i="1"/>
  <c r="I44" i="1"/>
  <c r="I43" i="1"/>
  <c r="E49" i="1"/>
  <c r="J58" i="1"/>
  <c r="K26" i="1"/>
  <c r="K79" i="1"/>
  <c r="H72" i="1"/>
  <c r="L79" i="1"/>
  <c r="M79" i="1"/>
  <c r="N79" i="1"/>
  <c r="K85" i="1" s="1"/>
  <c r="L80" i="1"/>
  <c r="M80" i="1"/>
  <c r="N80" i="1"/>
  <c r="G58" i="1"/>
  <c r="D63" i="1"/>
  <c r="G60" i="1"/>
  <c r="G59" i="1"/>
  <c r="J60" i="1"/>
  <c r="J59" i="1"/>
  <c r="H60" i="1"/>
  <c r="H59" i="1"/>
  <c r="H58" i="1"/>
  <c r="D65" i="1"/>
  <c r="E60" i="1" s="1"/>
  <c r="D64" i="1"/>
  <c r="E59" i="1" s="1"/>
  <c r="L59" i="1" s="1"/>
  <c r="E58" i="1"/>
  <c r="N49" i="1" l="1"/>
  <c r="L85" i="1"/>
  <c r="M85" i="1"/>
  <c r="J61" i="1"/>
  <c r="L58" i="1"/>
  <c r="K58" i="1"/>
  <c r="L60" i="1"/>
  <c r="L61" i="1" s="1"/>
  <c r="K60" i="1"/>
  <c r="K59" i="1"/>
  <c r="K17" i="1"/>
  <c r="F2" i="1"/>
  <c r="F8" i="1" s="1"/>
  <c r="I8" i="1" s="1"/>
  <c r="I26" i="1"/>
  <c r="G8" i="1"/>
  <c r="I17" i="1"/>
  <c r="K61" i="1" l="1"/>
</calcChain>
</file>

<file path=xl/sharedStrings.xml><?xml version="1.0" encoding="utf-8"?>
<sst xmlns="http://schemas.openxmlformats.org/spreadsheetml/2006/main" count="95" uniqueCount="56">
  <si>
    <t>x</t>
  </si>
  <si>
    <t>a</t>
  </si>
  <si>
    <t>b</t>
  </si>
  <si>
    <t>equação</t>
  </si>
  <si>
    <t>derivada</t>
  </si>
  <si>
    <t>final</t>
  </si>
  <si>
    <t>f(x)</t>
  </si>
  <si>
    <t>atual</t>
  </si>
  <si>
    <t>f(x) atual</t>
  </si>
  <si>
    <t>E= 0,001</t>
  </si>
  <si>
    <t>fi</t>
  </si>
  <si>
    <t>tabela (x)</t>
  </si>
  <si>
    <t>x atual</t>
  </si>
  <si>
    <t>fi = f(xatual)/f'(xatual)</t>
  </si>
  <si>
    <t>tabela(x)</t>
  </si>
  <si>
    <t>exercício 2</t>
  </si>
  <si>
    <t>exercício 1</t>
  </si>
  <si>
    <t>x1 atual</t>
  </si>
  <si>
    <t>x2 atual</t>
  </si>
  <si>
    <t>x3 atual</t>
  </si>
  <si>
    <t>x4 atual</t>
  </si>
  <si>
    <t>x1 anterior</t>
  </si>
  <si>
    <t>x2 anterior</t>
  </si>
  <si>
    <t>x3 anterior</t>
  </si>
  <si>
    <t>x4 anterior</t>
  </si>
  <si>
    <t>x1 =</t>
  </si>
  <si>
    <t xml:space="preserve">x2 = </t>
  </si>
  <si>
    <t>x3 =</t>
  </si>
  <si>
    <t>x4 =</t>
  </si>
  <si>
    <t>criteiro de parada</t>
  </si>
  <si>
    <t>exercício 3</t>
  </si>
  <si>
    <t>y</t>
  </si>
  <si>
    <t>x^2</t>
  </si>
  <si>
    <t>0ª</t>
  </si>
  <si>
    <t>1ª</t>
  </si>
  <si>
    <t>2ª</t>
  </si>
  <si>
    <t>deno.l(0)</t>
  </si>
  <si>
    <t>deno.l(1)</t>
  </si>
  <si>
    <t>Y/deno.l()</t>
  </si>
  <si>
    <t>deno.l(2)</t>
  </si>
  <si>
    <t>termo ind</t>
  </si>
  <si>
    <t>termo ind*Y/deno.l()</t>
  </si>
  <si>
    <t>x*Y/deno.l()</t>
  </si>
  <si>
    <t>x^2*Y/deno.l()</t>
  </si>
  <si>
    <t>final:</t>
  </si>
  <si>
    <t>exercício 4 lagrange</t>
  </si>
  <si>
    <t>d0</t>
  </si>
  <si>
    <t>d1</t>
  </si>
  <si>
    <t>d2</t>
  </si>
  <si>
    <t>term.ind</t>
  </si>
  <si>
    <t>exercício 4 newton</t>
  </si>
  <si>
    <t>co.termin</t>
  </si>
  <si>
    <t>co.x</t>
  </si>
  <si>
    <t>co.x^2</t>
  </si>
  <si>
    <t>pivot</t>
  </si>
  <si>
    <t>exercício 4 vandermonde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</si>
</sst>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1" fillId="0" borderId="0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NumberForma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A62" zoomScaleNormal="100" workbookViewId="0">
      <selection activeCell="K81" sqref="K81"/>
    </sheetView>
  </sheetViews>
  <sheetFormatPr defaultRowHeight="15" x14ac:dyDescent="0.25"/>
  <cols>
    <col min="1" max="1" width="10.5703125" bestFit="1" customWidth="1"/>
    <col min="4" max="4" width="8.85546875" customWidth="1"/>
    <col min="5" max="5" width="16.7109375" bestFit="1" customWidth="1"/>
    <col min="7" max="7" width="12.7109375" bestFit="1" customWidth="1"/>
    <col min="9" max="9" width="20.85546875" bestFit="1" customWidth="1"/>
    <col min="10" max="10" width="20" bestFit="1" customWidth="1"/>
    <col min="11" max="11" width="12.7109375" bestFit="1" customWidth="1"/>
    <col min="12" max="12" width="14.140625" bestFit="1" customWidth="1"/>
    <col min="13" max="13" width="12.7109375" bestFit="1" customWidth="1"/>
    <col min="18" max="18" width="12" bestFit="1" customWidth="1"/>
  </cols>
  <sheetData>
    <row r="1" spans="2:14" x14ac:dyDescent="0.25">
      <c r="B1" t="s">
        <v>1</v>
      </c>
      <c r="C1" t="s">
        <v>2</v>
      </c>
      <c r="E1" s="26" t="s">
        <v>7</v>
      </c>
      <c r="F1" s="27" t="s">
        <v>8</v>
      </c>
      <c r="G1" s="27" t="s">
        <v>0</v>
      </c>
      <c r="H1" s="27" t="s">
        <v>6</v>
      </c>
      <c r="I1" s="27"/>
      <c r="J1" s="28"/>
    </row>
    <row r="2" spans="2:14" x14ac:dyDescent="0.25">
      <c r="B2">
        <v>1</v>
      </c>
      <c r="E2" s="29">
        <v>1.430796</v>
      </c>
      <c r="F2" s="5">
        <f>SQRT(E2) - 5 * EXP(-E2)</f>
        <v>5.6631164431086845E-4</v>
      </c>
      <c r="G2" s="5">
        <v>2</v>
      </c>
      <c r="H2" s="5">
        <v>0.737537</v>
      </c>
      <c r="I2" s="5"/>
      <c r="J2" s="30"/>
    </row>
    <row r="3" spans="2:14" x14ac:dyDescent="0.25">
      <c r="E3" s="29"/>
      <c r="F3" s="5"/>
      <c r="G3" s="5">
        <v>1.467014</v>
      </c>
      <c r="H3" s="5">
        <v>5.8138000000000002E-2</v>
      </c>
      <c r="I3" s="5"/>
      <c r="J3" s="30"/>
    </row>
    <row r="4" spans="2:14" x14ac:dyDescent="0.25">
      <c r="E4" s="29"/>
      <c r="F4" s="5"/>
      <c r="G4" s="5">
        <v>1.433956</v>
      </c>
      <c r="H4" s="5">
        <v>5.659E-3</v>
      </c>
      <c r="I4" s="5"/>
      <c r="J4" s="30"/>
    </row>
    <row r="5" spans="2:14" x14ac:dyDescent="0.25">
      <c r="E5" s="29"/>
      <c r="F5" s="5"/>
      <c r="G5" s="24">
        <v>1.430796</v>
      </c>
      <c r="H5" s="25">
        <v>5.6599999999999999E-4</v>
      </c>
      <c r="I5" s="5"/>
      <c r="J5" s="30" t="s">
        <v>9</v>
      </c>
    </row>
    <row r="6" spans="2:14" x14ac:dyDescent="0.25">
      <c r="E6" s="29"/>
      <c r="F6" s="5"/>
      <c r="G6" s="5"/>
      <c r="H6" s="5"/>
      <c r="I6" s="5"/>
      <c r="J6" s="30"/>
    </row>
    <row r="7" spans="2:14" x14ac:dyDescent="0.25">
      <c r="E7" s="29"/>
      <c r="F7" s="5" t="s">
        <v>3</v>
      </c>
      <c r="G7" s="5" t="s">
        <v>4</v>
      </c>
      <c r="H7" s="5"/>
      <c r="I7" s="5" t="s">
        <v>5</v>
      </c>
      <c r="J7" s="30"/>
    </row>
    <row r="8" spans="2:14" x14ac:dyDescent="0.25">
      <c r="E8" s="31"/>
      <c r="F8" s="32">
        <f>F2</f>
        <v>5.6631164431086845E-4</v>
      </c>
      <c r="G8" s="32">
        <f xml:space="preserve"> (1/2* SQRT(E2)) + 5 * EXP(-E2)</f>
        <v>1.793671966846035</v>
      </c>
      <c r="H8" s="32"/>
      <c r="I8" s="32">
        <f>E2-F8/G8</f>
        <v>1.4304802724562915</v>
      </c>
      <c r="J8" s="33"/>
    </row>
    <row r="14" spans="2:14" ht="15.75" thickBot="1" x14ac:dyDescent="0.3"/>
    <row r="15" spans="2:14" ht="15.75" thickBot="1" x14ac:dyDescent="0.3">
      <c r="G15" s="37" t="s">
        <v>16</v>
      </c>
      <c r="H15" s="38"/>
      <c r="I15" s="38"/>
      <c r="J15" s="38"/>
      <c r="K15" s="38"/>
      <c r="L15" s="38"/>
      <c r="M15" s="38"/>
      <c r="N15" s="39"/>
    </row>
    <row r="16" spans="2:14" x14ac:dyDescent="0.25">
      <c r="G16" s="1" t="s">
        <v>12</v>
      </c>
      <c r="H16" s="2"/>
      <c r="I16" s="2" t="s">
        <v>10</v>
      </c>
      <c r="J16" s="2"/>
      <c r="K16" s="2" t="s">
        <v>6</v>
      </c>
      <c r="L16" s="2"/>
      <c r="M16" s="2"/>
      <c r="N16" s="3"/>
    </row>
    <row r="17" spans="7:14" x14ac:dyDescent="0.25">
      <c r="G17" s="4">
        <v>-2.0324541310000002</v>
      </c>
      <c r="H17" s="5"/>
      <c r="I17" s="5">
        <f>SQRT(EXP(G17)+4)</f>
        <v>2.0324895083990953</v>
      </c>
      <c r="J17" s="5"/>
      <c r="K17" s="5">
        <f>EXP(G17)-(G17^2)+4</f>
        <v>1.4380713343031815E-4</v>
      </c>
      <c r="L17" s="5"/>
      <c r="M17" s="5" t="s">
        <v>11</v>
      </c>
      <c r="N17" s="6" t="s">
        <v>6</v>
      </c>
    </row>
    <row r="18" spans="7:14" x14ac:dyDescent="0.25">
      <c r="G18" s="4"/>
      <c r="H18" s="5"/>
      <c r="I18" s="5"/>
      <c r="J18" s="5"/>
      <c r="K18" s="5"/>
      <c r="L18" s="5"/>
      <c r="M18" s="5">
        <v>-2</v>
      </c>
      <c r="N18" s="6">
        <v>0.135335283</v>
      </c>
    </row>
    <row r="19" spans="7:14" ht="15.75" thickBot="1" x14ac:dyDescent="0.3">
      <c r="G19" s="4"/>
      <c r="H19" s="5"/>
      <c r="I19" s="5"/>
      <c r="J19" s="5"/>
      <c r="K19" s="5"/>
      <c r="L19" s="5"/>
      <c r="M19" s="5">
        <v>-2.0335523800000002</v>
      </c>
      <c r="N19" s="6">
        <v>-4.4654869999999998E-3</v>
      </c>
    </row>
    <row r="20" spans="7:14" ht="15.75" thickBot="1" x14ac:dyDescent="0.3">
      <c r="G20" s="7"/>
      <c r="H20" s="8"/>
      <c r="I20" s="8"/>
      <c r="J20" s="8"/>
      <c r="K20" s="8"/>
      <c r="L20" s="8"/>
      <c r="M20" s="20">
        <v>-2.0324541310000002</v>
      </c>
      <c r="N20" s="22">
        <v>1.43807E-4</v>
      </c>
    </row>
    <row r="23" spans="7:14" ht="15.75" thickBot="1" x14ac:dyDescent="0.3"/>
    <row r="24" spans="7:14" ht="15.75" thickBot="1" x14ac:dyDescent="0.3">
      <c r="G24" s="37" t="s">
        <v>15</v>
      </c>
      <c r="H24" s="38"/>
      <c r="I24" s="38"/>
      <c r="J24" s="38"/>
      <c r="K24" s="38"/>
      <c r="L24" s="38"/>
      <c r="M24" s="38"/>
      <c r="N24" s="39"/>
    </row>
    <row r="25" spans="7:14" x14ac:dyDescent="0.25">
      <c r="G25" s="1" t="s">
        <v>12</v>
      </c>
      <c r="H25" s="2"/>
      <c r="I25" s="2" t="s">
        <v>13</v>
      </c>
      <c r="J25" s="2"/>
      <c r="K25" s="2" t="s">
        <v>6</v>
      </c>
      <c r="L25" s="2"/>
      <c r="M25" s="2"/>
      <c r="N25" s="3"/>
    </row>
    <row r="26" spans="7:14" x14ac:dyDescent="0.25">
      <c r="G26" s="4">
        <v>0.43181285600000002</v>
      </c>
      <c r="H26" s="5"/>
      <c r="I26" s="5">
        <f>G26-(K26/24*G26)</f>
        <v>0.43179511648347774</v>
      </c>
      <c r="J26" s="5"/>
      <c r="K26" s="5">
        <f>G26^4-2*G26^3+4*G26-1.6</f>
        <v>9.8595581539240307E-4</v>
      </c>
      <c r="L26" s="5"/>
      <c r="M26" s="5" t="s">
        <v>14</v>
      </c>
      <c r="N26" s="6" t="s">
        <v>6</v>
      </c>
    </row>
    <row r="27" spans="7:14" x14ac:dyDescent="0.25">
      <c r="G27" s="4"/>
      <c r="H27" s="5"/>
      <c r="I27" s="5"/>
      <c r="J27" s="5"/>
      <c r="K27" s="5"/>
      <c r="L27" s="5"/>
      <c r="M27" s="5">
        <v>0.432</v>
      </c>
      <c r="N27" s="6">
        <v>1.5853810000000001E-3</v>
      </c>
    </row>
    <row r="28" spans="7:14" x14ac:dyDescent="0.25">
      <c r="G28" s="4"/>
      <c r="H28" s="5"/>
      <c r="I28" s="5"/>
      <c r="J28" s="5"/>
      <c r="K28" s="5"/>
      <c r="L28" s="5"/>
      <c r="M28" s="5">
        <v>0.431971463</v>
      </c>
      <c r="N28" s="6">
        <v>1.4939840000000001E-3</v>
      </c>
    </row>
    <row r="29" spans="7:14" x14ac:dyDescent="0.25">
      <c r="G29" s="4"/>
      <c r="H29" s="5"/>
      <c r="I29" s="5"/>
      <c r="J29" s="5"/>
      <c r="K29" s="5"/>
      <c r="L29" s="5"/>
      <c r="M29" s="5">
        <v>0.431944573</v>
      </c>
      <c r="N29" s="6">
        <v>1.4078579999999999E-3</v>
      </c>
    </row>
    <row r="30" spans="7:14" x14ac:dyDescent="0.25">
      <c r="G30" s="4"/>
      <c r="H30" s="5"/>
      <c r="I30" s="5"/>
      <c r="J30" s="5"/>
      <c r="K30" s="5"/>
      <c r="L30" s="5"/>
      <c r="M30" s="5">
        <v>0.43191923500000001</v>
      </c>
      <c r="N30" s="6">
        <v>1.3267019999999999E-3</v>
      </c>
    </row>
    <row r="31" spans="7:14" x14ac:dyDescent="0.25">
      <c r="G31" s="4"/>
      <c r="H31" s="5"/>
      <c r="I31" s="5"/>
      <c r="J31" s="5"/>
      <c r="K31" s="5"/>
      <c r="L31" s="5"/>
      <c r="M31" s="5">
        <v>0.43189535899999998</v>
      </c>
      <c r="N31" s="6">
        <v>1.250227E-3</v>
      </c>
    </row>
    <row r="32" spans="7:14" x14ac:dyDescent="0.25">
      <c r="G32" s="4"/>
      <c r="H32" s="5"/>
      <c r="I32" s="5"/>
      <c r="J32" s="5"/>
      <c r="K32" s="5"/>
      <c r="L32" s="5"/>
      <c r="M32" s="5">
        <v>0.43187286000000003</v>
      </c>
      <c r="N32" s="6">
        <v>1.1781610000000001E-3</v>
      </c>
    </row>
    <row r="33" spans="1:18" x14ac:dyDescent="0.25">
      <c r="G33" s="4"/>
      <c r="H33" s="5"/>
      <c r="I33" s="5"/>
      <c r="J33" s="5"/>
      <c r="K33" s="5"/>
      <c r="L33" s="5"/>
      <c r="M33" s="5">
        <v>0.431851659</v>
      </c>
      <c r="N33" s="6">
        <v>1.110251E-3</v>
      </c>
    </row>
    <row r="34" spans="1:18" ht="15.75" thickBot="1" x14ac:dyDescent="0.3">
      <c r="G34" s="4"/>
      <c r="H34" s="5"/>
      <c r="I34" s="5"/>
      <c r="J34" s="5"/>
      <c r="K34" s="5"/>
      <c r="L34" s="5"/>
      <c r="M34" s="5">
        <v>0.43183168100000002</v>
      </c>
      <c r="N34" s="6">
        <v>1.0462570000000001E-3</v>
      </c>
    </row>
    <row r="35" spans="1:18" ht="15.75" thickBot="1" x14ac:dyDescent="0.3">
      <c r="G35" s="7"/>
      <c r="H35" s="8"/>
      <c r="I35" s="8"/>
      <c r="J35" s="8"/>
      <c r="K35" s="8"/>
      <c r="L35" s="8"/>
      <c r="M35" s="20">
        <v>0.43181285600000002</v>
      </c>
      <c r="N35" s="22">
        <v>9.8595600000000007E-4</v>
      </c>
    </row>
    <row r="40" spans="1:18" ht="15.75" thickBot="1" x14ac:dyDescent="0.3"/>
    <row r="41" spans="1:18" x14ac:dyDescent="0.25">
      <c r="A41" s="40" t="s">
        <v>30</v>
      </c>
      <c r="B41" s="41"/>
      <c r="C41" s="41"/>
      <c r="D41" s="41"/>
      <c r="E41" s="41"/>
      <c r="F41" s="41"/>
      <c r="G41" s="41"/>
      <c r="H41" s="41"/>
      <c r="I41" s="42"/>
      <c r="J41" s="40" t="s">
        <v>30</v>
      </c>
      <c r="K41" s="41"/>
      <c r="L41" s="41"/>
      <c r="M41" s="41"/>
      <c r="N41" s="41"/>
      <c r="O41" s="41"/>
      <c r="P41" s="41"/>
      <c r="Q41" s="41"/>
      <c r="R41" s="42"/>
    </row>
    <row r="42" spans="1:18" x14ac:dyDescent="0.25">
      <c r="A42" s="4"/>
      <c r="B42" s="5"/>
      <c r="C42" s="5"/>
      <c r="D42" s="5"/>
      <c r="E42" s="5"/>
      <c r="F42" s="5"/>
      <c r="G42" s="5"/>
      <c r="H42" s="5"/>
      <c r="I42" s="6"/>
      <c r="J42" s="4"/>
      <c r="K42" s="5"/>
      <c r="L42" s="5"/>
      <c r="M42" s="5"/>
      <c r="N42" s="5"/>
      <c r="O42" s="5"/>
      <c r="P42" s="5"/>
      <c r="Q42" s="5"/>
      <c r="R42" s="6"/>
    </row>
    <row r="43" spans="1:18" x14ac:dyDescent="0.25">
      <c r="A43" s="4" t="s">
        <v>21</v>
      </c>
      <c r="B43" s="23">
        <v>-563437888.39999998</v>
      </c>
      <c r="C43" s="5" t="s">
        <v>17</v>
      </c>
      <c r="D43" s="23">
        <v>-563437888.39999998</v>
      </c>
      <c r="E43" s="5"/>
      <c r="F43" s="5"/>
      <c r="G43" s="5"/>
      <c r="H43" s="5" t="s">
        <v>25</v>
      </c>
      <c r="I43" s="6">
        <f>3.5*(-2*B44-B45-B46)</f>
        <v>7955619405.8600006</v>
      </c>
      <c r="J43" s="4" t="s">
        <v>21</v>
      </c>
      <c r="K43" s="5">
        <v>2128.0073309999998</v>
      </c>
      <c r="L43" s="5" t="s">
        <v>17</v>
      </c>
      <c r="M43" s="5">
        <v>-232.74215649999999</v>
      </c>
      <c r="N43" s="5"/>
      <c r="O43" s="5"/>
      <c r="P43" s="5"/>
      <c r="Q43" s="5" t="s">
        <v>25</v>
      </c>
      <c r="R43" s="6">
        <f>0.5*(7-2*K44-K45-K46)</f>
        <v>-232.74215650000042</v>
      </c>
    </row>
    <row r="44" spans="1:18" x14ac:dyDescent="0.25">
      <c r="A44" s="4" t="s">
        <v>22</v>
      </c>
      <c r="B44" s="5">
        <v>-96926249.480000004</v>
      </c>
      <c r="C44" s="5" t="s">
        <v>18</v>
      </c>
      <c r="D44" s="5">
        <v>-96926249.480000004</v>
      </c>
      <c r="E44" s="5"/>
      <c r="F44" s="5"/>
      <c r="G44" s="5"/>
      <c r="H44" s="5" t="s">
        <v>26</v>
      </c>
      <c r="I44" s="6">
        <f>-1*(-B43-2*B45+B46)</f>
        <v>743799847.5999999</v>
      </c>
      <c r="J44" s="4" t="s">
        <v>22</v>
      </c>
      <c r="K44" s="5">
        <v>-2986.5138889999998</v>
      </c>
      <c r="L44" s="5" t="s">
        <v>18</v>
      </c>
      <c r="M44" s="5">
        <v>-10044.591179999999</v>
      </c>
      <c r="N44" s="5"/>
      <c r="O44" s="5"/>
      <c r="P44" s="5"/>
      <c r="Q44" s="5" t="s">
        <v>26</v>
      </c>
      <c r="R44" s="6">
        <f>-1*(1-K43-2*K45+K46)</f>
        <v>-10044.591179000001</v>
      </c>
    </row>
    <row r="45" spans="1:18" x14ac:dyDescent="0.25">
      <c r="A45" s="4" t="s">
        <v>23</v>
      </c>
      <c r="B45" s="5">
        <v>-257314627</v>
      </c>
      <c r="C45" s="5" t="s">
        <v>19</v>
      </c>
      <c r="D45" s="5">
        <v>-257314627</v>
      </c>
      <c r="E45" s="5"/>
      <c r="F45" s="5"/>
      <c r="G45" s="5"/>
      <c r="H45" s="5" t="s">
        <v>27</v>
      </c>
      <c r="I45" s="6">
        <f>-4/3*(-3*B43-2*B44+2*B46)</f>
        <v>2346090421.1199999</v>
      </c>
      <c r="J45" s="4" t="s">
        <v>23</v>
      </c>
      <c r="K45" s="5">
        <v>-1908.695473</v>
      </c>
      <c r="L45" s="5" t="s">
        <v>19</v>
      </c>
      <c r="M45" s="5">
        <v>-5433.806971</v>
      </c>
      <c r="N45" s="5"/>
      <c r="O45" s="5"/>
      <c r="P45" s="5"/>
      <c r="Q45" s="5" t="s">
        <v>27</v>
      </c>
      <c r="R45" s="6">
        <f>-1/3*(4-3*K43-2*K44+2*K46)</f>
        <v>-5433.806971</v>
      </c>
    </row>
    <row r="46" spans="1:18" x14ac:dyDescent="0.25">
      <c r="A46" s="4" t="s">
        <v>24</v>
      </c>
      <c r="B46" s="5">
        <v>-1821866990</v>
      </c>
      <c r="C46" s="5" t="s">
        <v>20</v>
      </c>
      <c r="D46" s="5">
        <v>-1821866990</v>
      </c>
      <c r="E46" s="5"/>
      <c r="F46" s="5"/>
      <c r="G46" s="5"/>
      <c r="H46" s="5" t="s">
        <v>28</v>
      </c>
      <c r="I46" s="6">
        <f>12*(-4*B43-3*B44-2*B45)</f>
        <v>36709914672.479996</v>
      </c>
      <c r="J46" s="4" t="s">
        <v>24</v>
      </c>
      <c r="K46" s="5">
        <v>8354.2075640000003</v>
      </c>
      <c r="L46" s="5" t="s">
        <v>20</v>
      </c>
      <c r="M46" s="5">
        <v>4276.9032889999999</v>
      </c>
      <c r="N46" s="5"/>
      <c r="O46" s="5"/>
      <c r="P46" s="5"/>
      <c r="Q46" s="5" t="s">
        <v>28</v>
      </c>
      <c r="R46" s="6">
        <f>(12-4*K43-3*K44-2*K45)</f>
        <v>4276.9032889999999</v>
      </c>
    </row>
    <row r="47" spans="1:18" x14ac:dyDescent="0.25">
      <c r="A47" s="4"/>
      <c r="B47" s="5"/>
      <c r="C47" s="5"/>
      <c r="D47" s="5"/>
      <c r="E47" s="5"/>
      <c r="F47" s="5"/>
      <c r="G47" s="5"/>
      <c r="H47" s="5"/>
      <c r="I47" s="6"/>
      <c r="J47" s="4"/>
      <c r="K47" s="5"/>
      <c r="L47" s="5"/>
      <c r="M47" s="5"/>
      <c r="N47" s="5"/>
      <c r="O47" s="5"/>
      <c r="P47" s="5"/>
      <c r="Q47" s="5"/>
      <c r="R47" s="6"/>
    </row>
    <row r="48" spans="1:18" x14ac:dyDescent="0.25">
      <c r="A48" s="4"/>
      <c r="B48" s="5"/>
      <c r="C48" s="5"/>
      <c r="D48" s="5"/>
      <c r="E48" s="5" t="s">
        <v>29</v>
      </c>
      <c r="F48" s="5"/>
      <c r="G48" s="5"/>
      <c r="H48" s="5"/>
      <c r="I48" s="6"/>
      <c r="J48" s="4"/>
      <c r="K48" s="5"/>
      <c r="L48" s="5"/>
      <c r="M48" s="5"/>
      <c r="N48" s="5" t="s">
        <v>29</v>
      </c>
      <c r="O48" s="5"/>
      <c r="P48" s="5"/>
      <c r="Q48" s="5"/>
      <c r="R48" s="6"/>
    </row>
    <row r="49" spans="1:18" ht="15.75" thickBot="1" x14ac:dyDescent="0.3">
      <c r="A49" s="7"/>
      <c r="B49" s="8"/>
      <c r="C49" s="8"/>
      <c r="D49" s="8"/>
      <c r="E49" s="8">
        <f>MAX(ABS(D43-B43),ABS(B44-D44),ABS(D45-B45),ABS(D46-B46))/MAX(ABS(D43),ABS(D44),ABS(D45),ABS(D46))</f>
        <v>0</v>
      </c>
      <c r="F49" s="8"/>
      <c r="G49" s="8"/>
      <c r="H49" s="8"/>
      <c r="I49" s="9"/>
      <c r="J49" s="7"/>
      <c r="K49" s="8"/>
      <c r="L49" s="8"/>
      <c r="M49" s="8"/>
      <c r="N49" s="8">
        <f>MAX(ABS(M43-K43),ABS(K44-M44),ABS(M45-K45),ABS(M46-K46))/MAX(ABS(M43),ABS(M44),ABS(M45),ABS(M46))</f>
        <v>0.70267442094144039</v>
      </c>
      <c r="O49" s="8"/>
      <c r="P49" s="8"/>
      <c r="Q49" s="8"/>
      <c r="R49" s="9"/>
    </row>
    <row r="55" spans="1:18" ht="15.75" thickBot="1" x14ac:dyDescent="0.3"/>
    <row r="56" spans="1:18" ht="15.75" thickBot="1" x14ac:dyDescent="0.3">
      <c r="B56" s="43" t="s">
        <v>45</v>
      </c>
      <c r="C56" s="44"/>
      <c r="D56" s="44"/>
      <c r="E56" s="44"/>
      <c r="F56" s="44"/>
      <c r="G56" s="44"/>
      <c r="H56" s="44"/>
      <c r="I56" s="44"/>
      <c r="J56" s="44"/>
      <c r="K56" s="44"/>
      <c r="L56" s="45"/>
    </row>
    <row r="57" spans="1:18" x14ac:dyDescent="0.25">
      <c r="B57" s="4"/>
      <c r="C57" s="5" t="s">
        <v>0</v>
      </c>
      <c r="D57" s="5" t="s">
        <v>31</v>
      </c>
      <c r="E57" s="5" t="s">
        <v>38</v>
      </c>
      <c r="F57" s="5"/>
      <c r="G57" s="5" t="s">
        <v>40</v>
      </c>
      <c r="H57" s="5" t="s">
        <v>0</v>
      </c>
      <c r="I57" s="5" t="s">
        <v>32</v>
      </c>
      <c r="J57" s="5" t="s">
        <v>41</v>
      </c>
      <c r="K57" s="5" t="s">
        <v>42</v>
      </c>
      <c r="L57" s="6" t="s">
        <v>43</v>
      </c>
    </row>
    <row r="58" spans="1:18" x14ac:dyDescent="0.25">
      <c r="B58" s="4" t="s">
        <v>33</v>
      </c>
      <c r="C58" s="5">
        <v>-1</v>
      </c>
      <c r="D58" s="5">
        <v>-1</v>
      </c>
      <c r="E58" s="5">
        <f>D58/D63</f>
        <v>-0.125</v>
      </c>
      <c r="F58" s="5"/>
      <c r="G58" s="5">
        <f>(C59*C60)</f>
        <v>3</v>
      </c>
      <c r="H58" s="5">
        <f>-(C59+C60)</f>
        <v>-4</v>
      </c>
      <c r="I58" s="5">
        <v>1</v>
      </c>
      <c r="J58" s="5">
        <f>G58*E58</f>
        <v>-0.375</v>
      </c>
      <c r="K58" s="5">
        <f>H58*E58</f>
        <v>0.5</v>
      </c>
      <c r="L58" s="6">
        <f>I58*E58</f>
        <v>-0.125</v>
      </c>
    </row>
    <row r="59" spans="1:18" x14ac:dyDescent="0.25">
      <c r="B59" s="4" t="s">
        <v>34</v>
      </c>
      <c r="C59" s="5">
        <v>1</v>
      </c>
      <c r="D59" s="5">
        <v>2</v>
      </c>
      <c r="E59" s="5">
        <f>D59/D64</f>
        <v>-0.5</v>
      </c>
      <c r="F59" s="5"/>
      <c r="G59" s="5">
        <f>(C60*C58)</f>
        <v>-3</v>
      </c>
      <c r="H59" s="5">
        <f>-(C58+C60)</f>
        <v>-2</v>
      </c>
      <c r="I59" s="5">
        <v>1</v>
      </c>
      <c r="J59" s="5">
        <f>G59*E59</f>
        <v>1.5</v>
      </c>
      <c r="K59" s="5">
        <f t="shared" ref="K59:K60" si="0">H59*E59</f>
        <v>1</v>
      </c>
      <c r="L59" s="6">
        <f t="shared" ref="L59:L60" si="1">I59*E59</f>
        <v>-0.5</v>
      </c>
    </row>
    <row r="60" spans="1:18" ht="15.75" thickBot="1" x14ac:dyDescent="0.3">
      <c r="B60" s="4" t="s">
        <v>35</v>
      </c>
      <c r="C60" s="5">
        <v>3</v>
      </c>
      <c r="D60" s="5">
        <v>-1</v>
      </c>
      <c r="E60" s="5">
        <f>D60/D65</f>
        <v>-0.125</v>
      </c>
      <c r="F60" s="5"/>
      <c r="G60" s="5">
        <f>(C58*C59)</f>
        <v>-1</v>
      </c>
      <c r="H60" s="5">
        <f>-(C58+C59)</f>
        <v>0</v>
      </c>
      <c r="I60" s="5">
        <v>1</v>
      </c>
      <c r="J60" s="5">
        <f>G60*E60</f>
        <v>0.125</v>
      </c>
      <c r="K60" s="5">
        <f t="shared" si="0"/>
        <v>0</v>
      </c>
      <c r="L60" s="6">
        <f t="shared" si="1"/>
        <v>-0.125</v>
      </c>
    </row>
    <row r="61" spans="1:18" ht="15.75" thickBot="1" x14ac:dyDescent="0.3">
      <c r="B61" s="4"/>
      <c r="C61" s="5"/>
      <c r="D61" s="5"/>
      <c r="E61" s="5"/>
      <c r="F61" s="5"/>
      <c r="G61" s="5"/>
      <c r="H61" s="5"/>
      <c r="I61" s="5" t="s">
        <v>44</v>
      </c>
      <c r="J61" s="20">
        <f>J60+J59+J58</f>
        <v>1.25</v>
      </c>
      <c r="K61" s="21">
        <f>K60+K59+K58</f>
        <v>1.5</v>
      </c>
      <c r="L61" s="22">
        <f>L60+L59+L58</f>
        <v>-0.75</v>
      </c>
    </row>
    <row r="62" spans="1:18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6"/>
    </row>
    <row r="63" spans="1:18" x14ac:dyDescent="0.25">
      <c r="B63" s="4"/>
      <c r="C63" s="5" t="s">
        <v>36</v>
      </c>
      <c r="D63" s="5">
        <f>(C58-C59)*(C58-C60)</f>
        <v>8</v>
      </c>
      <c r="E63" s="5"/>
      <c r="F63" s="5"/>
      <c r="G63" s="5"/>
      <c r="H63" s="5"/>
      <c r="I63" s="5"/>
      <c r="J63" s="5"/>
      <c r="K63" s="5"/>
      <c r="L63" s="6"/>
    </row>
    <row r="64" spans="1:18" x14ac:dyDescent="0.25">
      <c r="B64" s="4"/>
      <c r="C64" s="5" t="s">
        <v>37</v>
      </c>
      <c r="D64" s="5">
        <f>(C59-C58)*(C59-C60)</f>
        <v>-4</v>
      </c>
      <c r="E64" s="5"/>
      <c r="F64" s="5"/>
      <c r="G64" s="5"/>
      <c r="H64" s="5"/>
      <c r="I64" s="5"/>
      <c r="J64" s="5"/>
      <c r="K64" s="5"/>
      <c r="L64" s="6"/>
    </row>
    <row r="65" spans="2:14" ht="15.75" thickBot="1" x14ac:dyDescent="0.3">
      <c r="B65" s="7"/>
      <c r="C65" s="8" t="s">
        <v>39</v>
      </c>
      <c r="D65" s="8">
        <f>(C60-C59)*(C60-C58)</f>
        <v>8</v>
      </c>
      <c r="E65" s="8"/>
      <c r="F65" s="8"/>
      <c r="G65" s="8"/>
      <c r="H65" s="8"/>
      <c r="I65" s="8"/>
      <c r="J65" s="8"/>
      <c r="K65" s="8"/>
      <c r="L65" s="9"/>
    </row>
    <row r="68" spans="2:14" ht="15.75" thickBot="1" x14ac:dyDescent="0.3">
      <c r="G68" s="5"/>
      <c r="H68" s="5"/>
      <c r="I68" s="5"/>
    </row>
    <row r="69" spans="2:14" ht="15.75" thickBot="1" x14ac:dyDescent="0.3">
      <c r="B69" s="43" t="s">
        <v>50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5"/>
    </row>
    <row r="70" spans="2:14" ht="15.75" thickBot="1" x14ac:dyDescent="0.3">
      <c r="B70" s="4"/>
      <c r="C70" s="5" t="s">
        <v>0</v>
      </c>
      <c r="D70" s="5" t="s">
        <v>31</v>
      </c>
      <c r="E70" s="5"/>
      <c r="F70" s="5"/>
      <c r="G70" s="5" t="s">
        <v>46</v>
      </c>
      <c r="H70" s="5" t="s">
        <v>47</v>
      </c>
      <c r="I70" s="5" t="s">
        <v>48</v>
      </c>
      <c r="J70" s="5"/>
      <c r="K70" s="5" t="s">
        <v>32</v>
      </c>
      <c r="L70" s="5" t="s">
        <v>0</v>
      </c>
      <c r="M70" s="6" t="s">
        <v>49</v>
      </c>
    </row>
    <row r="71" spans="2:14" ht="15.75" thickBot="1" x14ac:dyDescent="0.3">
      <c r="B71" s="4" t="s">
        <v>33</v>
      </c>
      <c r="C71" s="5">
        <v>-1</v>
      </c>
      <c r="D71" s="5">
        <v>-1</v>
      </c>
      <c r="E71" s="5"/>
      <c r="F71" s="5"/>
      <c r="G71" s="10">
        <v>-1</v>
      </c>
      <c r="H71" s="10">
        <f>(G72-G71)/(C72-C71)</f>
        <v>1.5</v>
      </c>
      <c r="I71" s="10">
        <f>(H72-H71)/(C73-C71)</f>
        <v>-0.75</v>
      </c>
      <c r="J71" s="5"/>
      <c r="K71" s="20">
        <f>(I71)</f>
        <v>-0.75</v>
      </c>
      <c r="L71" s="21">
        <f>-I71*C72-I71*C71+H71</f>
        <v>1.5</v>
      </c>
      <c r="M71" s="22">
        <f>G71-H71*C71+I71*C71*C72</f>
        <v>1.25</v>
      </c>
    </row>
    <row r="72" spans="2:14" x14ac:dyDescent="0.25">
      <c r="B72" s="4" t="s">
        <v>34</v>
      </c>
      <c r="C72" s="5">
        <v>1</v>
      </c>
      <c r="D72" s="5">
        <v>2</v>
      </c>
      <c r="E72" s="5"/>
      <c r="F72" s="5"/>
      <c r="G72" s="5">
        <v>2</v>
      </c>
      <c r="H72" s="5">
        <f>(G73-G72)/(C73-C72)</f>
        <v>-1.5</v>
      </c>
      <c r="I72" s="5"/>
      <c r="J72" s="5"/>
      <c r="K72" s="5"/>
      <c r="L72" s="5"/>
      <c r="M72" s="6"/>
    </row>
    <row r="73" spans="2:14" ht="15.75" thickBot="1" x14ac:dyDescent="0.3">
      <c r="B73" s="7" t="s">
        <v>35</v>
      </c>
      <c r="C73" s="8">
        <v>3</v>
      </c>
      <c r="D73" s="8">
        <v>-1</v>
      </c>
      <c r="E73" s="8"/>
      <c r="F73" s="8"/>
      <c r="G73" s="8">
        <v>-1</v>
      </c>
      <c r="H73" s="8"/>
      <c r="I73" s="8"/>
      <c r="J73" s="8"/>
      <c r="K73" s="8"/>
      <c r="L73" s="8"/>
      <c r="M73" s="9"/>
    </row>
    <row r="75" spans="2:14" ht="15.75" thickBot="1" x14ac:dyDescent="0.3"/>
    <row r="76" spans="2:14" ht="15.75" thickBot="1" x14ac:dyDescent="0.3">
      <c r="C76" s="34" t="s">
        <v>55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</row>
    <row r="77" spans="2:14" x14ac:dyDescent="0.25">
      <c r="C77" s="12"/>
      <c r="D77" s="11"/>
      <c r="E77" s="11"/>
      <c r="F77" s="11" t="s">
        <v>51</v>
      </c>
      <c r="G77" s="11" t="s">
        <v>52</v>
      </c>
      <c r="H77" s="11" t="s">
        <v>53</v>
      </c>
      <c r="I77" s="11" t="s">
        <v>6</v>
      </c>
      <c r="J77" s="11"/>
      <c r="K77" s="11" t="s">
        <v>51</v>
      </c>
      <c r="L77" s="11" t="s">
        <v>52</v>
      </c>
      <c r="M77" s="11" t="s">
        <v>53</v>
      </c>
      <c r="N77" s="13" t="s">
        <v>6</v>
      </c>
    </row>
    <row r="78" spans="2:14" x14ac:dyDescent="0.25">
      <c r="C78" s="12" t="s">
        <v>0</v>
      </c>
      <c r="D78" s="11" t="s">
        <v>31</v>
      </c>
      <c r="E78" s="11"/>
      <c r="F78" s="11">
        <v>1</v>
      </c>
      <c r="G78" s="11">
        <v>-1</v>
      </c>
      <c r="H78" s="11">
        <v>1</v>
      </c>
      <c r="I78" s="11">
        <v>-1</v>
      </c>
      <c r="J78" s="11"/>
      <c r="K78" s="11">
        <v>1</v>
      </c>
      <c r="L78" s="11">
        <v>-1</v>
      </c>
      <c r="M78" s="11">
        <v>1</v>
      </c>
      <c r="N78" s="13">
        <v>-1</v>
      </c>
    </row>
    <row r="79" spans="2:14" x14ac:dyDescent="0.25">
      <c r="C79" s="12">
        <v>-1</v>
      </c>
      <c r="D79" s="11">
        <v>-1</v>
      </c>
      <c r="E79" s="11"/>
      <c r="F79" s="11">
        <v>1</v>
      </c>
      <c r="G79" s="11">
        <v>1</v>
      </c>
      <c r="H79" s="11">
        <v>1</v>
      </c>
      <c r="I79" s="11">
        <v>2</v>
      </c>
      <c r="J79" s="11"/>
      <c r="K79" s="11">
        <f>F79-$H$85*$F$78</f>
        <v>0</v>
      </c>
      <c r="L79" s="11">
        <f>G79-$H$85*$G$78</f>
        <v>2</v>
      </c>
      <c r="M79" s="11">
        <f>H79-$H$85*$H$78</f>
        <v>0</v>
      </c>
      <c r="N79" s="13">
        <f>I79-$H$85*$I$78</f>
        <v>3</v>
      </c>
    </row>
    <row r="80" spans="2:14" x14ac:dyDescent="0.25">
      <c r="C80" s="12">
        <v>1</v>
      </c>
      <c r="D80" s="11">
        <v>2</v>
      </c>
      <c r="E80" s="11"/>
      <c r="F80" s="11">
        <v>1</v>
      </c>
      <c r="G80" s="11">
        <v>3</v>
      </c>
      <c r="H80" s="11">
        <v>9</v>
      </c>
      <c r="I80" s="11">
        <v>-1</v>
      </c>
      <c r="J80" s="11"/>
      <c r="K80" s="11">
        <f>F80-$H$85*$F$78</f>
        <v>0</v>
      </c>
      <c r="L80" s="11">
        <f>G80-$H$85*$G$78</f>
        <v>4</v>
      </c>
      <c r="M80" s="11">
        <f>H80-$H$85*$H$78</f>
        <v>8</v>
      </c>
      <c r="N80" s="13">
        <f>I80-$H$85*$I$78</f>
        <v>0</v>
      </c>
    </row>
    <row r="81" spans="3:14" x14ac:dyDescent="0.25">
      <c r="C81" s="12">
        <v>3</v>
      </c>
      <c r="D81" s="11">
        <v>-1</v>
      </c>
      <c r="E81" s="11"/>
      <c r="F81" s="11"/>
      <c r="G81" s="11"/>
      <c r="H81" s="11"/>
      <c r="I81" s="11"/>
      <c r="J81" s="11"/>
      <c r="K81" s="11"/>
      <c r="L81" s="11"/>
      <c r="M81" s="11"/>
      <c r="N81" s="13"/>
    </row>
    <row r="82" spans="3:14" x14ac:dyDescent="0.25"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3"/>
    </row>
    <row r="83" spans="3:14" x14ac:dyDescent="0.25"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3"/>
    </row>
    <row r="84" spans="3:14" ht="15.75" thickBot="1" x14ac:dyDescent="0.3">
      <c r="C84" s="12"/>
      <c r="D84" s="11"/>
      <c r="E84" s="11"/>
      <c r="F84" s="11"/>
      <c r="G84" s="11" t="s">
        <v>54</v>
      </c>
      <c r="H84" s="11"/>
      <c r="I84" s="11"/>
      <c r="J84" s="11"/>
      <c r="K84" s="11" t="s">
        <v>52</v>
      </c>
      <c r="L84" s="11" t="s">
        <v>53</v>
      </c>
      <c r="M84" s="11" t="s">
        <v>51</v>
      </c>
      <c r="N84" s="13"/>
    </row>
    <row r="85" spans="3:14" ht="15.75" thickBot="1" x14ac:dyDescent="0.3">
      <c r="C85" s="14"/>
      <c r="D85" s="15"/>
      <c r="E85" s="15"/>
      <c r="F85" s="15"/>
      <c r="G85" s="15" t="s">
        <v>34</v>
      </c>
      <c r="H85" s="15">
        <v>1</v>
      </c>
      <c r="I85" s="15"/>
      <c r="J85" s="15"/>
      <c r="K85" s="17">
        <f>N79/L79</f>
        <v>1.5</v>
      </c>
      <c r="L85" s="18">
        <f>-K85*L80/M80</f>
        <v>-0.75</v>
      </c>
      <c r="M85" s="19">
        <f>N78-(K85*L78+L85*M78)</f>
        <v>1.25</v>
      </c>
      <c r="N85" s="16"/>
    </row>
  </sheetData>
  <mergeCells count="7">
    <mergeCell ref="C76:N76"/>
    <mergeCell ref="G24:N24"/>
    <mergeCell ref="G15:N15"/>
    <mergeCell ref="A41:I41"/>
    <mergeCell ref="B56:L56"/>
    <mergeCell ref="B69:M69"/>
    <mergeCell ref="J41:R4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duarte</dc:creator>
  <cp:lastModifiedBy>luiz duarte</cp:lastModifiedBy>
  <dcterms:created xsi:type="dcterms:W3CDTF">2021-09-06T03:35:53Z</dcterms:created>
  <dcterms:modified xsi:type="dcterms:W3CDTF">2021-11-10T04:19:54Z</dcterms:modified>
</cp:coreProperties>
</file>