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windows\Pictures\"/>
    </mc:Choice>
  </mc:AlternateContent>
  <xr:revisionPtr revIDLastSave="0" documentId="13_ncr:1_{2B762046-B621-4472-8439-9B43FF7426D4}" xr6:coauthVersionLast="47" xr6:coauthVersionMax="47" xr10:uidLastSave="{00000000-0000-0000-0000-000000000000}"/>
  <bookViews>
    <workbookView xWindow="-120" yWindow="-120" windowWidth="29040" windowHeight="15840" xr2:uid="{D5D566DF-B38C-4577-8C0B-AC51EF47AE22}"/>
  </bookViews>
  <sheets>
    <sheet name="Pagamento a Fornecedores" sheetId="1" r:id="rId1"/>
    <sheet name="Desconto FVO Alimentos" sheetId="2" r:id="rId2"/>
    <sheet name="Tabela Rações Golden" sheetId="4" r:id="rId3"/>
  </sheets>
  <definedNames>
    <definedName name="_xlnm._FilterDatabase" localSheetId="0" hidden="1">'Pagamento a Fornecedores'!$A$1:$F$13</definedName>
  </definedName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1" i="4" l="1"/>
  <c r="I14" i="4"/>
  <c r="I13" i="4"/>
  <c r="I12" i="4"/>
  <c r="F12" i="2" l="1"/>
  <c r="F13" i="2" s="1"/>
  <c r="F8" i="2"/>
  <c r="F9" i="2" s="1"/>
  <c r="F5" i="2"/>
  <c r="C5" i="2"/>
  <c r="C27" i="1"/>
  <c r="C28" i="1"/>
  <c r="C29" i="1"/>
  <c r="C8" i="2"/>
  <c r="C9" i="2" s="1"/>
  <c r="C12" i="2"/>
  <c r="C13" i="2" s="1"/>
  <c r="C30" i="1"/>
  <c r="C26" i="1"/>
</calcChain>
</file>

<file path=xl/sharedStrings.xml><?xml version="1.0" encoding="utf-8"?>
<sst xmlns="http://schemas.openxmlformats.org/spreadsheetml/2006/main" count="296" uniqueCount="162">
  <si>
    <t>Fornecedor</t>
  </si>
  <si>
    <t>Departamento</t>
  </si>
  <si>
    <t>Datas de Pagamento</t>
  </si>
  <si>
    <t>Top Frios</t>
  </si>
  <si>
    <t xml:space="preserve">Rações </t>
  </si>
  <si>
    <t>Four Pets</t>
  </si>
  <si>
    <t>Acessórios</t>
  </si>
  <si>
    <t>Amoedo</t>
  </si>
  <si>
    <t>Medicamentos</t>
  </si>
  <si>
    <t>Pagos</t>
  </si>
  <si>
    <t>PAGO</t>
  </si>
  <si>
    <t>Ventura Pet</t>
  </si>
  <si>
    <t>Bartofil</t>
  </si>
  <si>
    <t>Tipo de Pagamento</t>
  </si>
  <si>
    <t>Valor do Pagamento</t>
  </si>
  <si>
    <t>Boleto</t>
  </si>
  <si>
    <t>Cheque</t>
  </si>
  <si>
    <t>Dinheiro</t>
  </si>
  <si>
    <t>Pet Love</t>
  </si>
  <si>
    <t>Higiêne para Gatos</t>
  </si>
  <si>
    <t>Mato Verde</t>
  </si>
  <si>
    <t>Jardinagem</t>
  </si>
  <si>
    <t>Empório</t>
  </si>
  <si>
    <t>Higiêne para Cães</t>
  </si>
  <si>
    <t>FVO Alimentos</t>
  </si>
  <si>
    <t>Prorural</t>
  </si>
  <si>
    <t>Magnus</t>
  </si>
  <si>
    <t>Quartre</t>
  </si>
  <si>
    <t>Valor Total</t>
  </si>
  <si>
    <t>Quantidade</t>
  </si>
  <si>
    <t>SEM DESCONTO</t>
  </si>
  <si>
    <t>DESCONTO (R$)</t>
  </si>
  <si>
    <t>RAÇÃO DOMINIUM 15kg</t>
  </si>
  <si>
    <r>
      <t xml:space="preserve">Total com </t>
    </r>
    <r>
      <rPr>
        <b/>
        <sz val="12"/>
        <color rgb="FFFF9933"/>
        <rFont val="Calibri"/>
        <family val="2"/>
        <scheme val="minor"/>
      </rPr>
      <t>DESCONTO 13%</t>
    </r>
  </si>
  <si>
    <r>
      <t xml:space="preserve">Total com </t>
    </r>
    <r>
      <rPr>
        <b/>
        <sz val="12"/>
        <color rgb="FF00B0F0"/>
        <rFont val="Calibri"/>
        <family val="2"/>
        <scheme val="minor"/>
      </rPr>
      <t>DESCONTO 17%</t>
    </r>
  </si>
  <si>
    <r>
      <t xml:space="preserve">Desconto </t>
    </r>
    <r>
      <rPr>
        <b/>
        <sz val="12"/>
        <color rgb="FF00B0F0"/>
        <rFont val="Calibri"/>
        <family val="2"/>
        <scheme val="minor"/>
      </rPr>
      <t>ACIMA</t>
    </r>
    <r>
      <rPr>
        <sz val="12"/>
        <color theme="1"/>
        <rFont val="Calibri"/>
        <family val="2"/>
        <scheme val="minor"/>
      </rPr>
      <t xml:space="preserve"> de 10 UN</t>
    </r>
  </si>
  <si>
    <t>RAÇÃO CHANIN 25kg</t>
  </si>
  <si>
    <r>
      <t xml:space="preserve">Desconto </t>
    </r>
    <r>
      <rPr>
        <b/>
        <sz val="12"/>
        <color rgb="FFFF9933"/>
        <rFont val="Calibri"/>
        <family val="2"/>
        <scheme val="minor"/>
      </rPr>
      <t>ABAIXO</t>
    </r>
    <r>
      <rPr>
        <sz val="12"/>
        <color theme="1"/>
        <rFont val="Calibri"/>
        <family val="2"/>
        <scheme val="minor"/>
      </rPr>
      <t xml:space="preserve">  de 10 UN</t>
    </r>
  </si>
  <si>
    <r>
      <t xml:space="preserve">Preço </t>
    </r>
    <r>
      <rPr>
        <b/>
        <sz val="12"/>
        <color rgb="FFFF0000"/>
        <rFont val="Calibri"/>
        <family val="2"/>
        <scheme val="minor"/>
      </rPr>
      <t>UNIDADE</t>
    </r>
  </si>
  <si>
    <t>Média de Pagamento</t>
  </si>
  <si>
    <t>GOLDEN SELEÇÃO NATURAL GATO</t>
  </si>
  <si>
    <t>Codigo</t>
  </si>
  <si>
    <t>Descrição</t>
  </si>
  <si>
    <t>Kg</t>
  </si>
  <si>
    <t>Un.</t>
  </si>
  <si>
    <t>GOLDEN FORM CAES AD 15KG</t>
  </si>
  <si>
    <t>UN</t>
  </si>
  <si>
    <t>GOLDEN FORM CAES AD 20KG</t>
  </si>
  <si>
    <t>GOLDEN FORM CAES AD 3KG</t>
  </si>
  <si>
    <t>GOLDEN FORM CAES AD CARNE 15KG</t>
  </si>
  <si>
    <t>GOLDEN FORM CAES AD CARNE 3KG</t>
  </si>
  <si>
    <t>GOLDEN FORM CAES AD LIGHT 15KG</t>
  </si>
  <si>
    <t>GOLDEN FORM CAES AD LIGHT MB 10,1 KG</t>
  </si>
  <si>
    <t>GOLDEN FORM CAES AD LIGHT MB 1KG</t>
  </si>
  <si>
    <t>GOLDEN FORM CAES AD LIGHT MB 3KG</t>
  </si>
  <si>
    <t>GOLDEN FORM CAES AD MB CARNE 15KG</t>
  </si>
  <si>
    <t>GOLDEN FORM CAES AD MB CARNE 1KG</t>
  </si>
  <si>
    <t>GOLDEN FORM CAES AD MB CARNE 3KG</t>
  </si>
  <si>
    <t>GOLDEN FORM CAES AD MB FRA 10,1 KG</t>
  </si>
  <si>
    <t>GOLDEN FORM CAES AD MB FRA 15KG</t>
  </si>
  <si>
    <t>GOLDEN FORM CAES AD MB FRA 1KG</t>
  </si>
  <si>
    <t>GOLDEN FORM CAES AD MB FRA 3KG</t>
  </si>
  <si>
    <t>GOLDEN FORM CAES AD MB SAL 10,1 KG</t>
  </si>
  <si>
    <t>GOLDEN FORM CAES AD MB SAL 15KG</t>
  </si>
  <si>
    <t>GOLDEN FORM CAES AD MB SAL 1KG</t>
  </si>
  <si>
    <t>GOLDEN FORM CAES AD MB SAL 3KG</t>
  </si>
  <si>
    <t>GOLDEN FORM CAES AD PERU 15KG</t>
  </si>
  <si>
    <t>GOLDEN FORM CAES AD PERU MB 10,1 KG</t>
  </si>
  <si>
    <t>GOLDEN FORM CAES AD SAL 15KG</t>
  </si>
  <si>
    <t>GOLDEN FORM CAES AD SAL 3KG</t>
  </si>
  <si>
    <t>GOLDEN FORM CAES AD SENIOR 15KG</t>
  </si>
  <si>
    <t>GOLDEN FORM CAES AD SENIOR MB 10,1 KG</t>
  </si>
  <si>
    <t>GOLDEN FORM CAES AD SENIOR MB 3KG</t>
  </si>
  <si>
    <t>GOLDEN SPECIAL CAES AD 15KG</t>
  </si>
  <si>
    <t>GOLDEN FORM CAES FIL 15KG</t>
  </si>
  <si>
    <t>GOLDEN FORM CAES FIL 1KG</t>
  </si>
  <si>
    <t>GOLDEN FORM CAES FIL 20KG</t>
  </si>
  <si>
    <t>GOLDEN FORM CAES FIL 3KG</t>
  </si>
  <si>
    <t>GOLDEN FORM CAES FIL CARNE 15KG</t>
  </si>
  <si>
    <t>GOLDEN FORM CAES FIL CARNE 3KG</t>
  </si>
  <si>
    <t>GOLDEN FORM CAES FIL MB 10,1 KG</t>
  </si>
  <si>
    <t>GOLDEN FORM CAES FIL MB 1KG</t>
  </si>
  <si>
    <t>GOLDEN FORM CAES FIL MB 3KG</t>
  </si>
  <si>
    <t>GOLDEN FORM CAES FIL MB CARNE 10,1 KG</t>
  </si>
  <si>
    <t>GOLDEN FORM CAES FIL MB CARNE 1KG</t>
  </si>
  <si>
    <t>GOLDEN FORM CAES FIL MB CARNE 3KG</t>
  </si>
  <si>
    <t>GOLDEN MEGA CAES AD 15KG</t>
  </si>
  <si>
    <t>GOLDEN MEGA CAES FIL 15KG</t>
  </si>
  <si>
    <t>GOLDEN POWER TRAINING AD 15KG</t>
  </si>
  <si>
    <t>GOLDEN POWER TRAINING CAES FIL 15KG</t>
  </si>
  <si>
    <t>GOLDEN SEL NAT CÃES AD 3KG</t>
  </si>
  <si>
    <t>GOLDEN SEL NAT CÃES AD ABÓBORA 12 KG</t>
  </si>
  <si>
    <t>GOLDEN SEL NAT CÃES AD ABÓBORA 3KG</t>
  </si>
  <si>
    <t>GOLDEN SEL NAT CÃES AD MB 10,1 KG</t>
  </si>
  <si>
    <t>GOLDEN SEL NAT CÃES AD MINI BITS 1KG</t>
  </si>
  <si>
    <t>GOLDEN SEL NAT CÃES AD MINI BITS 3KG</t>
  </si>
  <si>
    <t>GOLDEN SEL NAT CÃES AD RP ABÓBORA 10,1KG</t>
  </si>
  <si>
    <t>GOLDEN SEL NAT CÃES AD RP ABÓBORA 3KG</t>
  </si>
  <si>
    <t>GOLDEN SEL NAT CÃES FIL MB 10,1 KG</t>
  </si>
  <si>
    <t>GOLDEN SEL NAT CÃES FILH 3KG</t>
  </si>
  <si>
    <t>GOLDEN SEL NAT CÃES FILH MINI BITS 1KG</t>
  </si>
  <si>
    <t>GOLDEN SEL NAT CÃES FILH MINI BITS 3KG</t>
  </si>
  <si>
    <t>GOLDEN SEL NAT GATOS CAST ABÓBORA 10,1KG</t>
  </si>
  <si>
    <t>GOLDEN SEL NAT GATOS CAST ABÓBORA 1KG</t>
  </si>
  <si>
    <t>GOLDEN SEL NAT GATOS CAST ABÓBORA 3KG</t>
  </si>
  <si>
    <t>GOLDEN SELEÇÃO NATUR GATOS ADULT 10,1 KG</t>
  </si>
  <si>
    <t>GOLDEN SELEÇÃO NATUR GATOS ADULT 1KG</t>
  </si>
  <si>
    <t>GOLDEN SELEÇÃO NATUR GATOS ADULT 3KG</t>
  </si>
  <si>
    <t>GOLDEN SELEÇÃO NATUR GATOS FILH 10,1 KG</t>
  </si>
  <si>
    <t>GOLDEN SELEÇÃO NATUR GATOS FILH 1KG</t>
  </si>
  <si>
    <t>GOLDEN SELEÇÃO NATUR GATOS FILH 3KG</t>
  </si>
  <si>
    <t>GOLDEN FORM GATOS AD CARNE 10,1 KG</t>
  </si>
  <si>
    <t>GOLDEN FORM GATOS AD CARNE 1KG</t>
  </si>
  <si>
    <t>GOLDEN FORM GATOS AD CARNE 3KG</t>
  </si>
  <si>
    <t>GOLDEN FORM GATOS AD CAST CARNE 10,1 KG</t>
  </si>
  <si>
    <t>GOLDEN FORM GATOS AD CAST CARNE 1KG</t>
  </si>
  <si>
    <t>GOLDEN FORM GATOS AD CAST CARNE 3KG</t>
  </si>
  <si>
    <t>GOLDEN FORM GATOS AD CAST SENIOR 1KG</t>
  </si>
  <si>
    <t>GOLDEN FORM GATOS AD CAST SENIOR 3KG</t>
  </si>
  <si>
    <t>GOLDEN GATOS AD 10,1 KG</t>
  </si>
  <si>
    <t>GOLDEN GATOS AD 1KG</t>
  </si>
  <si>
    <t>GOLDEN GATOS AD 3KG</t>
  </si>
  <si>
    <t>GOLDEN GATOS AD CASTRADOS 10,1 KG</t>
  </si>
  <si>
    <t>GOLDEN GATOS AD CASTRADOS 1KG</t>
  </si>
  <si>
    <t>GOLDEN GATOS AD CASTRADOS 3KG</t>
  </si>
  <si>
    <t>GOLDEN GATOS AD CASTRADOS SAL 1KG</t>
  </si>
  <si>
    <t>GOLDEN GATOS AD CASTRADOS SAL 3KG</t>
  </si>
  <si>
    <t>GOLDEN GATOS AD SALMAO 10,1 KG</t>
  </si>
  <si>
    <t>GOLDEN GATOS AD SALMAO 1KG</t>
  </si>
  <si>
    <t>GOLDEN GATOS AD SALMAO 3KG</t>
  </si>
  <si>
    <t>GOLDEN GATOS FILHOTE 10,1 KG</t>
  </si>
  <si>
    <t>GOLDEN GATOS FILHOTE 1KG</t>
  </si>
  <si>
    <t>GOLDEN GATOS FILHOTE 3KG</t>
  </si>
  <si>
    <t>Sugestão de Venda</t>
  </si>
  <si>
    <t>GOLDEN ADULTO</t>
  </si>
  <si>
    <t>GOLDEN FORMULA ADULTOS PERU MB 1KG</t>
  </si>
  <si>
    <t>GOLDEN FORMULA ADULTOS PERU MB 3KG</t>
  </si>
  <si>
    <t xml:space="preserve">GOLDEN FILHOTE </t>
  </si>
  <si>
    <t>GOLDEN ESPECIAIS</t>
  </si>
  <si>
    <t>GOLDEN FORM DUO CAES AD 15KG</t>
  </si>
  <si>
    <t>GOLDEN FORM DUO CAES AD MINI BITS 3KG</t>
  </si>
  <si>
    <t>GOLDEN FORM DUO SAL/ERVA/CORD/ARROZ 15KG</t>
  </si>
  <si>
    <t>GOLDEN FORM DUO SAL/ERVA/CORD/ARROZ 3KG</t>
  </si>
  <si>
    <t>GOLDEN MEGA</t>
  </si>
  <si>
    <t>GOLDEN POWER</t>
  </si>
  <si>
    <t>GOLDEN SPECIAL</t>
  </si>
  <si>
    <t>GOLDEN SPECIAL CAES AD 20KG</t>
  </si>
  <si>
    <t>GOLDEN SALMÃO</t>
  </si>
  <si>
    <t>GOLDEN SELEÇÃO NATURAL</t>
  </si>
  <si>
    <t>GOLDEN SEL NAT CÃES AD 15KG</t>
  </si>
  <si>
    <t>GOLDEN SEL NAT CÃES FIL 15KG</t>
  </si>
  <si>
    <t xml:space="preserve">GOLDEN GATO ADULTO </t>
  </si>
  <si>
    <t>GOLDEN FORM GATOS AD CAST SENIOR 10,1 KG</t>
  </si>
  <si>
    <t>GOLDEN FORM GATOS AD DUO SAL/CORD 10,1KG</t>
  </si>
  <si>
    <t>GOLDEN FORM GATOS AD DUO SAL/CORD 3KG</t>
  </si>
  <si>
    <t>GOLDEN GATOS AD PAGUE 9 LEVE 10,1 KG</t>
  </si>
  <si>
    <t>GOLDEN GATOS AD CASTRADOS SAL 10,1KG</t>
  </si>
  <si>
    <t>GOLDEN GATO FILHOTE</t>
  </si>
  <si>
    <t>Peso em Kg</t>
  </si>
  <si>
    <t>Table de Preço</t>
  </si>
  <si>
    <t>Tabela de Preços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</si>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</sst>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164" formatCode="#.0\ &quot;kg&quot;"/>
    <numFmt numFmtId="165" formatCode="_-&quot;R$&quot;\ * #,##0.00_-;\-&quot;R$&quot;\ * #,##0.00_-;_-&quot;R$&quot;\ * &quot;-&quot;??_-;_-@"/>
    <numFmt numFmtId="166" formatCode="&quot;R$&quot;\ #,##0.00"/>
  </numFmts>
  <fonts count="1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rgb="FFFF9933"/>
      <name val="Calibri"/>
      <family val="2"/>
      <scheme val="minor"/>
    </font>
    <font>
      <b/>
      <sz val="12"/>
      <color rgb="FF00B0F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0"/>
      <color rgb="FF000000"/>
      <name val="Calibri"/>
      <family val="2"/>
    </font>
    <font>
      <b/>
      <sz val="11"/>
      <color rgb="FF000000"/>
      <name val="Calibri"/>
      <family val="2"/>
    </font>
    <font>
      <b/>
      <sz val="14"/>
      <color theme="1"/>
      <name val="Calibri"/>
      <family val="2"/>
      <scheme val="minor"/>
    </font>
    <font>
      <b/>
      <sz val="11"/>
      <color rgb="FF3F3F76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A9093"/>
        <bgColor indexed="64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00"/>
        <bgColor rgb="FFFFFF00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0" fontId="5" fillId="5" borderId="0" applyNumberFormat="0" applyBorder="0" applyAlignment="0" applyProtection="0"/>
    <xf numFmtId="0" fontId="6" fillId="6" borderId="4" applyNumberFormat="0" applyAlignment="0" applyProtection="0"/>
    <xf numFmtId="0" fontId="7" fillId="7" borderId="5" applyNumberFormat="0" applyAlignment="0" applyProtection="0"/>
  </cellStyleXfs>
  <cellXfs count="48">
    <xf numFmtId="0" fontId="0" fillId="0" borderId="0" xfId="0"/>
    <xf numFmtId="0" fontId="1" fillId="0" borderId="1" xfId="0" applyFont="1" applyBorder="1"/>
    <xf numFmtId="44" fontId="1" fillId="0" borderId="1" xfId="0" applyNumberFormat="1" applyFont="1" applyBorder="1"/>
    <xf numFmtId="14" fontId="1" fillId="0" borderId="1" xfId="0" applyNumberFormat="1" applyFont="1" applyBorder="1" applyAlignment="1">
      <alignment horizontal="right"/>
    </xf>
    <xf numFmtId="0" fontId="0" fillId="0" borderId="1" xfId="0" applyBorder="1"/>
    <xf numFmtId="14" fontId="1" fillId="0" borderId="1" xfId="0" applyNumberFormat="1" applyFont="1" applyBorder="1"/>
    <xf numFmtId="44" fontId="1" fillId="3" borderId="1" xfId="0" applyNumberFormat="1" applyFont="1" applyFill="1" applyBorder="1"/>
    <xf numFmtId="0" fontId="0" fillId="0" borderId="3" xfId="0" applyBorder="1"/>
    <xf numFmtId="0" fontId="0" fillId="0" borderId="2" xfId="0" applyBorder="1"/>
    <xf numFmtId="0" fontId="1" fillId="4" borderId="1" xfId="0" applyFont="1" applyFill="1" applyBorder="1"/>
    <xf numFmtId="0" fontId="2" fillId="0" borderId="1" xfId="0" applyFont="1" applyBorder="1"/>
    <xf numFmtId="44" fontId="1" fillId="4" borderId="1" xfId="0" applyNumberFormat="1" applyFont="1" applyFill="1" applyBorder="1"/>
    <xf numFmtId="9" fontId="1" fillId="0" borderId="1" xfId="0" applyNumberFormat="1" applyFont="1" applyBorder="1"/>
    <xf numFmtId="0" fontId="3" fillId="0" borderId="1" xfId="0" applyFont="1" applyBorder="1"/>
    <xf numFmtId="44" fontId="1" fillId="2" borderId="1" xfId="0" applyNumberFormat="1" applyFont="1" applyFill="1" applyBorder="1"/>
    <xf numFmtId="0" fontId="4" fillId="0" borderId="1" xfId="0" applyFont="1" applyBorder="1"/>
    <xf numFmtId="0" fontId="0" fillId="0" borderId="0" xfId="0" applyAlignment="1">
      <alignment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0" fillId="0" borderId="0" xfId="0" applyAlignment="1">
      <alignment vertical="top"/>
    </xf>
    <xf numFmtId="0" fontId="8" fillId="0" borderId="0" xfId="0" applyFont="1" applyAlignment="1">
      <alignment vertical="center"/>
    </xf>
    <xf numFmtId="0" fontId="8" fillId="0" borderId="0" xfId="0" applyFont="1" applyAlignment="1">
      <alignment vertical="top"/>
    </xf>
    <xf numFmtId="165" fontId="8" fillId="0" borderId="0" xfId="0" applyNumberFormat="1" applyFont="1" applyAlignment="1">
      <alignment vertical="center"/>
    </xf>
    <xf numFmtId="0" fontId="9" fillId="0" borderId="1" xfId="0" applyFont="1" applyBorder="1" applyAlignment="1">
      <alignment horizontal="center" vertical="center"/>
    </xf>
    <xf numFmtId="164" fontId="9" fillId="0" borderId="1" xfId="0" applyNumberFormat="1" applyFont="1" applyBorder="1" applyAlignment="1">
      <alignment horizontal="center" vertical="center"/>
    </xf>
    <xf numFmtId="165" fontId="9" fillId="0" borderId="1" xfId="0" applyNumberFormat="1" applyFont="1" applyBorder="1" applyAlignment="1">
      <alignment horizontal="center" vertical="center"/>
    </xf>
    <xf numFmtId="0" fontId="9" fillId="8" borderId="1" xfId="0" applyFont="1" applyFill="1" applyBorder="1" applyAlignment="1">
      <alignment horizontal="center" vertical="center"/>
    </xf>
    <xf numFmtId="164" fontId="0" fillId="8" borderId="1" xfId="0" applyNumberForma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0" fillId="0" borderId="0" xfId="0" quotePrefix="1"/>
    <xf numFmtId="0" fontId="10" fillId="9" borderId="1" xfId="0" applyFont="1" applyFill="1" applyBorder="1" applyAlignment="1">
      <alignment horizontal="center"/>
    </xf>
    <xf numFmtId="0" fontId="11" fillId="6" borderId="4" xfId="2" applyFont="1" applyAlignment="1">
      <alignment horizontal="center" vertical="center"/>
    </xf>
    <xf numFmtId="0" fontId="7" fillId="7" borderId="5" xfId="3" applyAlignment="1">
      <alignment horizontal="center" vertical="center"/>
    </xf>
    <xf numFmtId="164" fontId="7" fillId="7" borderId="5" xfId="3" applyNumberFormat="1" applyAlignment="1">
      <alignment horizontal="center" vertical="center"/>
    </xf>
    <xf numFmtId="166" fontId="7" fillId="7" borderId="5" xfId="3" applyNumberFormat="1" applyAlignment="1">
      <alignment horizontal="center" vertical="center"/>
    </xf>
    <xf numFmtId="166" fontId="7" fillId="7" borderId="5" xfId="3" applyNumberFormat="1" applyAlignment="1">
      <alignment horizontal="center"/>
    </xf>
    <xf numFmtId="0" fontId="11" fillId="6" borderId="4" xfId="2" applyFont="1" applyAlignment="1">
      <alignment vertical="center"/>
    </xf>
    <xf numFmtId="0" fontId="11" fillId="6" borderId="4" xfId="2" applyFont="1" applyAlignment="1">
      <alignment horizontal="center"/>
    </xf>
    <xf numFmtId="0" fontId="6" fillId="6" borderId="4" xfId="2"/>
    <xf numFmtId="44" fontId="7" fillId="7" borderId="5" xfId="3" applyNumberFormat="1"/>
    <xf numFmtId="0" fontId="5" fillId="5" borderId="5" xfId="1" applyBorder="1" applyAlignment="1">
      <alignment horizontal="center"/>
    </xf>
    <xf numFmtId="0" fontId="5" fillId="5" borderId="1" xfId="1" applyBorder="1" applyAlignment="1">
      <alignment horizontal="center"/>
    </xf>
  </cellXfs>
  <cellStyles count="4">
    <cellStyle name="Bom" xfId="1" builtinId="26"/>
    <cellStyle name="Entrada" xfId="2" builtinId="20"/>
    <cellStyle name="Normal" xfId="0" builtinId="0"/>
    <cellStyle name="Saída" xfId="3" builtinId="21"/>
  </cellStyles>
  <dxfs count="0"/>
  <tableStyles count="0" defaultTableStyle="TableStyleMedium2" defaultPivotStyle="PivotStyleLight16"/>
  <colors>
    <mruColors>
      <color rgb="FFFF9900"/>
      <color rgb="FFFFB343"/>
      <color rgb="FFE28700"/>
      <color rgb="FF00FFFF"/>
      <color rgb="FFFF9933"/>
      <color rgb="FF66FF33"/>
      <color rgb="FFFA9093"/>
      <color rgb="FFCCFFFF"/>
      <color rgb="FF99FF33"/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Tipos de Pagamento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5FB2-4100-AD4C-3316C8D1C4A9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5FB2-4100-AD4C-3316C8D1C4A9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4-5FB2-4100-AD4C-3316C8D1C4A9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5FB2-4100-AD4C-3316C8D1C4A9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5FB2-4100-AD4C-3316C8D1C4A9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4-5FB2-4100-AD4C-3316C8D1C4A9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'Pagamento a Fornecedores'!$B$26:$B$29</c15:sqref>
                  </c15:fullRef>
                </c:ext>
              </c:extLst>
              <c:f>'Pagamento a Fornecedores'!$B$27:$B$29</c:f>
              <c:strCache>
                <c:ptCount val="3"/>
                <c:pt idx="0">
                  <c:v>Cheque</c:v>
                </c:pt>
                <c:pt idx="1">
                  <c:v>Dinheiro</c:v>
                </c:pt>
                <c:pt idx="2">
                  <c:v>Boleto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'Pagamento a Fornecedores'!$C$26:$C$29</c15:sqref>
                  </c15:fullRef>
                </c:ext>
              </c:extLst>
              <c:f>'Pagamento a Fornecedores'!$C$27:$C$29</c:f>
              <c:numCache>
                <c:formatCode>_("R$"* #,##0.00_);_("R$"* \(#,##0.00\);_("R$"* "-"??_);_(@_)</c:formatCode>
                <c:ptCount val="3"/>
                <c:pt idx="0">
                  <c:v>2301.61</c:v>
                </c:pt>
                <c:pt idx="1">
                  <c:v>1074.71</c:v>
                </c:pt>
                <c:pt idx="2">
                  <c:v>3415.27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0-5FB2-4100-AD4C-3316C8D1C4A9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11205</xdr:colOff>
      <xdr:row>15</xdr:row>
      <xdr:rowOff>1120</xdr:rowOff>
    </xdr:from>
    <xdr:to>
      <xdr:col>5</xdr:col>
      <xdr:colOff>1591234</xdr:colOff>
      <xdr:row>30</xdr:row>
      <xdr:rowOff>11206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815DB59A-159F-44BA-1DED-FF375FA925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7372350" cy="771525"/>
    <xdr:pic>
      <xdr:nvPicPr>
        <xdr:cNvPr id="2" name="image2.png">
          <a:extLst>
            <a:ext uri="{FF2B5EF4-FFF2-40B4-BE49-F238E27FC236}">
              <a16:creationId xmlns:a16="http://schemas.microsoft.com/office/drawing/2014/main" id="{0B4D3214-D94E-4F3B-84B6-DA07ACAF2B91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7372350" cy="77152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E4129-8FE0-4BB4-9A79-596DAA377B56}">
  <dimension ref="A1:G32"/>
  <sheetViews>
    <sheetView tabSelected="1" zoomScale="115" zoomScaleNormal="115" workbookViewId="0">
      <selection activeCell="I20" sqref="I20"/>
    </sheetView>
  </sheetViews>
  <sheetFormatPr defaultRowHeight="15" x14ac:dyDescent="0.25"/>
  <cols>
    <col min="1" max="1" width="25.85546875" bestFit="1" customWidth="1"/>
    <col min="2" max="2" width="21.42578125" bestFit="1" customWidth="1"/>
    <col min="3" max="4" width="27.85546875" bestFit="1" customWidth="1"/>
    <col min="5" max="5" width="26.42578125" bestFit="1" customWidth="1"/>
    <col min="6" max="6" width="24" bestFit="1" customWidth="1"/>
  </cols>
  <sheetData>
    <row r="1" spans="1:6" x14ac:dyDescent="0.25">
      <c r="A1" s="44" t="s">
        <v>0</v>
      </c>
      <c r="B1" s="44" t="s">
        <v>1</v>
      </c>
      <c r="C1" s="44" t="s">
        <v>14</v>
      </c>
      <c r="D1" s="44" t="s">
        <v>2</v>
      </c>
      <c r="E1" s="44" t="s">
        <v>13</v>
      </c>
      <c r="F1" s="44" t="s">
        <v>9</v>
      </c>
    </row>
    <row r="2" spans="1:6" ht="15.75" x14ac:dyDescent="0.25">
      <c r="A2" s="1" t="s">
        <v>7</v>
      </c>
      <c r="B2" s="1" t="s">
        <v>8</v>
      </c>
      <c r="C2" s="2">
        <v>1115.4000000000001</v>
      </c>
      <c r="D2" s="3">
        <v>44177</v>
      </c>
      <c r="E2" s="1" t="s">
        <v>15</v>
      </c>
      <c r="F2" s="4"/>
    </row>
    <row r="3" spans="1:6" ht="15.75" x14ac:dyDescent="0.25">
      <c r="A3" s="1" t="s">
        <v>3</v>
      </c>
      <c r="B3" s="1" t="s">
        <v>4</v>
      </c>
      <c r="C3" s="2">
        <v>974.62</v>
      </c>
      <c r="D3" s="3">
        <v>44470</v>
      </c>
      <c r="E3" s="1" t="s">
        <v>15</v>
      </c>
      <c r="F3" s="46" t="s">
        <v>10</v>
      </c>
    </row>
    <row r="4" spans="1:6" ht="15.75" x14ac:dyDescent="0.25">
      <c r="A4" s="1" t="s">
        <v>5</v>
      </c>
      <c r="B4" s="1" t="s">
        <v>6</v>
      </c>
      <c r="C4" s="2">
        <v>698.58</v>
      </c>
      <c r="D4" s="3">
        <v>44809</v>
      </c>
      <c r="E4" s="1" t="s">
        <v>16</v>
      </c>
      <c r="F4" s="4"/>
    </row>
    <row r="5" spans="1:6" ht="15.75" x14ac:dyDescent="0.25">
      <c r="A5" s="1" t="s">
        <v>11</v>
      </c>
      <c r="B5" s="1" t="s">
        <v>6</v>
      </c>
      <c r="C5" s="2">
        <v>142.84</v>
      </c>
      <c r="D5" s="5">
        <v>44812</v>
      </c>
      <c r="E5" s="1" t="s">
        <v>17</v>
      </c>
      <c r="F5" s="4"/>
    </row>
    <row r="6" spans="1:6" ht="15.75" x14ac:dyDescent="0.25">
      <c r="A6" s="1" t="s">
        <v>12</v>
      </c>
      <c r="B6" s="1" t="s">
        <v>8</v>
      </c>
      <c r="C6" s="2">
        <v>532.97</v>
      </c>
      <c r="D6" s="5">
        <v>44462</v>
      </c>
      <c r="E6" s="1" t="s">
        <v>16</v>
      </c>
      <c r="F6" s="47" t="s">
        <v>10</v>
      </c>
    </row>
    <row r="7" spans="1:6" ht="15.75" x14ac:dyDescent="0.25">
      <c r="A7" s="1" t="s">
        <v>18</v>
      </c>
      <c r="B7" s="1" t="s">
        <v>19</v>
      </c>
      <c r="C7" s="2">
        <v>213</v>
      </c>
      <c r="D7" s="5">
        <v>43897</v>
      </c>
      <c r="E7" s="1" t="s">
        <v>17</v>
      </c>
      <c r="F7" s="4"/>
    </row>
    <row r="8" spans="1:6" ht="15.75" x14ac:dyDescent="0.25">
      <c r="A8" s="1" t="s">
        <v>20</v>
      </c>
      <c r="B8" s="1" t="s">
        <v>21</v>
      </c>
      <c r="C8" s="2">
        <v>619.55999999999995</v>
      </c>
      <c r="D8" s="5">
        <v>44676</v>
      </c>
      <c r="E8" s="1" t="s">
        <v>16</v>
      </c>
      <c r="F8" s="4"/>
    </row>
    <row r="9" spans="1:6" ht="15.75" x14ac:dyDescent="0.25">
      <c r="A9" s="1" t="s">
        <v>22</v>
      </c>
      <c r="B9" s="1" t="s">
        <v>23</v>
      </c>
      <c r="C9" s="2">
        <v>348.68</v>
      </c>
      <c r="D9" s="5">
        <v>44459</v>
      </c>
      <c r="E9" s="1" t="s">
        <v>17</v>
      </c>
      <c r="F9" s="47" t="s">
        <v>10</v>
      </c>
    </row>
    <row r="10" spans="1:6" ht="15.75" x14ac:dyDescent="0.25">
      <c r="A10" s="1" t="s">
        <v>24</v>
      </c>
      <c r="B10" s="1" t="s">
        <v>4</v>
      </c>
      <c r="C10" s="2">
        <v>1045.58</v>
      </c>
      <c r="D10" s="5">
        <v>44058</v>
      </c>
      <c r="E10" s="1" t="s">
        <v>15</v>
      </c>
      <c r="F10" s="4"/>
    </row>
    <row r="11" spans="1:6" ht="15.75" x14ac:dyDescent="0.25">
      <c r="A11" s="1" t="s">
        <v>25</v>
      </c>
      <c r="B11" s="1" t="s">
        <v>21</v>
      </c>
      <c r="C11" s="2">
        <v>279.67</v>
      </c>
      <c r="D11" s="5">
        <v>44031</v>
      </c>
      <c r="E11" s="1" t="s">
        <v>15</v>
      </c>
      <c r="F11" s="4"/>
    </row>
    <row r="12" spans="1:6" ht="15.75" x14ac:dyDescent="0.25">
      <c r="A12" s="1" t="s">
        <v>26</v>
      </c>
      <c r="B12" s="1" t="s">
        <v>4</v>
      </c>
      <c r="C12" s="2">
        <v>370.19</v>
      </c>
      <c r="D12" s="5">
        <v>44382</v>
      </c>
      <c r="E12" s="1" t="s">
        <v>17</v>
      </c>
      <c r="F12" s="47" t="s">
        <v>10</v>
      </c>
    </row>
    <row r="13" spans="1:6" ht="15.75" x14ac:dyDescent="0.25">
      <c r="A13" s="1" t="s">
        <v>27</v>
      </c>
      <c r="B13" s="1" t="s">
        <v>4</v>
      </c>
      <c r="C13" s="2">
        <v>450.5</v>
      </c>
      <c r="D13" s="5">
        <v>44754</v>
      </c>
      <c r="E13" s="1" t="s">
        <v>16</v>
      </c>
      <c r="F13" s="4"/>
    </row>
    <row r="26" spans="2:7" ht="15.75" x14ac:dyDescent="0.25">
      <c r="B26" s="44" t="s">
        <v>28</v>
      </c>
      <c r="C26" s="2">
        <f>C2+C3+C4+C5+C6+C7+C8+C9+C10+C11+C12+C13</f>
        <v>6791.5899999999992</v>
      </c>
    </row>
    <row r="27" spans="2:7" ht="15.75" x14ac:dyDescent="0.25">
      <c r="B27" s="44" t="s">
        <v>16</v>
      </c>
      <c r="C27" s="2">
        <f>C4+C6+C8+C13</f>
        <v>2301.61</v>
      </c>
    </row>
    <row r="28" spans="2:7" ht="15.75" x14ac:dyDescent="0.25">
      <c r="B28" s="44" t="s">
        <v>17</v>
      </c>
      <c r="C28" s="2">
        <f>C5+C7+C9+C12</f>
        <v>1074.71</v>
      </c>
    </row>
    <row r="29" spans="2:7" ht="15.75" x14ac:dyDescent="0.25">
      <c r="B29" s="44" t="s">
        <v>15</v>
      </c>
      <c r="C29" s="2">
        <f>C2+C3+C10+C11</f>
        <v>3415.27</v>
      </c>
    </row>
    <row r="30" spans="2:7" x14ac:dyDescent="0.25">
      <c r="B30" s="44" t="s">
        <v>39</v>
      </c>
      <c r="C30" s="45">
        <f>AVERAGE(C2:C13)</f>
        <v>565.96583333333331</v>
      </c>
    </row>
    <row r="32" spans="2:7" x14ac:dyDescent="0.25">
      <c r="G32" s="35" t="s">
        <v>161</v>
      </c>
    </row>
  </sheetData>
  <autoFilter ref="A1:F13" xr:uid="{5FEE4129-8FE0-4BB4-9A79-596DAA377B56}"/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63328-23DD-415D-A74C-0497DA1868AB}">
  <dimension ref="B2:F13"/>
  <sheetViews>
    <sheetView zoomScale="115" zoomScaleNormal="115" workbookViewId="0">
      <selection activeCell="C5" sqref="C5"/>
    </sheetView>
  </sheetViews>
  <sheetFormatPr defaultRowHeight="15" x14ac:dyDescent="0.25"/>
  <cols>
    <col min="2" max="2" width="31.28515625" bestFit="1" customWidth="1"/>
    <col min="3" max="3" width="13.28515625" customWidth="1"/>
    <col min="5" max="5" width="31.7109375" bestFit="1" customWidth="1"/>
    <col min="6" max="6" width="13.5703125" bestFit="1" customWidth="1"/>
  </cols>
  <sheetData>
    <row r="2" spans="2:6" x14ac:dyDescent="0.25">
      <c r="B2" s="43" t="s">
        <v>32</v>
      </c>
      <c r="E2" s="43" t="s">
        <v>36</v>
      </c>
    </row>
    <row r="3" spans="2:6" ht="15.75" x14ac:dyDescent="0.25">
      <c r="B3" s="1" t="s">
        <v>38</v>
      </c>
      <c r="C3" s="2">
        <v>85.93</v>
      </c>
      <c r="E3" s="1" t="s">
        <v>38</v>
      </c>
      <c r="F3" s="2">
        <v>180.56</v>
      </c>
    </row>
    <row r="4" spans="2:6" ht="15.75" x14ac:dyDescent="0.25">
      <c r="B4" s="1" t="s">
        <v>29</v>
      </c>
      <c r="C4" s="9">
        <v>1</v>
      </c>
      <c r="E4" s="1" t="s">
        <v>29</v>
      </c>
      <c r="F4" s="9">
        <v>11</v>
      </c>
    </row>
    <row r="5" spans="2:6" ht="15.75" x14ac:dyDescent="0.25">
      <c r="B5" s="10" t="s">
        <v>30</v>
      </c>
      <c r="C5" s="11">
        <f>C3*C4</f>
        <v>85.93</v>
      </c>
      <c r="E5" s="10" t="s">
        <v>30</v>
      </c>
      <c r="F5" s="11">
        <f>F3*F4</f>
        <v>1986.16</v>
      </c>
    </row>
    <row r="6" spans="2:6" x14ac:dyDescent="0.25">
      <c r="B6" s="7"/>
      <c r="C6" s="8"/>
      <c r="E6" s="7"/>
      <c r="F6" s="8"/>
    </row>
    <row r="7" spans="2:6" ht="15.75" x14ac:dyDescent="0.25">
      <c r="B7" s="1" t="s">
        <v>37</v>
      </c>
      <c r="C7" s="12">
        <v>0.13</v>
      </c>
      <c r="E7" s="1" t="s">
        <v>37</v>
      </c>
      <c r="F7" s="12">
        <v>0.09</v>
      </c>
    </row>
    <row r="8" spans="2:6" ht="15.75" x14ac:dyDescent="0.25">
      <c r="B8" s="13" t="s">
        <v>31</v>
      </c>
      <c r="C8" s="14">
        <f>IF(AND(C4&gt;1,C4&lt;11),C3*C7*C4,0)</f>
        <v>0</v>
      </c>
      <c r="E8" s="13" t="s">
        <v>31</v>
      </c>
      <c r="F8" s="14">
        <f>IF(AND(F4&gt;1,F4&lt;11),F3*F7*F4,0)</f>
        <v>0</v>
      </c>
    </row>
    <row r="9" spans="2:6" ht="15.75" x14ac:dyDescent="0.25">
      <c r="B9" s="1" t="s">
        <v>33</v>
      </c>
      <c r="C9" s="14">
        <f>IF(AND(C4&gt;1,C4&lt;11),C3*C4-C8,0)</f>
        <v>0</v>
      </c>
      <c r="E9" s="1" t="s">
        <v>33</v>
      </c>
      <c r="F9" s="14">
        <f>IF(AND(F4&gt;1,F4&lt;11),F3*F4-F8,0)</f>
        <v>0</v>
      </c>
    </row>
    <row r="10" spans="2:6" x14ac:dyDescent="0.25">
      <c r="B10" s="7"/>
      <c r="C10" s="8"/>
      <c r="E10" s="7"/>
      <c r="F10" s="8"/>
    </row>
    <row r="11" spans="2:6" ht="15.75" x14ac:dyDescent="0.25">
      <c r="B11" s="1" t="s">
        <v>35</v>
      </c>
      <c r="C11" s="12">
        <v>0.17</v>
      </c>
      <c r="E11" s="1" t="s">
        <v>35</v>
      </c>
      <c r="F11" s="12">
        <v>0.11</v>
      </c>
    </row>
    <row r="12" spans="2:6" ht="15.75" x14ac:dyDescent="0.25">
      <c r="B12" s="15" t="s">
        <v>31</v>
      </c>
      <c r="C12" s="6">
        <f>IF(C4&gt;10,C3*C11*C4,0)</f>
        <v>0</v>
      </c>
      <c r="E12" s="15" t="s">
        <v>31</v>
      </c>
      <c r="F12" s="6">
        <f>IF(F4&gt;10,F3*F11*F4,0)</f>
        <v>218.4776</v>
      </c>
    </row>
    <row r="13" spans="2:6" ht="15.75" x14ac:dyDescent="0.25">
      <c r="B13" s="1" t="s">
        <v>34</v>
      </c>
      <c r="C13" s="6">
        <f>IF(C4&gt;10,C3*C4-C12,0)</f>
        <v>0</v>
      </c>
      <c r="E13" s="1" t="s">
        <v>34</v>
      </c>
      <c r="F13" s="6">
        <f>IF(F4&gt;10,F3*F4-F12,0)</f>
        <v>1767.6824000000001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579A2-E0E8-4FB3-BE26-988517282FF3}">
  <dimension ref="A1:I227"/>
  <sheetViews>
    <sheetView zoomScale="130" zoomScaleNormal="130" workbookViewId="0">
      <selection activeCell="I25" sqref="I25"/>
    </sheetView>
  </sheetViews>
  <sheetFormatPr defaultRowHeight="15" x14ac:dyDescent="0.25"/>
  <cols>
    <col min="1" max="1" width="9.140625" style="18"/>
    <col min="2" max="2" width="46.42578125" bestFit="1" customWidth="1"/>
    <col min="3" max="3" width="10.140625" customWidth="1"/>
    <col min="5" max="5" width="16.7109375" bestFit="1" customWidth="1"/>
    <col min="6" max="6" width="18.85546875" bestFit="1" customWidth="1"/>
    <col min="8" max="8" width="23.140625" bestFit="1" customWidth="1"/>
    <col min="9" max="9" width="52.42578125" bestFit="1" customWidth="1"/>
  </cols>
  <sheetData>
    <row r="1" spans="1:9" x14ac:dyDescent="0.25">
      <c r="B1" s="16"/>
      <c r="C1" s="17"/>
      <c r="D1" s="18"/>
      <c r="E1" s="19"/>
      <c r="F1" s="19"/>
      <c r="G1" s="20"/>
    </row>
    <row r="2" spans="1:9" x14ac:dyDescent="0.25">
      <c r="B2" s="16"/>
      <c r="C2" s="17"/>
      <c r="D2" s="18"/>
      <c r="E2" s="19"/>
      <c r="F2" s="19"/>
      <c r="G2" s="20"/>
    </row>
    <row r="3" spans="1:9" x14ac:dyDescent="0.25">
      <c r="B3" s="16"/>
      <c r="C3" s="17"/>
      <c r="D3" s="18"/>
      <c r="E3" s="19"/>
      <c r="F3" s="19"/>
      <c r="G3" s="20"/>
    </row>
    <row r="4" spans="1:9" x14ac:dyDescent="0.25">
      <c r="B4" s="21"/>
      <c r="C4" s="21"/>
      <c r="D4" s="21"/>
      <c r="E4" s="21"/>
      <c r="F4" s="21"/>
      <c r="G4" s="21"/>
    </row>
    <row r="5" spans="1:9" x14ac:dyDescent="0.25">
      <c r="A5" s="25" t="s">
        <v>41</v>
      </c>
      <c r="B5" s="25" t="s">
        <v>42</v>
      </c>
      <c r="C5" s="26" t="s">
        <v>43</v>
      </c>
      <c r="D5" s="25" t="s">
        <v>44</v>
      </c>
      <c r="E5" s="27" t="s">
        <v>160</v>
      </c>
      <c r="F5" s="27" t="s">
        <v>133</v>
      </c>
      <c r="G5" s="20"/>
    </row>
    <row r="6" spans="1:9" x14ac:dyDescent="0.25">
      <c r="A6" s="30"/>
      <c r="B6" s="28" t="s">
        <v>134</v>
      </c>
      <c r="C6" s="29"/>
      <c r="D6" s="30"/>
      <c r="E6" s="30"/>
      <c r="F6" s="30"/>
      <c r="G6" s="20"/>
    </row>
    <row r="7" spans="1:9" x14ac:dyDescent="0.25">
      <c r="A7" s="25">
        <v>60</v>
      </c>
      <c r="B7" s="31" t="s">
        <v>45</v>
      </c>
      <c r="C7" s="32">
        <v>15</v>
      </c>
      <c r="D7" s="33" t="s">
        <v>46</v>
      </c>
      <c r="E7" s="34">
        <v>117.12</v>
      </c>
      <c r="F7" s="34">
        <v>141.9</v>
      </c>
      <c r="G7" s="20"/>
    </row>
    <row r="8" spans="1:9" x14ac:dyDescent="0.25">
      <c r="A8" s="25">
        <v>158</v>
      </c>
      <c r="B8" s="31" t="s">
        <v>47</v>
      </c>
      <c r="C8" s="32">
        <v>20</v>
      </c>
      <c r="D8" s="33" t="s">
        <v>46</v>
      </c>
      <c r="E8" s="34">
        <v>151.66999999999999</v>
      </c>
      <c r="F8" s="34">
        <v>183.9</v>
      </c>
      <c r="G8" s="20"/>
      <c r="I8" s="37" t="s">
        <v>41</v>
      </c>
    </row>
    <row r="9" spans="1:9" ht="18.75" x14ac:dyDescent="0.3">
      <c r="A9" s="25">
        <v>186</v>
      </c>
      <c r="B9" s="31" t="s">
        <v>48</v>
      </c>
      <c r="C9" s="32">
        <v>3</v>
      </c>
      <c r="D9" s="33" t="s">
        <v>46</v>
      </c>
      <c r="E9" s="34">
        <v>40.82</v>
      </c>
      <c r="F9" s="34">
        <v>50.9</v>
      </c>
      <c r="G9" s="20"/>
      <c r="I9" s="36">
        <v>15006</v>
      </c>
    </row>
    <row r="10" spans="1:9" x14ac:dyDescent="0.25">
      <c r="A10" s="25">
        <v>63</v>
      </c>
      <c r="B10" s="31" t="s">
        <v>49</v>
      </c>
      <c r="C10" s="32">
        <v>15</v>
      </c>
      <c r="D10" s="33" t="s">
        <v>46</v>
      </c>
      <c r="E10" s="34">
        <v>117.06</v>
      </c>
      <c r="F10" s="34">
        <v>141.9</v>
      </c>
      <c r="G10" s="20"/>
      <c r="I10" s="16"/>
    </row>
    <row r="11" spans="1:9" x14ac:dyDescent="0.25">
      <c r="A11" s="25">
        <v>189</v>
      </c>
      <c r="B11" s="31" t="s">
        <v>50</v>
      </c>
      <c r="C11" s="32">
        <v>3</v>
      </c>
      <c r="D11" s="33" t="s">
        <v>46</v>
      </c>
      <c r="E11" s="34">
        <v>40.799999999999997</v>
      </c>
      <c r="F11" s="34">
        <v>50.9</v>
      </c>
      <c r="G11" s="20"/>
      <c r="H11" s="42" t="s">
        <v>42</v>
      </c>
      <c r="I11" s="38" t="str">
        <f>VLOOKUP(I9,A5:F117,2,0)</f>
        <v>GOLDEN FORM CAES FIL 3KG</v>
      </c>
    </row>
    <row r="12" spans="1:9" x14ac:dyDescent="0.25">
      <c r="A12" s="25">
        <v>23846</v>
      </c>
      <c r="B12" s="31" t="s">
        <v>55</v>
      </c>
      <c r="C12" s="32">
        <v>15</v>
      </c>
      <c r="D12" s="33" t="s">
        <v>46</v>
      </c>
      <c r="E12" s="34">
        <v>117.06</v>
      </c>
      <c r="F12" s="34">
        <v>141.9</v>
      </c>
      <c r="G12" s="20"/>
      <c r="H12" s="42" t="s">
        <v>158</v>
      </c>
      <c r="I12" s="39">
        <f>VLOOKUP(I9,A5:F117,3,0)</f>
        <v>3</v>
      </c>
    </row>
    <row r="13" spans="1:9" x14ac:dyDescent="0.25">
      <c r="A13" s="25">
        <v>23844</v>
      </c>
      <c r="B13" s="31" t="s">
        <v>56</v>
      </c>
      <c r="C13" s="32">
        <v>1</v>
      </c>
      <c r="D13" s="33" t="s">
        <v>46</v>
      </c>
      <c r="E13" s="34">
        <v>14.8</v>
      </c>
      <c r="F13" s="34">
        <v>18.899999999999999</v>
      </c>
      <c r="G13" s="20"/>
      <c r="H13" s="42" t="s">
        <v>159</v>
      </c>
      <c r="I13" s="40">
        <f>VLOOKUP(I9,A5:F117,5,0)</f>
        <v>42.46</v>
      </c>
    </row>
    <row r="14" spans="1:9" x14ac:dyDescent="0.25">
      <c r="A14" s="25">
        <v>23845</v>
      </c>
      <c r="B14" s="31" t="s">
        <v>57</v>
      </c>
      <c r="C14" s="32">
        <v>3</v>
      </c>
      <c r="D14" s="33" t="s">
        <v>46</v>
      </c>
      <c r="E14" s="34">
        <v>40.799999999999997</v>
      </c>
      <c r="F14" s="34">
        <v>50.9</v>
      </c>
      <c r="G14" s="20"/>
      <c r="H14" s="42" t="s">
        <v>133</v>
      </c>
      <c r="I14" s="41">
        <f>VLOOKUP(I9,A5:F117,6,0)</f>
        <v>52.9</v>
      </c>
    </row>
    <row r="15" spans="1:9" x14ac:dyDescent="0.25">
      <c r="A15" s="25">
        <v>15802</v>
      </c>
      <c r="B15" s="31" t="s">
        <v>58</v>
      </c>
      <c r="C15" s="32">
        <v>10.1</v>
      </c>
      <c r="D15" s="33" t="s">
        <v>46</v>
      </c>
      <c r="E15" s="34">
        <v>92.46</v>
      </c>
      <c r="F15" s="34">
        <v>111.9</v>
      </c>
      <c r="G15" s="20"/>
    </row>
    <row r="16" spans="1:9" x14ac:dyDescent="0.25">
      <c r="A16" s="25">
        <v>174</v>
      </c>
      <c r="B16" s="31" t="s">
        <v>59</v>
      </c>
      <c r="C16" s="32">
        <v>15</v>
      </c>
      <c r="D16" s="33" t="s">
        <v>46</v>
      </c>
      <c r="E16" s="34">
        <v>117.12</v>
      </c>
      <c r="F16" s="34">
        <v>141.9</v>
      </c>
      <c r="G16" s="20"/>
    </row>
    <row r="17" spans="1:7" x14ac:dyDescent="0.25">
      <c r="A17" s="25">
        <v>15001</v>
      </c>
      <c r="B17" s="31" t="s">
        <v>60</v>
      </c>
      <c r="C17" s="32">
        <v>1</v>
      </c>
      <c r="D17" s="33" t="s">
        <v>46</v>
      </c>
      <c r="E17" s="34">
        <v>14.83</v>
      </c>
      <c r="F17" s="34">
        <v>18.899999999999999</v>
      </c>
      <c r="G17" s="20"/>
    </row>
    <row r="18" spans="1:7" x14ac:dyDescent="0.25">
      <c r="A18" s="25">
        <v>195</v>
      </c>
      <c r="B18" s="31" t="s">
        <v>61</v>
      </c>
      <c r="C18" s="32">
        <v>3</v>
      </c>
      <c r="D18" s="33" t="s">
        <v>46</v>
      </c>
      <c r="E18" s="34">
        <v>40.82</v>
      </c>
      <c r="F18" s="34">
        <v>50.9</v>
      </c>
      <c r="G18" s="20"/>
    </row>
    <row r="19" spans="1:7" x14ac:dyDescent="0.25">
      <c r="A19" s="25">
        <v>27868</v>
      </c>
      <c r="B19" s="31" t="s">
        <v>66</v>
      </c>
      <c r="C19" s="32">
        <v>15</v>
      </c>
      <c r="D19" s="33" t="s">
        <v>46</v>
      </c>
      <c r="E19" s="34">
        <v>122.07</v>
      </c>
      <c r="F19" s="34">
        <v>147.9</v>
      </c>
      <c r="G19" s="20"/>
    </row>
    <row r="20" spans="1:7" x14ac:dyDescent="0.25">
      <c r="A20" s="25">
        <v>27869</v>
      </c>
      <c r="B20" s="31" t="s">
        <v>67</v>
      </c>
      <c r="C20" s="32">
        <v>10.1</v>
      </c>
      <c r="D20" s="33" t="s">
        <v>46</v>
      </c>
      <c r="E20" s="34">
        <v>96.59</v>
      </c>
      <c r="F20" s="34">
        <v>116.9</v>
      </c>
      <c r="G20" s="20"/>
    </row>
    <row r="21" spans="1:7" x14ac:dyDescent="0.25">
      <c r="A21" s="25">
        <v>27938</v>
      </c>
      <c r="B21" s="31" t="s">
        <v>135</v>
      </c>
      <c r="C21" s="32">
        <v>1</v>
      </c>
      <c r="D21" s="33" t="s">
        <v>46</v>
      </c>
      <c r="E21" s="34">
        <v>16.399999999999999</v>
      </c>
      <c r="F21" s="34">
        <v>20.9</v>
      </c>
      <c r="G21" s="20"/>
    </row>
    <row r="22" spans="1:7" x14ac:dyDescent="0.25">
      <c r="A22" s="25">
        <v>27939</v>
      </c>
      <c r="B22" s="31" t="s">
        <v>136</v>
      </c>
      <c r="C22" s="32">
        <v>3</v>
      </c>
      <c r="D22" s="33" t="s">
        <v>46</v>
      </c>
      <c r="E22" s="34">
        <v>42.42</v>
      </c>
      <c r="F22" s="34">
        <v>52.9</v>
      </c>
      <c r="G22" s="20"/>
    </row>
    <row r="23" spans="1:7" x14ac:dyDescent="0.25">
      <c r="A23" s="30"/>
      <c r="B23" s="28" t="s">
        <v>137</v>
      </c>
      <c r="C23" s="29"/>
      <c r="D23" s="30"/>
      <c r="E23" s="30"/>
      <c r="F23" s="30"/>
      <c r="G23" s="20"/>
    </row>
    <row r="24" spans="1:7" x14ac:dyDescent="0.25">
      <c r="A24" s="25">
        <v>71</v>
      </c>
      <c r="B24" s="31" t="s">
        <v>74</v>
      </c>
      <c r="C24" s="32">
        <v>15</v>
      </c>
      <c r="D24" s="33" t="s">
        <v>46</v>
      </c>
      <c r="E24" s="34">
        <v>123.79</v>
      </c>
      <c r="F24" s="34">
        <v>149.9</v>
      </c>
      <c r="G24" s="20"/>
    </row>
    <row r="25" spans="1:7" x14ac:dyDescent="0.25">
      <c r="A25" s="25">
        <v>15004</v>
      </c>
      <c r="B25" s="31" t="s">
        <v>75</v>
      </c>
      <c r="C25" s="32">
        <v>1</v>
      </c>
      <c r="D25" s="33" t="s">
        <v>46</v>
      </c>
      <c r="E25" s="34">
        <v>16.43</v>
      </c>
      <c r="F25" s="34">
        <v>20.9</v>
      </c>
      <c r="G25" s="20"/>
    </row>
    <row r="26" spans="1:7" x14ac:dyDescent="0.25">
      <c r="A26" s="25">
        <v>15805</v>
      </c>
      <c r="B26" s="31" t="s">
        <v>76</v>
      </c>
      <c r="C26" s="32">
        <v>20</v>
      </c>
      <c r="D26" s="33" t="s">
        <v>46</v>
      </c>
      <c r="E26" s="34">
        <v>159.99</v>
      </c>
      <c r="F26" s="34">
        <v>193.9</v>
      </c>
      <c r="G26" s="20"/>
    </row>
    <row r="27" spans="1:7" x14ac:dyDescent="0.25">
      <c r="A27" s="25">
        <v>15006</v>
      </c>
      <c r="B27" s="31" t="s">
        <v>77</v>
      </c>
      <c r="C27" s="32">
        <v>3</v>
      </c>
      <c r="D27" s="33" t="s">
        <v>46</v>
      </c>
      <c r="E27" s="34">
        <v>42.46</v>
      </c>
      <c r="F27" s="34">
        <v>52.9</v>
      </c>
      <c r="G27" s="20"/>
    </row>
    <row r="28" spans="1:7" x14ac:dyDescent="0.25">
      <c r="A28" s="25">
        <v>73</v>
      </c>
      <c r="B28" s="31" t="s">
        <v>78</v>
      </c>
      <c r="C28" s="32">
        <v>15</v>
      </c>
      <c r="D28" s="33" t="s">
        <v>46</v>
      </c>
      <c r="E28" s="34">
        <v>123.69</v>
      </c>
      <c r="F28" s="34">
        <v>149.9</v>
      </c>
      <c r="G28" s="20"/>
    </row>
    <row r="29" spans="1:7" x14ac:dyDescent="0.25">
      <c r="A29" s="25">
        <v>196</v>
      </c>
      <c r="B29" s="31" t="s">
        <v>79</v>
      </c>
      <c r="C29" s="32">
        <v>3</v>
      </c>
      <c r="D29" s="33" t="s">
        <v>46</v>
      </c>
      <c r="E29" s="34">
        <v>42.45</v>
      </c>
      <c r="F29" s="34">
        <v>52.9</v>
      </c>
      <c r="G29" s="20"/>
    </row>
    <row r="30" spans="1:7" x14ac:dyDescent="0.25">
      <c r="A30" s="25">
        <v>75</v>
      </c>
      <c r="B30" s="31" t="s">
        <v>80</v>
      </c>
      <c r="C30" s="32">
        <v>10.1</v>
      </c>
      <c r="D30" s="33" t="s">
        <v>46</v>
      </c>
      <c r="E30" s="34">
        <v>97.27</v>
      </c>
      <c r="F30" s="34">
        <v>117.9</v>
      </c>
      <c r="G30" s="20"/>
    </row>
    <row r="31" spans="1:7" x14ac:dyDescent="0.25">
      <c r="A31" s="25">
        <v>15005</v>
      </c>
      <c r="B31" s="31" t="s">
        <v>81</v>
      </c>
      <c r="C31" s="32">
        <v>1</v>
      </c>
      <c r="D31" s="33" t="s">
        <v>46</v>
      </c>
      <c r="E31" s="34">
        <v>16.43</v>
      </c>
      <c r="F31" s="34">
        <v>20.9</v>
      </c>
      <c r="G31" s="20"/>
    </row>
    <row r="32" spans="1:7" x14ac:dyDescent="0.25">
      <c r="A32" s="25">
        <v>187</v>
      </c>
      <c r="B32" s="31" t="s">
        <v>82</v>
      </c>
      <c r="C32" s="32">
        <v>3</v>
      </c>
      <c r="D32" s="33" t="s">
        <v>46</v>
      </c>
      <c r="E32" s="34">
        <v>42.46</v>
      </c>
      <c r="F32" s="34">
        <v>52.9</v>
      </c>
      <c r="G32" s="20"/>
    </row>
    <row r="33" spans="1:7" x14ac:dyDescent="0.25">
      <c r="A33" s="25">
        <v>23843</v>
      </c>
      <c r="B33" s="31" t="s">
        <v>83</v>
      </c>
      <c r="C33" s="32">
        <v>10.1</v>
      </c>
      <c r="D33" s="33" t="s">
        <v>46</v>
      </c>
      <c r="E33" s="34">
        <v>97.23</v>
      </c>
      <c r="F33" s="34">
        <v>117.9</v>
      </c>
      <c r="G33" s="20"/>
    </row>
    <row r="34" spans="1:7" x14ac:dyDescent="0.25">
      <c r="A34" s="25">
        <v>23841</v>
      </c>
      <c r="B34" s="31" t="s">
        <v>84</v>
      </c>
      <c r="C34" s="32">
        <v>1</v>
      </c>
      <c r="D34" s="33" t="s">
        <v>46</v>
      </c>
      <c r="E34" s="34">
        <v>16.399999999999999</v>
      </c>
      <c r="F34" s="34">
        <v>20.9</v>
      </c>
      <c r="G34" s="20"/>
    </row>
    <row r="35" spans="1:7" x14ac:dyDescent="0.25">
      <c r="A35" s="25">
        <v>23842</v>
      </c>
      <c r="B35" s="31" t="s">
        <v>85</v>
      </c>
      <c r="C35" s="32">
        <v>3</v>
      </c>
      <c r="D35" s="33" t="s">
        <v>46</v>
      </c>
      <c r="E35" s="34">
        <v>42.45</v>
      </c>
      <c r="F35" s="34">
        <v>52.9</v>
      </c>
      <c r="G35" s="20"/>
    </row>
    <row r="36" spans="1:7" x14ac:dyDescent="0.25">
      <c r="A36" s="30"/>
      <c r="B36" s="28" t="s">
        <v>138</v>
      </c>
      <c r="C36" s="29"/>
      <c r="D36" s="30"/>
      <c r="E36" s="30"/>
      <c r="F36" s="30"/>
      <c r="G36" s="20"/>
    </row>
    <row r="37" spans="1:7" x14ac:dyDescent="0.25">
      <c r="A37" s="25">
        <v>68</v>
      </c>
      <c r="B37" s="31" t="s">
        <v>51</v>
      </c>
      <c r="C37" s="32">
        <v>15</v>
      </c>
      <c r="D37" s="33" t="s">
        <v>46</v>
      </c>
      <c r="E37" s="34">
        <v>126.89</v>
      </c>
      <c r="F37" s="34">
        <v>153.9</v>
      </c>
      <c r="G37" s="20"/>
    </row>
    <row r="38" spans="1:7" x14ac:dyDescent="0.25">
      <c r="A38" s="25">
        <v>15804</v>
      </c>
      <c r="B38" s="31" t="s">
        <v>52</v>
      </c>
      <c r="C38" s="32">
        <v>10.1</v>
      </c>
      <c r="D38" s="33" t="s">
        <v>46</v>
      </c>
      <c r="E38" s="34">
        <v>98.3</v>
      </c>
      <c r="F38" s="34">
        <v>118.9</v>
      </c>
      <c r="G38" s="20"/>
    </row>
    <row r="39" spans="1:7" x14ac:dyDescent="0.25">
      <c r="A39" s="25">
        <v>15003</v>
      </c>
      <c r="B39" s="31" t="s">
        <v>53</v>
      </c>
      <c r="C39" s="32">
        <v>1</v>
      </c>
      <c r="D39" s="33" t="s">
        <v>46</v>
      </c>
      <c r="E39" s="34">
        <v>16.43</v>
      </c>
      <c r="F39" s="34">
        <v>20.9</v>
      </c>
      <c r="G39" s="20"/>
    </row>
    <row r="40" spans="1:7" x14ac:dyDescent="0.25">
      <c r="A40" s="25">
        <v>199</v>
      </c>
      <c r="B40" s="31" t="s">
        <v>54</v>
      </c>
      <c r="C40" s="32">
        <v>3</v>
      </c>
      <c r="D40" s="33" t="s">
        <v>46</v>
      </c>
      <c r="E40" s="34">
        <v>42.46</v>
      </c>
      <c r="F40" s="34">
        <v>52.9</v>
      </c>
      <c r="G40" s="20"/>
    </row>
    <row r="41" spans="1:7" x14ac:dyDescent="0.25">
      <c r="A41" s="25">
        <v>14895</v>
      </c>
      <c r="B41" s="31" t="s">
        <v>70</v>
      </c>
      <c r="C41" s="32">
        <v>15</v>
      </c>
      <c r="D41" s="33" t="s">
        <v>46</v>
      </c>
      <c r="E41" s="34">
        <v>126.89</v>
      </c>
      <c r="F41" s="34">
        <v>153.9</v>
      </c>
      <c r="G41" s="20"/>
    </row>
    <row r="42" spans="1:7" x14ac:dyDescent="0.25">
      <c r="A42" s="25">
        <v>15803</v>
      </c>
      <c r="B42" s="31" t="s">
        <v>71</v>
      </c>
      <c r="C42" s="32">
        <v>10.1</v>
      </c>
      <c r="D42" s="33" t="s">
        <v>46</v>
      </c>
      <c r="E42" s="34">
        <v>98.3</v>
      </c>
      <c r="F42" s="34">
        <v>118.9</v>
      </c>
      <c r="G42" s="20"/>
    </row>
    <row r="43" spans="1:7" x14ac:dyDescent="0.25">
      <c r="A43" s="25">
        <v>14894</v>
      </c>
      <c r="B43" s="31" t="s">
        <v>72</v>
      </c>
      <c r="C43" s="32">
        <v>3</v>
      </c>
      <c r="D43" s="33" t="s">
        <v>46</v>
      </c>
      <c r="E43" s="34">
        <v>42.46</v>
      </c>
      <c r="F43" s="34">
        <v>52.9</v>
      </c>
      <c r="G43" s="20"/>
    </row>
    <row r="44" spans="1:7" x14ac:dyDescent="0.25">
      <c r="A44" s="25">
        <v>155</v>
      </c>
      <c r="B44" s="31" t="s">
        <v>139</v>
      </c>
      <c r="C44" s="32">
        <v>15</v>
      </c>
      <c r="D44" s="33" t="s">
        <v>46</v>
      </c>
      <c r="E44" s="34">
        <v>131.05000000000001</v>
      </c>
      <c r="F44" s="34">
        <v>158.9</v>
      </c>
      <c r="G44" s="20"/>
    </row>
    <row r="45" spans="1:7" x14ac:dyDescent="0.25">
      <c r="A45" s="25">
        <v>14871</v>
      </c>
      <c r="B45" s="31" t="s">
        <v>140</v>
      </c>
      <c r="C45" s="32">
        <v>3</v>
      </c>
      <c r="D45" s="33" t="s">
        <v>46</v>
      </c>
      <c r="E45" s="34">
        <v>47.3</v>
      </c>
      <c r="F45" s="34">
        <v>58.9</v>
      </c>
      <c r="G45" s="20"/>
    </row>
    <row r="46" spans="1:7" x14ac:dyDescent="0.25">
      <c r="A46" s="25">
        <v>14896</v>
      </c>
      <c r="B46" s="31" t="s">
        <v>141</v>
      </c>
      <c r="C46" s="32">
        <v>15</v>
      </c>
      <c r="D46" s="33" t="s">
        <v>46</v>
      </c>
      <c r="E46" s="34">
        <v>131.05000000000001</v>
      </c>
      <c r="F46" s="34">
        <v>158.9</v>
      </c>
      <c r="G46" s="20"/>
    </row>
    <row r="47" spans="1:7" x14ac:dyDescent="0.25">
      <c r="A47" s="25">
        <v>14897</v>
      </c>
      <c r="B47" s="31" t="s">
        <v>142</v>
      </c>
      <c r="C47" s="32">
        <v>3</v>
      </c>
      <c r="D47" s="33" t="s">
        <v>46</v>
      </c>
      <c r="E47" s="34">
        <v>47.3</v>
      </c>
      <c r="F47" s="34">
        <v>58.9</v>
      </c>
      <c r="G47" s="20"/>
    </row>
    <row r="48" spans="1:7" x14ac:dyDescent="0.25">
      <c r="A48" s="30"/>
      <c r="B48" s="28" t="s">
        <v>143</v>
      </c>
      <c r="C48" s="29"/>
      <c r="D48" s="30"/>
      <c r="E48" s="30"/>
      <c r="F48" s="30"/>
      <c r="G48" s="20"/>
    </row>
    <row r="49" spans="1:7" x14ac:dyDescent="0.25">
      <c r="A49" s="25">
        <v>76</v>
      </c>
      <c r="B49" s="31" t="s">
        <v>86</v>
      </c>
      <c r="C49" s="32">
        <v>15</v>
      </c>
      <c r="D49" s="33" t="s">
        <v>46</v>
      </c>
      <c r="E49" s="34">
        <v>122.77</v>
      </c>
      <c r="F49" s="34">
        <v>148.9</v>
      </c>
      <c r="G49" s="20"/>
    </row>
    <row r="50" spans="1:7" x14ac:dyDescent="0.25">
      <c r="A50" s="25">
        <v>77</v>
      </c>
      <c r="B50" s="31" t="s">
        <v>87</v>
      </c>
      <c r="C50" s="32">
        <v>15</v>
      </c>
      <c r="D50" s="33" t="s">
        <v>46</v>
      </c>
      <c r="E50" s="34">
        <v>126.96</v>
      </c>
      <c r="F50" s="34">
        <v>153.9</v>
      </c>
      <c r="G50" s="20"/>
    </row>
    <row r="51" spans="1:7" x14ac:dyDescent="0.25">
      <c r="A51" s="30"/>
      <c r="B51" s="28" t="s">
        <v>144</v>
      </c>
      <c r="C51" s="29"/>
      <c r="D51" s="30"/>
      <c r="E51" s="30"/>
      <c r="F51" s="30"/>
      <c r="G51" s="20"/>
    </row>
    <row r="52" spans="1:7" x14ac:dyDescent="0.25">
      <c r="A52" s="25">
        <v>197</v>
      </c>
      <c r="B52" s="31" t="s">
        <v>88</v>
      </c>
      <c r="C52" s="32">
        <v>15</v>
      </c>
      <c r="D52" s="33" t="s">
        <v>46</v>
      </c>
      <c r="E52" s="34">
        <v>122.77</v>
      </c>
      <c r="F52" s="34">
        <v>148.9</v>
      </c>
      <c r="G52" s="20"/>
    </row>
    <row r="53" spans="1:7" x14ac:dyDescent="0.25">
      <c r="A53" s="25">
        <v>14898</v>
      </c>
      <c r="B53" s="31" t="s">
        <v>89</v>
      </c>
      <c r="C53" s="32">
        <v>15</v>
      </c>
      <c r="D53" s="33" t="s">
        <v>46</v>
      </c>
      <c r="E53" s="34">
        <v>126.96</v>
      </c>
      <c r="F53" s="34">
        <v>153.9</v>
      </c>
      <c r="G53" s="20"/>
    </row>
    <row r="54" spans="1:7" x14ac:dyDescent="0.25">
      <c r="A54" s="30"/>
      <c r="B54" s="28" t="s">
        <v>145</v>
      </c>
      <c r="C54" s="29"/>
      <c r="D54" s="30"/>
      <c r="E54" s="30"/>
      <c r="F54" s="30"/>
      <c r="G54" s="20"/>
    </row>
    <row r="55" spans="1:7" x14ac:dyDescent="0.25">
      <c r="A55" s="25">
        <v>81</v>
      </c>
      <c r="B55" s="31" t="s">
        <v>73</v>
      </c>
      <c r="C55" s="32">
        <v>15</v>
      </c>
      <c r="D55" s="33" t="s">
        <v>46</v>
      </c>
      <c r="E55" s="34">
        <v>109.6</v>
      </c>
      <c r="F55" s="34">
        <v>132.9</v>
      </c>
      <c r="G55" s="20"/>
    </row>
    <row r="56" spans="1:7" x14ac:dyDescent="0.25">
      <c r="A56" s="25">
        <v>137</v>
      </c>
      <c r="B56" s="31" t="s">
        <v>146</v>
      </c>
      <c r="C56" s="32">
        <v>20</v>
      </c>
      <c r="D56" s="33" t="s">
        <v>46</v>
      </c>
      <c r="E56" s="34">
        <v>140.74</v>
      </c>
      <c r="F56" s="34">
        <v>170.9</v>
      </c>
      <c r="G56" s="20"/>
    </row>
    <row r="57" spans="1:7" x14ac:dyDescent="0.25">
      <c r="A57" s="30"/>
      <c r="B57" s="28" t="s">
        <v>147</v>
      </c>
      <c r="C57" s="29"/>
      <c r="D57" s="30"/>
      <c r="E57" s="30"/>
      <c r="F57" s="30"/>
      <c r="G57" s="20"/>
    </row>
    <row r="58" spans="1:7" x14ac:dyDescent="0.25">
      <c r="A58" s="25">
        <v>15801</v>
      </c>
      <c r="B58" s="31" t="s">
        <v>62</v>
      </c>
      <c r="C58" s="32">
        <v>10.1</v>
      </c>
      <c r="D58" s="33" t="s">
        <v>46</v>
      </c>
      <c r="E58" s="34">
        <v>99.96</v>
      </c>
      <c r="F58" s="34">
        <v>120.9</v>
      </c>
      <c r="G58" s="20"/>
    </row>
    <row r="59" spans="1:7" x14ac:dyDescent="0.25">
      <c r="A59" s="25">
        <v>67</v>
      </c>
      <c r="B59" s="31" t="s">
        <v>63</v>
      </c>
      <c r="C59" s="32">
        <v>15</v>
      </c>
      <c r="D59" s="33" t="s">
        <v>46</v>
      </c>
      <c r="E59" s="34">
        <v>127.15</v>
      </c>
      <c r="F59" s="34">
        <v>153.9</v>
      </c>
      <c r="G59" s="20"/>
    </row>
    <row r="60" spans="1:7" x14ac:dyDescent="0.25">
      <c r="A60" s="25">
        <v>15002</v>
      </c>
      <c r="B60" s="31" t="s">
        <v>64</v>
      </c>
      <c r="C60" s="32">
        <v>1</v>
      </c>
      <c r="D60" s="33" t="s">
        <v>46</v>
      </c>
      <c r="E60" s="34">
        <v>17.22</v>
      </c>
      <c r="F60" s="34">
        <v>21.9</v>
      </c>
      <c r="G60" s="20"/>
    </row>
    <row r="61" spans="1:7" x14ac:dyDescent="0.25">
      <c r="A61" s="25">
        <v>188</v>
      </c>
      <c r="B61" s="31" t="s">
        <v>65</v>
      </c>
      <c r="C61" s="32">
        <v>3</v>
      </c>
      <c r="D61" s="33" t="s">
        <v>46</v>
      </c>
      <c r="E61" s="34">
        <v>43.25</v>
      </c>
      <c r="F61" s="34">
        <v>53.9</v>
      </c>
      <c r="G61" s="20"/>
    </row>
    <row r="62" spans="1:7" x14ac:dyDescent="0.25">
      <c r="A62" s="25">
        <v>65</v>
      </c>
      <c r="B62" s="31" t="s">
        <v>68</v>
      </c>
      <c r="C62" s="32">
        <v>15</v>
      </c>
      <c r="D62" s="33" t="s">
        <v>46</v>
      </c>
      <c r="E62" s="34">
        <v>127.15</v>
      </c>
      <c r="F62" s="34">
        <v>153.9</v>
      </c>
      <c r="G62" s="20"/>
    </row>
    <row r="63" spans="1:7" x14ac:dyDescent="0.25">
      <c r="A63" s="25">
        <v>185</v>
      </c>
      <c r="B63" s="31" t="s">
        <v>69</v>
      </c>
      <c r="C63" s="32">
        <v>3</v>
      </c>
      <c r="D63" s="33" t="s">
        <v>46</v>
      </c>
      <c r="E63" s="34">
        <v>43.25</v>
      </c>
      <c r="F63" s="34">
        <v>53.9</v>
      </c>
      <c r="G63" s="20"/>
    </row>
    <row r="64" spans="1:7" x14ac:dyDescent="0.25">
      <c r="A64" s="30"/>
      <c r="B64" s="28" t="s">
        <v>148</v>
      </c>
      <c r="C64" s="29"/>
      <c r="D64" s="30"/>
      <c r="E64" s="30"/>
      <c r="F64" s="30"/>
      <c r="G64" s="22"/>
    </row>
    <row r="65" spans="1:7" x14ac:dyDescent="0.25">
      <c r="A65" s="25">
        <v>25229</v>
      </c>
      <c r="B65" s="31" t="s">
        <v>149</v>
      </c>
      <c r="C65" s="32">
        <v>15</v>
      </c>
      <c r="D65" s="33" t="s">
        <v>46</v>
      </c>
      <c r="E65" s="34">
        <v>131.01</v>
      </c>
      <c r="F65" s="34">
        <v>158.9</v>
      </c>
      <c r="G65" s="23"/>
    </row>
    <row r="66" spans="1:7" x14ac:dyDescent="0.25">
      <c r="A66" s="25">
        <v>25228</v>
      </c>
      <c r="B66" s="31" t="s">
        <v>90</v>
      </c>
      <c r="C66" s="32">
        <v>3</v>
      </c>
      <c r="D66" s="33" t="s">
        <v>46</v>
      </c>
      <c r="E66" s="34">
        <v>47.26</v>
      </c>
      <c r="F66" s="34">
        <v>58.9</v>
      </c>
      <c r="G66" s="23"/>
    </row>
    <row r="67" spans="1:7" x14ac:dyDescent="0.25">
      <c r="A67" s="25">
        <v>25218</v>
      </c>
      <c r="B67" s="31" t="s">
        <v>93</v>
      </c>
      <c r="C67" s="32">
        <v>10.1</v>
      </c>
      <c r="D67" s="33" t="s">
        <v>46</v>
      </c>
      <c r="E67" s="34">
        <v>104.97</v>
      </c>
      <c r="F67" s="34">
        <v>126.9</v>
      </c>
      <c r="G67" s="23"/>
    </row>
    <row r="68" spans="1:7" x14ac:dyDescent="0.25">
      <c r="A68" s="25">
        <v>25216</v>
      </c>
      <c r="B68" s="31" t="s">
        <v>94</v>
      </c>
      <c r="C68" s="32">
        <v>1</v>
      </c>
      <c r="D68" s="33" t="s">
        <v>46</v>
      </c>
      <c r="E68" s="34">
        <v>18</v>
      </c>
      <c r="F68" s="34">
        <v>22.9</v>
      </c>
      <c r="G68" s="23"/>
    </row>
    <row r="69" spans="1:7" x14ac:dyDescent="0.25">
      <c r="A69" s="25">
        <v>25217</v>
      </c>
      <c r="B69" s="31" t="s">
        <v>95</v>
      </c>
      <c r="C69" s="32">
        <v>3</v>
      </c>
      <c r="D69" s="33" t="s">
        <v>46</v>
      </c>
      <c r="E69" s="34">
        <v>47.26</v>
      </c>
      <c r="F69" s="34">
        <v>58.9</v>
      </c>
      <c r="G69" s="20"/>
    </row>
    <row r="70" spans="1:7" x14ac:dyDescent="0.25">
      <c r="A70" s="25">
        <v>25231</v>
      </c>
      <c r="B70" s="31" t="s">
        <v>150</v>
      </c>
      <c r="C70" s="32">
        <v>15</v>
      </c>
      <c r="D70" s="33" t="s">
        <v>46</v>
      </c>
      <c r="E70" s="34">
        <v>135.12</v>
      </c>
      <c r="F70" s="34">
        <v>163.9</v>
      </c>
      <c r="G70" s="20"/>
    </row>
    <row r="71" spans="1:7" x14ac:dyDescent="0.25">
      <c r="A71" s="25">
        <v>25221</v>
      </c>
      <c r="B71" s="31" t="s">
        <v>98</v>
      </c>
      <c r="C71" s="32">
        <v>10.1</v>
      </c>
      <c r="D71" s="33" t="s">
        <v>46</v>
      </c>
      <c r="E71" s="34">
        <v>108.26</v>
      </c>
      <c r="F71" s="34">
        <v>130.9</v>
      </c>
      <c r="G71" s="20"/>
    </row>
    <row r="72" spans="1:7" x14ac:dyDescent="0.25">
      <c r="A72" s="25">
        <v>25230</v>
      </c>
      <c r="B72" s="31" t="s">
        <v>99</v>
      </c>
      <c r="C72" s="32">
        <v>3</v>
      </c>
      <c r="D72" s="33" t="s">
        <v>46</v>
      </c>
      <c r="E72" s="34">
        <v>49.66</v>
      </c>
      <c r="F72" s="34">
        <v>61.9</v>
      </c>
      <c r="G72" s="20"/>
    </row>
    <row r="73" spans="1:7" x14ac:dyDescent="0.25">
      <c r="A73" s="25">
        <v>25219</v>
      </c>
      <c r="B73" s="31" t="s">
        <v>100</v>
      </c>
      <c r="C73" s="32">
        <v>1</v>
      </c>
      <c r="D73" s="33" t="s">
        <v>46</v>
      </c>
      <c r="E73" s="34">
        <v>18.79</v>
      </c>
      <c r="F73" s="34">
        <v>23.9</v>
      </c>
      <c r="G73" s="20"/>
    </row>
    <row r="74" spans="1:7" x14ac:dyDescent="0.25">
      <c r="A74" s="25">
        <v>25220</v>
      </c>
      <c r="B74" s="31" t="s">
        <v>101</v>
      </c>
      <c r="C74" s="32">
        <v>3</v>
      </c>
      <c r="D74" s="33" t="s">
        <v>46</v>
      </c>
      <c r="E74" s="34">
        <v>49.66</v>
      </c>
      <c r="F74" s="34">
        <v>61.9</v>
      </c>
      <c r="G74" s="20"/>
    </row>
    <row r="75" spans="1:7" x14ac:dyDescent="0.25">
      <c r="A75" s="25">
        <v>30607</v>
      </c>
      <c r="B75" s="31" t="s">
        <v>92</v>
      </c>
      <c r="C75" s="32">
        <v>3</v>
      </c>
      <c r="D75" s="33" t="s">
        <v>46</v>
      </c>
      <c r="E75" s="34">
        <v>47.26</v>
      </c>
      <c r="F75" s="34">
        <v>58.9</v>
      </c>
      <c r="G75" s="20"/>
    </row>
    <row r="76" spans="1:7" x14ac:dyDescent="0.25">
      <c r="A76" s="25">
        <v>30608</v>
      </c>
      <c r="B76" s="31" t="s">
        <v>91</v>
      </c>
      <c r="C76" s="32">
        <v>12</v>
      </c>
      <c r="D76" s="33" t="s">
        <v>46</v>
      </c>
      <c r="E76" s="34">
        <v>122.36</v>
      </c>
      <c r="F76" s="34">
        <v>147.9</v>
      </c>
      <c r="G76" s="20"/>
    </row>
    <row r="77" spans="1:7" x14ac:dyDescent="0.25">
      <c r="A77" s="25">
        <v>30605</v>
      </c>
      <c r="B77" s="31" t="s">
        <v>97</v>
      </c>
      <c r="C77" s="32">
        <v>3</v>
      </c>
      <c r="D77" s="33" t="s">
        <v>46</v>
      </c>
      <c r="E77" s="34">
        <v>47.26</v>
      </c>
      <c r="F77" s="34">
        <v>58.9</v>
      </c>
      <c r="G77" s="20"/>
    </row>
    <row r="78" spans="1:7" x14ac:dyDescent="0.25">
      <c r="A78" s="25">
        <v>30606</v>
      </c>
      <c r="B78" s="31" t="s">
        <v>96</v>
      </c>
      <c r="C78" s="32">
        <v>10.1</v>
      </c>
      <c r="D78" s="33" t="s">
        <v>46</v>
      </c>
      <c r="E78" s="34">
        <v>104.97</v>
      </c>
      <c r="F78" s="34">
        <v>126.9</v>
      </c>
      <c r="G78" s="20"/>
    </row>
    <row r="79" spans="1:7" x14ac:dyDescent="0.25">
      <c r="A79" s="30"/>
      <c r="B79" s="28" t="s">
        <v>40</v>
      </c>
      <c r="C79" s="29"/>
      <c r="D79" s="30"/>
      <c r="E79" s="30"/>
      <c r="F79" s="30"/>
      <c r="G79" s="20"/>
    </row>
    <row r="80" spans="1:7" x14ac:dyDescent="0.25">
      <c r="A80" s="25">
        <v>25224</v>
      </c>
      <c r="B80" s="31" t="s">
        <v>105</v>
      </c>
      <c r="C80" s="32">
        <v>10.1</v>
      </c>
      <c r="D80" s="33" t="s">
        <v>46</v>
      </c>
      <c r="E80" s="34">
        <v>123.56</v>
      </c>
      <c r="F80" s="34">
        <v>142.9</v>
      </c>
      <c r="G80" s="20"/>
    </row>
    <row r="81" spans="1:7" x14ac:dyDescent="0.25">
      <c r="A81" s="25">
        <v>25222</v>
      </c>
      <c r="B81" s="31" t="s">
        <v>106</v>
      </c>
      <c r="C81" s="32">
        <v>1</v>
      </c>
      <c r="D81" s="33" t="s">
        <v>46</v>
      </c>
      <c r="E81" s="34">
        <v>19.38</v>
      </c>
      <c r="F81" s="34">
        <v>22.9</v>
      </c>
      <c r="G81" s="20"/>
    </row>
    <row r="82" spans="1:7" x14ac:dyDescent="0.25">
      <c r="A82" s="25">
        <v>25223</v>
      </c>
      <c r="B82" s="31" t="s">
        <v>107</v>
      </c>
      <c r="C82" s="32">
        <v>3</v>
      </c>
      <c r="D82" s="33" t="s">
        <v>46</v>
      </c>
      <c r="E82" s="34">
        <v>50.25</v>
      </c>
      <c r="F82" s="34">
        <v>58.9</v>
      </c>
      <c r="G82" s="20"/>
    </row>
    <row r="83" spans="1:7" x14ac:dyDescent="0.25">
      <c r="A83" s="25">
        <v>25227</v>
      </c>
      <c r="B83" s="31" t="s">
        <v>108</v>
      </c>
      <c r="C83" s="32">
        <v>10.1</v>
      </c>
      <c r="D83" s="33" t="s">
        <v>46</v>
      </c>
      <c r="E83" s="34">
        <v>130.47</v>
      </c>
      <c r="F83" s="34">
        <v>150.9</v>
      </c>
      <c r="G83" s="20"/>
    </row>
    <row r="84" spans="1:7" x14ac:dyDescent="0.25">
      <c r="A84" s="25">
        <v>25225</v>
      </c>
      <c r="B84" s="31" t="s">
        <v>109</v>
      </c>
      <c r="C84" s="32">
        <v>1</v>
      </c>
      <c r="D84" s="33" t="s">
        <v>46</v>
      </c>
      <c r="E84" s="34">
        <v>20.23</v>
      </c>
      <c r="F84" s="34">
        <v>23.9</v>
      </c>
      <c r="G84" s="20"/>
    </row>
    <row r="85" spans="1:7" x14ac:dyDescent="0.25">
      <c r="A85" s="25">
        <v>25226</v>
      </c>
      <c r="B85" s="31" t="s">
        <v>110</v>
      </c>
      <c r="C85" s="32">
        <v>3</v>
      </c>
      <c r="D85" s="33" t="s">
        <v>46</v>
      </c>
      <c r="E85" s="34">
        <v>52.81</v>
      </c>
      <c r="F85" s="34">
        <v>61.9</v>
      </c>
      <c r="G85" s="20"/>
    </row>
    <row r="86" spans="1:7" x14ac:dyDescent="0.25">
      <c r="A86" s="25">
        <v>30609</v>
      </c>
      <c r="B86" s="31" t="s">
        <v>103</v>
      </c>
      <c r="C86" s="32">
        <v>1</v>
      </c>
      <c r="D86" s="33" t="s">
        <v>46</v>
      </c>
      <c r="E86" s="34">
        <v>21.07</v>
      </c>
      <c r="F86" s="34">
        <v>24.9</v>
      </c>
      <c r="G86" s="20"/>
    </row>
    <row r="87" spans="1:7" x14ac:dyDescent="0.25">
      <c r="A87" s="25">
        <v>30610</v>
      </c>
      <c r="B87" s="31" t="s">
        <v>104</v>
      </c>
      <c r="C87" s="32">
        <v>3</v>
      </c>
      <c r="D87" s="33" t="s">
        <v>46</v>
      </c>
      <c r="E87" s="34">
        <v>53.66</v>
      </c>
      <c r="F87" s="34">
        <v>62.9</v>
      </c>
      <c r="G87" s="20"/>
    </row>
    <row r="88" spans="1:7" x14ac:dyDescent="0.25">
      <c r="A88" s="25">
        <v>30611</v>
      </c>
      <c r="B88" s="31" t="s">
        <v>102</v>
      </c>
      <c r="C88" s="32">
        <v>10.1</v>
      </c>
      <c r="D88" s="33" t="s">
        <v>46</v>
      </c>
      <c r="E88" s="34">
        <v>132.19999999999999</v>
      </c>
      <c r="F88" s="34">
        <v>152.9</v>
      </c>
      <c r="G88" s="20"/>
    </row>
    <row r="89" spans="1:7" x14ac:dyDescent="0.25">
      <c r="A89" s="30"/>
      <c r="B89" s="28" t="s">
        <v>151</v>
      </c>
      <c r="C89" s="29"/>
      <c r="D89" s="30"/>
      <c r="E89" s="30"/>
      <c r="F89" s="30"/>
      <c r="G89" s="20"/>
    </row>
    <row r="90" spans="1:7" x14ac:dyDescent="0.25">
      <c r="A90" s="25">
        <v>14903</v>
      </c>
      <c r="B90" s="31" t="s">
        <v>111</v>
      </c>
      <c r="C90" s="32">
        <v>10.1</v>
      </c>
      <c r="D90" s="33" t="s">
        <v>46</v>
      </c>
      <c r="E90" s="34">
        <v>114</v>
      </c>
      <c r="F90" s="34">
        <v>131.9</v>
      </c>
      <c r="G90" s="20"/>
    </row>
    <row r="91" spans="1:7" x14ac:dyDescent="0.25">
      <c r="A91" s="25">
        <v>14901</v>
      </c>
      <c r="B91" s="31" t="s">
        <v>112</v>
      </c>
      <c r="C91" s="32">
        <v>1</v>
      </c>
      <c r="D91" s="33" t="s">
        <v>46</v>
      </c>
      <c r="E91" s="34">
        <v>19.260000000000002</v>
      </c>
      <c r="F91" s="34">
        <v>22.9</v>
      </c>
      <c r="G91" s="20"/>
    </row>
    <row r="92" spans="1:7" x14ac:dyDescent="0.25">
      <c r="A92" s="25">
        <v>14902</v>
      </c>
      <c r="B92" s="31" t="s">
        <v>113</v>
      </c>
      <c r="C92" s="32">
        <v>3</v>
      </c>
      <c r="D92" s="33" t="s">
        <v>46</v>
      </c>
      <c r="E92" s="34">
        <v>43.81</v>
      </c>
      <c r="F92" s="34">
        <v>50.9</v>
      </c>
      <c r="G92" s="20"/>
    </row>
    <row r="93" spans="1:7" x14ac:dyDescent="0.25">
      <c r="A93" s="25">
        <v>25233</v>
      </c>
      <c r="B93" s="31" t="s">
        <v>114</v>
      </c>
      <c r="C93" s="32">
        <v>10.1</v>
      </c>
      <c r="D93" s="33" t="s">
        <v>46</v>
      </c>
      <c r="E93" s="34">
        <v>125.29</v>
      </c>
      <c r="F93" s="34">
        <v>144.9</v>
      </c>
      <c r="G93" s="20"/>
    </row>
    <row r="94" spans="1:7" x14ac:dyDescent="0.25">
      <c r="A94" s="25">
        <v>25215</v>
      </c>
      <c r="B94" s="31" t="s">
        <v>115</v>
      </c>
      <c r="C94" s="32">
        <v>1</v>
      </c>
      <c r="D94" s="33" t="s">
        <v>46</v>
      </c>
      <c r="E94" s="34">
        <v>21.07</v>
      </c>
      <c r="F94" s="34">
        <v>24.9</v>
      </c>
      <c r="G94" s="20"/>
    </row>
    <row r="95" spans="1:7" x14ac:dyDescent="0.25">
      <c r="A95" s="25">
        <v>25232</v>
      </c>
      <c r="B95" s="31" t="s">
        <v>116</v>
      </c>
      <c r="C95" s="32">
        <v>3</v>
      </c>
      <c r="D95" s="33" t="s">
        <v>46</v>
      </c>
      <c r="E95" s="34">
        <v>48.55</v>
      </c>
      <c r="F95" s="34">
        <v>56.9</v>
      </c>
      <c r="G95" s="20"/>
    </row>
    <row r="96" spans="1:7" x14ac:dyDescent="0.25">
      <c r="A96" s="25">
        <v>27870</v>
      </c>
      <c r="B96" s="31" t="s">
        <v>152</v>
      </c>
      <c r="C96" s="32">
        <v>10.1</v>
      </c>
      <c r="D96" s="33" t="s">
        <v>46</v>
      </c>
      <c r="E96" s="34"/>
      <c r="F96" s="34"/>
      <c r="G96" s="20"/>
    </row>
    <row r="97" spans="1:7" x14ac:dyDescent="0.25">
      <c r="A97" s="25">
        <v>27872</v>
      </c>
      <c r="B97" s="31" t="s">
        <v>117</v>
      </c>
      <c r="C97" s="32">
        <v>1</v>
      </c>
      <c r="D97" s="33" t="s">
        <v>46</v>
      </c>
      <c r="E97" s="34">
        <v>21.07</v>
      </c>
      <c r="F97" s="34">
        <v>24.9</v>
      </c>
      <c r="G97" s="20"/>
    </row>
    <row r="98" spans="1:7" x14ac:dyDescent="0.25">
      <c r="A98" s="25">
        <v>27871</v>
      </c>
      <c r="B98" s="31" t="s">
        <v>118</v>
      </c>
      <c r="C98" s="32">
        <v>3</v>
      </c>
      <c r="D98" s="33" t="s">
        <v>46</v>
      </c>
      <c r="E98" s="34">
        <v>49.89</v>
      </c>
      <c r="F98" s="34">
        <v>57.9</v>
      </c>
      <c r="G98" s="20"/>
    </row>
    <row r="99" spans="1:7" x14ac:dyDescent="0.25">
      <c r="A99" s="25">
        <v>14858</v>
      </c>
      <c r="B99" s="31" t="s">
        <v>153</v>
      </c>
      <c r="C99" s="32">
        <v>10.1</v>
      </c>
      <c r="D99" s="33" t="s">
        <v>46</v>
      </c>
      <c r="E99" s="34">
        <v>133.99</v>
      </c>
      <c r="F99" s="34">
        <v>154.9</v>
      </c>
      <c r="G99" s="20"/>
    </row>
    <row r="100" spans="1:7" x14ac:dyDescent="0.25">
      <c r="A100" s="25">
        <v>14859</v>
      </c>
      <c r="B100" s="31" t="s">
        <v>154</v>
      </c>
      <c r="C100" s="32">
        <v>3</v>
      </c>
      <c r="D100" s="33" t="s">
        <v>46</v>
      </c>
      <c r="E100" s="34">
        <v>53.36</v>
      </c>
      <c r="F100" s="34">
        <v>61.9</v>
      </c>
      <c r="G100" s="20"/>
    </row>
    <row r="101" spans="1:7" x14ac:dyDescent="0.25">
      <c r="A101" s="25">
        <v>142</v>
      </c>
      <c r="B101" s="31" t="s">
        <v>119</v>
      </c>
      <c r="C101" s="32">
        <v>10.1</v>
      </c>
      <c r="D101" s="33" t="s">
        <v>46</v>
      </c>
      <c r="E101" s="34">
        <v>114</v>
      </c>
      <c r="F101" s="34">
        <v>131.9</v>
      </c>
      <c r="G101" s="20"/>
    </row>
    <row r="102" spans="1:7" x14ac:dyDescent="0.25">
      <c r="A102" s="25">
        <v>31215</v>
      </c>
      <c r="B102" s="31" t="s">
        <v>155</v>
      </c>
      <c r="C102" s="32">
        <v>10.1</v>
      </c>
      <c r="D102" s="33" t="s">
        <v>46</v>
      </c>
      <c r="E102" s="34"/>
      <c r="F102" s="34"/>
      <c r="G102" s="20"/>
    </row>
    <row r="103" spans="1:7" x14ac:dyDescent="0.25">
      <c r="A103" s="25">
        <v>144</v>
      </c>
      <c r="B103" s="31" t="s">
        <v>120</v>
      </c>
      <c r="C103" s="32">
        <v>1</v>
      </c>
      <c r="D103" s="33" t="s">
        <v>46</v>
      </c>
      <c r="E103" s="34">
        <v>19.3</v>
      </c>
      <c r="F103" s="34">
        <v>22.9</v>
      </c>
      <c r="G103" s="20"/>
    </row>
    <row r="104" spans="1:7" x14ac:dyDescent="0.25">
      <c r="A104" s="25">
        <v>145</v>
      </c>
      <c r="B104" s="31" t="s">
        <v>121</v>
      </c>
      <c r="C104" s="32">
        <v>3</v>
      </c>
      <c r="D104" s="33" t="s">
        <v>46</v>
      </c>
      <c r="E104" s="34">
        <v>43.81</v>
      </c>
      <c r="F104" s="34">
        <v>50.9</v>
      </c>
      <c r="G104" s="20"/>
    </row>
    <row r="105" spans="1:7" x14ac:dyDescent="0.25">
      <c r="A105" s="25">
        <v>167</v>
      </c>
      <c r="B105" s="31" t="s">
        <v>122</v>
      </c>
      <c r="C105" s="32">
        <v>10.1</v>
      </c>
      <c r="D105" s="33" t="s">
        <v>46</v>
      </c>
      <c r="E105" s="34">
        <v>125.29</v>
      </c>
      <c r="F105" s="34">
        <v>144.9</v>
      </c>
      <c r="G105" s="20"/>
    </row>
    <row r="106" spans="1:7" x14ac:dyDescent="0.25">
      <c r="A106" s="25">
        <v>148</v>
      </c>
      <c r="B106" s="31" t="s">
        <v>123</v>
      </c>
      <c r="C106" s="32">
        <v>1</v>
      </c>
      <c r="D106" s="33" t="s">
        <v>46</v>
      </c>
      <c r="E106" s="34">
        <v>21.07</v>
      </c>
      <c r="F106" s="34">
        <v>24.9</v>
      </c>
      <c r="G106" s="20"/>
    </row>
    <row r="107" spans="1:7" x14ac:dyDescent="0.25">
      <c r="A107" s="25">
        <v>149</v>
      </c>
      <c r="B107" s="31" t="s">
        <v>124</v>
      </c>
      <c r="C107" s="32">
        <v>3</v>
      </c>
      <c r="D107" s="33" t="s">
        <v>46</v>
      </c>
      <c r="E107" s="34">
        <v>48.55</v>
      </c>
      <c r="F107" s="34">
        <v>56.9</v>
      </c>
      <c r="G107" s="20"/>
    </row>
    <row r="108" spans="1:7" x14ac:dyDescent="0.25">
      <c r="A108" s="25">
        <v>191</v>
      </c>
      <c r="B108" s="31" t="s">
        <v>125</v>
      </c>
      <c r="C108" s="32">
        <v>1</v>
      </c>
      <c r="D108" s="33" t="s">
        <v>46</v>
      </c>
      <c r="E108" s="34">
        <v>21.07</v>
      </c>
      <c r="F108" s="34">
        <v>24.9</v>
      </c>
      <c r="G108" s="20"/>
    </row>
    <row r="109" spans="1:7" x14ac:dyDescent="0.25">
      <c r="A109" s="25">
        <v>192</v>
      </c>
      <c r="B109" s="31" t="s">
        <v>126</v>
      </c>
      <c r="C109" s="32">
        <v>3</v>
      </c>
      <c r="D109" s="33" t="s">
        <v>46</v>
      </c>
      <c r="E109" s="34">
        <v>49.4</v>
      </c>
      <c r="F109" s="34">
        <v>57.9</v>
      </c>
      <c r="G109" s="20"/>
    </row>
    <row r="110" spans="1:7" x14ac:dyDescent="0.25">
      <c r="A110" s="25">
        <v>190</v>
      </c>
      <c r="B110" s="31" t="s">
        <v>156</v>
      </c>
      <c r="C110" s="32">
        <v>10.1</v>
      </c>
      <c r="D110" s="33" t="s">
        <v>46</v>
      </c>
      <c r="E110" s="34">
        <v>129.6</v>
      </c>
      <c r="F110" s="34">
        <v>149.9</v>
      </c>
      <c r="G110" s="20"/>
    </row>
    <row r="111" spans="1:7" x14ac:dyDescent="0.25">
      <c r="A111" s="25">
        <v>141</v>
      </c>
      <c r="B111" s="31" t="s">
        <v>127</v>
      </c>
      <c r="C111" s="32">
        <v>10.1</v>
      </c>
      <c r="D111" s="33" t="s">
        <v>46</v>
      </c>
      <c r="E111" s="34">
        <v>125.29</v>
      </c>
      <c r="F111" s="34">
        <v>144.9</v>
      </c>
      <c r="G111" s="20"/>
    </row>
    <row r="112" spans="1:7" x14ac:dyDescent="0.25">
      <c r="A112" s="25">
        <v>146</v>
      </c>
      <c r="B112" s="31" t="s">
        <v>128</v>
      </c>
      <c r="C112" s="32">
        <v>1</v>
      </c>
      <c r="D112" s="33" t="s">
        <v>46</v>
      </c>
      <c r="E112" s="34">
        <v>20.23</v>
      </c>
      <c r="F112" s="34">
        <v>23.9</v>
      </c>
      <c r="G112" s="20"/>
    </row>
    <row r="113" spans="1:7" x14ac:dyDescent="0.25">
      <c r="A113" s="25">
        <v>147</v>
      </c>
      <c r="B113" s="31" t="s">
        <v>129</v>
      </c>
      <c r="C113" s="32">
        <v>3</v>
      </c>
      <c r="D113" s="33" t="s">
        <v>46</v>
      </c>
      <c r="E113" s="34">
        <v>48.17</v>
      </c>
      <c r="F113" s="34">
        <v>55.9</v>
      </c>
      <c r="G113" s="20"/>
    </row>
    <row r="114" spans="1:7" x14ac:dyDescent="0.25">
      <c r="A114" s="30"/>
      <c r="B114" s="28" t="s">
        <v>157</v>
      </c>
      <c r="C114" s="29"/>
      <c r="D114" s="30"/>
      <c r="E114" s="30"/>
      <c r="F114" s="30"/>
      <c r="G114" s="20"/>
    </row>
    <row r="115" spans="1:7" x14ac:dyDescent="0.25">
      <c r="A115" s="25">
        <v>166</v>
      </c>
      <c r="B115" s="31" t="s">
        <v>130</v>
      </c>
      <c r="C115" s="32">
        <v>10.1</v>
      </c>
      <c r="D115" s="33" t="s">
        <v>46</v>
      </c>
      <c r="E115" s="34">
        <v>122.63</v>
      </c>
      <c r="F115" s="34">
        <v>141.9</v>
      </c>
      <c r="G115" s="20"/>
    </row>
    <row r="116" spans="1:7" x14ac:dyDescent="0.25">
      <c r="A116" s="25">
        <v>153</v>
      </c>
      <c r="B116" s="31" t="s">
        <v>131</v>
      </c>
      <c r="C116" s="32">
        <v>1</v>
      </c>
      <c r="D116" s="33" t="s">
        <v>46</v>
      </c>
      <c r="E116" s="34">
        <v>20.190000000000001</v>
      </c>
      <c r="F116" s="34">
        <v>23.9</v>
      </c>
      <c r="G116" s="20"/>
    </row>
    <row r="117" spans="1:7" x14ac:dyDescent="0.25">
      <c r="A117" s="25">
        <v>154</v>
      </c>
      <c r="B117" s="31" t="s">
        <v>132</v>
      </c>
      <c r="C117" s="32">
        <v>3</v>
      </c>
      <c r="D117" s="33" t="s">
        <v>46</v>
      </c>
      <c r="E117" s="34">
        <v>45.58</v>
      </c>
      <c r="F117" s="34">
        <v>52.9</v>
      </c>
      <c r="G117" s="20"/>
    </row>
    <row r="118" spans="1:7" x14ac:dyDescent="0.25">
      <c r="G118" s="20"/>
    </row>
    <row r="119" spans="1:7" x14ac:dyDescent="0.25">
      <c r="G119" s="20"/>
    </row>
    <row r="120" spans="1:7" x14ac:dyDescent="0.25">
      <c r="G120" s="20"/>
    </row>
    <row r="121" spans="1:7" x14ac:dyDescent="0.25">
      <c r="G121" s="20"/>
    </row>
    <row r="122" spans="1:7" x14ac:dyDescent="0.25">
      <c r="G122" s="20"/>
    </row>
    <row r="123" spans="1:7" x14ac:dyDescent="0.25">
      <c r="G123" s="20"/>
    </row>
    <row r="124" spans="1:7" x14ac:dyDescent="0.25">
      <c r="G124" s="20"/>
    </row>
    <row r="125" spans="1:7" x14ac:dyDescent="0.25">
      <c r="G125" s="20"/>
    </row>
    <row r="126" spans="1:7" x14ac:dyDescent="0.25">
      <c r="G126" s="20"/>
    </row>
    <row r="127" spans="1:7" x14ac:dyDescent="0.25">
      <c r="G127" s="20"/>
    </row>
    <row r="128" spans="1:7" x14ac:dyDescent="0.25">
      <c r="G128" s="20"/>
    </row>
    <row r="129" spans="7:7" x14ac:dyDescent="0.25">
      <c r="G129" s="20"/>
    </row>
    <row r="130" spans="7:7" x14ac:dyDescent="0.25">
      <c r="G130" s="20"/>
    </row>
    <row r="131" spans="7:7" x14ac:dyDescent="0.25">
      <c r="G131" s="20"/>
    </row>
    <row r="132" spans="7:7" x14ac:dyDescent="0.25">
      <c r="G132" s="20"/>
    </row>
    <row r="133" spans="7:7" x14ac:dyDescent="0.25">
      <c r="G133" s="20"/>
    </row>
    <row r="134" spans="7:7" x14ac:dyDescent="0.25">
      <c r="G134" s="20"/>
    </row>
    <row r="135" spans="7:7" x14ac:dyDescent="0.25">
      <c r="G135" s="20"/>
    </row>
    <row r="136" spans="7:7" x14ac:dyDescent="0.25">
      <c r="G136" s="20"/>
    </row>
    <row r="137" spans="7:7" x14ac:dyDescent="0.25">
      <c r="G137" s="20"/>
    </row>
    <row r="138" spans="7:7" x14ac:dyDescent="0.25">
      <c r="G138" s="20"/>
    </row>
    <row r="139" spans="7:7" x14ac:dyDescent="0.25">
      <c r="G139" s="20"/>
    </row>
    <row r="140" spans="7:7" x14ac:dyDescent="0.25">
      <c r="G140" s="20"/>
    </row>
    <row r="141" spans="7:7" x14ac:dyDescent="0.25">
      <c r="G141" s="20"/>
    </row>
    <row r="142" spans="7:7" x14ac:dyDescent="0.25">
      <c r="G142" s="20"/>
    </row>
    <row r="143" spans="7:7" x14ac:dyDescent="0.25">
      <c r="G143" s="20"/>
    </row>
    <row r="144" spans="7:7" x14ac:dyDescent="0.25">
      <c r="G144" s="20"/>
    </row>
    <row r="145" spans="7:7" x14ac:dyDescent="0.25">
      <c r="G145" s="20"/>
    </row>
    <row r="146" spans="7:7" x14ac:dyDescent="0.25">
      <c r="G146" s="20"/>
    </row>
    <row r="147" spans="7:7" x14ac:dyDescent="0.25">
      <c r="G147" s="20"/>
    </row>
    <row r="148" spans="7:7" x14ac:dyDescent="0.25">
      <c r="G148" s="20"/>
    </row>
    <row r="149" spans="7:7" x14ac:dyDescent="0.25">
      <c r="G149" s="20"/>
    </row>
    <row r="150" spans="7:7" x14ac:dyDescent="0.25">
      <c r="G150" s="20"/>
    </row>
    <row r="151" spans="7:7" x14ac:dyDescent="0.25">
      <c r="G151" s="20"/>
    </row>
    <row r="152" spans="7:7" x14ac:dyDescent="0.25">
      <c r="G152" s="20"/>
    </row>
    <row r="153" spans="7:7" x14ac:dyDescent="0.25">
      <c r="G153" s="20"/>
    </row>
    <row r="154" spans="7:7" x14ac:dyDescent="0.25">
      <c r="G154" s="20"/>
    </row>
    <row r="155" spans="7:7" x14ac:dyDescent="0.25">
      <c r="G155" s="20"/>
    </row>
    <row r="156" spans="7:7" x14ac:dyDescent="0.25">
      <c r="G156" s="20"/>
    </row>
    <row r="157" spans="7:7" x14ac:dyDescent="0.25">
      <c r="G157" s="20"/>
    </row>
    <row r="158" spans="7:7" x14ac:dyDescent="0.25">
      <c r="G158" s="20"/>
    </row>
    <row r="159" spans="7:7" x14ac:dyDescent="0.25">
      <c r="G159" s="20"/>
    </row>
    <row r="160" spans="7:7" x14ac:dyDescent="0.25">
      <c r="G160" s="20"/>
    </row>
    <row r="161" spans="7:7" x14ac:dyDescent="0.25">
      <c r="G161" s="20"/>
    </row>
    <row r="162" spans="7:7" x14ac:dyDescent="0.25">
      <c r="G162" s="20"/>
    </row>
    <row r="163" spans="7:7" x14ac:dyDescent="0.25">
      <c r="G163" s="20"/>
    </row>
    <row r="164" spans="7:7" x14ac:dyDescent="0.25">
      <c r="G164" s="20"/>
    </row>
    <row r="165" spans="7:7" x14ac:dyDescent="0.25">
      <c r="G165" s="20"/>
    </row>
    <row r="166" spans="7:7" x14ac:dyDescent="0.25">
      <c r="G166" s="20"/>
    </row>
    <row r="167" spans="7:7" x14ac:dyDescent="0.25">
      <c r="G167" s="20"/>
    </row>
    <row r="168" spans="7:7" x14ac:dyDescent="0.25">
      <c r="G168" s="20"/>
    </row>
    <row r="169" spans="7:7" x14ac:dyDescent="0.25">
      <c r="G169" s="20"/>
    </row>
    <row r="170" spans="7:7" x14ac:dyDescent="0.25">
      <c r="G170" s="20"/>
    </row>
    <row r="171" spans="7:7" x14ac:dyDescent="0.25">
      <c r="G171" s="20"/>
    </row>
    <row r="172" spans="7:7" x14ac:dyDescent="0.25">
      <c r="G172" s="20"/>
    </row>
    <row r="173" spans="7:7" x14ac:dyDescent="0.25">
      <c r="G173" s="20"/>
    </row>
    <row r="174" spans="7:7" x14ac:dyDescent="0.25">
      <c r="G174" s="20"/>
    </row>
    <row r="175" spans="7:7" x14ac:dyDescent="0.25">
      <c r="G175" s="20"/>
    </row>
    <row r="176" spans="7:7" x14ac:dyDescent="0.25">
      <c r="G176" s="20"/>
    </row>
    <row r="177" spans="7:7" x14ac:dyDescent="0.25">
      <c r="G177" s="20"/>
    </row>
    <row r="178" spans="7:7" x14ac:dyDescent="0.25">
      <c r="G178" s="20"/>
    </row>
    <row r="179" spans="7:7" x14ac:dyDescent="0.25">
      <c r="G179" s="20"/>
    </row>
    <row r="180" spans="7:7" x14ac:dyDescent="0.25">
      <c r="G180" s="20"/>
    </row>
    <row r="181" spans="7:7" x14ac:dyDescent="0.25">
      <c r="G181" s="20"/>
    </row>
    <row r="182" spans="7:7" x14ac:dyDescent="0.25">
      <c r="G182" s="20"/>
    </row>
    <row r="183" spans="7:7" x14ac:dyDescent="0.25">
      <c r="G183" s="20"/>
    </row>
    <row r="184" spans="7:7" x14ac:dyDescent="0.25">
      <c r="G184" s="20"/>
    </row>
    <row r="185" spans="7:7" x14ac:dyDescent="0.25">
      <c r="G185" s="20"/>
    </row>
    <row r="186" spans="7:7" x14ac:dyDescent="0.25">
      <c r="G186" s="20"/>
    </row>
    <row r="187" spans="7:7" x14ac:dyDescent="0.25">
      <c r="G187" s="20"/>
    </row>
    <row r="188" spans="7:7" x14ac:dyDescent="0.25">
      <c r="G188" s="20"/>
    </row>
    <row r="189" spans="7:7" x14ac:dyDescent="0.25">
      <c r="G189" s="20"/>
    </row>
    <row r="190" spans="7:7" x14ac:dyDescent="0.25">
      <c r="G190" s="20"/>
    </row>
    <row r="191" spans="7:7" x14ac:dyDescent="0.25">
      <c r="G191" s="20"/>
    </row>
    <row r="192" spans="7:7" x14ac:dyDescent="0.25">
      <c r="G192" s="20"/>
    </row>
    <row r="193" spans="7:7" x14ac:dyDescent="0.25">
      <c r="G193" s="20"/>
    </row>
    <row r="194" spans="7:7" x14ac:dyDescent="0.25">
      <c r="G194" s="20"/>
    </row>
    <row r="195" spans="7:7" x14ac:dyDescent="0.25">
      <c r="G195" s="20"/>
    </row>
    <row r="196" spans="7:7" x14ac:dyDescent="0.25">
      <c r="G196" s="20"/>
    </row>
    <row r="197" spans="7:7" x14ac:dyDescent="0.25">
      <c r="G197" s="20"/>
    </row>
    <row r="198" spans="7:7" x14ac:dyDescent="0.25">
      <c r="G198" s="20"/>
    </row>
    <row r="199" spans="7:7" x14ac:dyDescent="0.25">
      <c r="G199" s="20"/>
    </row>
    <row r="200" spans="7:7" x14ac:dyDescent="0.25">
      <c r="G200" s="20"/>
    </row>
    <row r="201" spans="7:7" x14ac:dyDescent="0.25">
      <c r="G201" s="20"/>
    </row>
    <row r="202" spans="7:7" x14ac:dyDescent="0.25">
      <c r="G202" s="20"/>
    </row>
    <row r="203" spans="7:7" x14ac:dyDescent="0.25">
      <c r="G203" s="20"/>
    </row>
    <row r="204" spans="7:7" x14ac:dyDescent="0.25">
      <c r="G204" s="20"/>
    </row>
    <row r="205" spans="7:7" x14ac:dyDescent="0.25">
      <c r="G205" s="24"/>
    </row>
    <row r="206" spans="7:7" x14ac:dyDescent="0.25">
      <c r="G206" s="20"/>
    </row>
    <row r="207" spans="7:7" x14ac:dyDescent="0.25">
      <c r="G207" s="20"/>
    </row>
    <row r="208" spans="7:7" x14ac:dyDescent="0.25">
      <c r="G208" s="20"/>
    </row>
    <row r="209" spans="7:7" x14ac:dyDescent="0.25">
      <c r="G209" s="20"/>
    </row>
    <row r="210" spans="7:7" x14ac:dyDescent="0.25">
      <c r="G210" s="20"/>
    </row>
    <row r="211" spans="7:7" x14ac:dyDescent="0.25">
      <c r="G211" s="20"/>
    </row>
    <row r="212" spans="7:7" x14ac:dyDescent="0.25">
      <c r="G212" s="20"/>
    </row>
    <row r="213" spans="7:7" x14ac:dyDescent="0.25">
      <c r="G213" s="20"/>
    </row>
    <row r="214" spans="7:7" x14ac:dyDescent="0.25">
      <c r="G214" s="20"/>
    </row>
    <row r="215" spans="7:7" x14ac:dyDescent="0.25">
      <c r="G215" s="20"/>
    </row>
    <row r="216" spans="7:7" x14ac:dyDescent="0.25">
      <c r="G216" s="20"/>
    </row>
    <row r="217" spans="7:7" x14ac:dyDescent="0.25">
      <c r="G217" s="20"/>
    </row>
    <row r="218" spans="7:7" x14ac:dyDescent="0.25">
      <c r="G218" s="20"/>
    </row>
    <row r="219" spans="7:7" x14ac:dyDescent="0.25">
      <c r="G219" s="20"/>
    </row>
    <row r="220" spans="7:7" x14ac:dyDescent="0.25">
      <c r="G220" s="20"/>
    </row>
    <row r="221" spans="7:7" x14ac:dyDescent="0.25">
      <c r="G221" s="20"/>
    </row>
    <row r="222" spans="7:7" x14ac:dyDescent="0.25">
      <c r="G222" s="20"/>
    </row>
    <row r="223" spans="7:7" x14ac:dyDescent="0.25">
      <c r="G223" s="20"/>
    </row>
    <row r="224" spans="7:7" x14ac:dyDescent="0.25">
      <c r="G224" s="20"/>
    </row>
    <row r="225" spans="7:7" x14ac:dyDescent="0.25">
      <c r="G225" s="20"/>
    </row>
    <row r="226" spans="7:7" x14ac:dyDescent="0.25">
      <c r="G226" s="20"/>
    </row>
    <row r="227" spans="7:7" x14ac:dyDescent="0.25">
      <c r="G227" s="20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Pagamento a Fornecedores</vt:lpstr>
      <vt:lpstr>Desconto FVO Alimentos</vt:lpstr>
      <vt:lpstr>Tabela Rações Golden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</dc:creator>
  <cp:lastModifiedBy>windows</cp:lastModifiedBy>
  <dcterms:created xsi:type="dcterms:W3CDTF">2022-11-19T18:33:01Z</dcterms:created>
  <dcterms:modified xsi:type="dcterms:W3CDTF">2022-11-24T12:10:10Z</dcterms:modified>
</cp:coreProperties>
</file>