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alessandro.silva\py\"/>
    </mc:Choice>
  </mc:AlternateContent>
  <xr:revisionPtr revIDLastSave="0" documentId="8_{FC9533BE-4CBA-472F-B539-5007BCA36D30}" xr6:coauthVersionLast="47" xr6:coauthVersionMax="47" xr10:uidLastSave="{00000000-0000-0000-0000-000000000000}"/>
  <workbookProtection workbookPassword="B33A" lockStructure="1"/>
  <bookViews>
    <workbookView xWindow="-120" yWindow="-120" windowWidth="20640" windowHeight="11160" tabRatio="771" firstSheet="1" activeTab="14" xr2:uid="{00000000-000D-0000-FFFF-FFFF00000000}"/>
  </bookViews>
  <sheets>
    <sheet name="Capa" sheetId="1" r:id="rId1"/>
    <sheet name="Grafico Jav_Fev" sheetId="2" r:id="rId2"/>
    <sheet name="Tabela de Dados" sheetId="3" r:id="rId3"/>
    <sheet name="JAN" sheetId="4" r:id="rId4"/>
    <sheet name="FEV" sheetId="5" r:id="rId5"/>
    <sheet name="MAR" sheetId="6" r:id="rId6"/>
    <sheet name="ABR" sheetId="7" r:id="rId7"/>
    <sheet name="MAI" sheetId="8" r:id="rId8"/>
    <sheet name="JUN" sheetId="9" r:id="rId9"/>
    <sheet name="JUL" sheetId="10" r:id="rId10"/>
    <sheet name="AGO" sheetId="11" r:id="rId11"/>
    <sheet name="SET" sheetId="12" r:id="rId12"/>
    <sheet name="OUT" sheetId="13" r:id="rId13"/>
    <sheet name="NOV" sheetId="14" r:id="rId14"/>
    <sheet name="DEZ" sheetId="15" r:id="rId15"/>
  </sheets>
  <definedNames>
    <definedName name="_xlnm._FilterDatabase" localSheetId="1" hidden="1">'Grafico Jav_Fev'!$A$3:$AD$45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8" i="15" l="1"/>
  <c r="A38" i="15"/>
  <c r="F37" i="15"/>
  <c r="A37" i="15"/>
  <c r="F36" i="15"/>
  <c r="A36" i="15"/>
  <c r="F35" i="15"/>
  <c r="A35" i="15"/>
  <c r="F34" i="15"/>
  <c r="A34" i="15"/>
  <c r="F33" i="15"/>
  <c r="A33" i="15"/>
  <c r="F32" i="15"/>
  <c r="A32" i="15"/>
  <c r="F31" i="15"/>
  <c r="A31" i="15"/>
  <c r="F30" i="15"/>
  <c r="A30" i="15"/>
  <c r="F29" i="15"/>
  <c r="A29" i="15"/>
  <c r="F28" i="15"/>
  <c r="A28" i="15"/>
  <c r="F27" i="15"/>
  <c r="D27" i="15"/>
  <c r="C27" i="15"/>
  <c r="B27" i="15"/>
  <c r="D26" i="15"/>
  <c r="C26" i="15"/>
  <c r="B26" i="15"/>
  <c r="A26" i="15" s="1"/>
  <c r="D25" i="15"/>
  <c r="C25" i="15"/>
  <c r="B25" i="15"/>
  <c r="A25" i="15" s="1"/>
  <c r="D24" i="15"/>
  <c r="C24" i="15"/>
  <c r="B24" i="15"/>
  <c r="F23" i="15"/>
  <c r="D23" i="15"/>
  <c r="C23" i="15"/>
  <c r="B23" i="15"/>
  <c r="A23" i="15"/>
  <c r="D22" i="15"/>
  <c r="C22" i="15"/>
  <c r="B22" i="15"/>
  <c r="A22" i="15"/>
  <c r="F21" i="15"/>
  <c r="D21" i="15"/>
  <c r="C21" i="15"/>
  <c r="B21" i="15"/>
  <c r="A21" i="15" s="1"/>
  <c r="D20" i="15"/>
  <c r="C20" i="15"/>
  <c r="B20" i="15"/>
  <c r="A20" i="15" s="1"/>
  <c r="D19" i="15"/>
  <c r="C19" i="15"/>
  <c r="B19" i="15"/>
  <c r="A19" i="15" s="1"/>
  <c r="D18" i="15"/>
  <c r="C18" i="15"/>
  <c r="B18" i="15"/>
  <c r="A18" i="15" s="1"/>
  <c r="D17" i="15"/>
  <c r="C17" i="15"/>
  <c r="B17" i="15"/>
  <c r="A17" i="15" s="1"/>
  <c r="D16" i="15"/>
  <c r="C16" i="15"/>
  <c r="B16" i="15"/>
  <c r="A16" i="15" s="1"/>
  <c r="F15" i="15"/>
  <c r="D15" i="15"/>
  <c r="C15" i="15"/>
  <c r="B15" i="15"/>
  <c r="A15" i="15" s="1"/>
  <c r="F14" i="15"/>
  <c r="D14" i="15"/>
  <c r="C14" i="15"/>
  <c r="B14" i="15"/>
  <c r="F13" i="15"/>
  <c r="D13" i="15"/>
  <c r="C13" i="15"/>
  <c r="B13" i="15"/>
  <c r="A13" i="15"/>
  <c r="D12" i="15"/>
  <c r="C12" i="15"/>
  <c r="B12" i="15"/>
  <c r="A12" i="15"/>
  <c r="F11" i="15"/>
  <c r="D11" i="15"/>
  <c r="C11" i="15"/>
  <c r="B11" i="15"/>
  <c r="A11" i="15" s="1"/>
  <c r="F10" i="15"/>
  <c r="D10" i="15"/>
  <c r="C10" i="15"/>
  <c r="B10" i="15"/>
  <c r="A10" i="15" s="1"/>
  <c r="D9" i="15"/>
  <c r="C9" i="15"/>
  <c r="B9" i="15"/>
  <c r="A9" i="15" s="1"/>
  <c r="D8" i="15"/>
  <c r="C8" i="15"/>
  <c r="B8" i="15"/>
  <c r="F7" i="15"/>
  <c r="D7" i="15"/>
  <c r="A7" i="15" s="1"/>
  <c r="C7" i="15"/>
  <c r="B7" i="15"/>
  <c r="D6" i="15"/>
  <c r="A6" i="15" s="1"/>
  <c r="C6" i="15"/>
  <c r="B6" i="15"/>
  <c r="D5" i="15"/>
  <c r="A5" i="15" s="1"/>
  <c r="C5" i="15"/>
  <c r="B5" i="15"/>
  <c r="D4" i="15"/>
  <c r="A4" i="15" s="1"/>
  <c r="C4" i="15"/>
  <c r="B4" i="15"/>
  <c r="F3" i="15"/>
  <c r="F38" i="15" s="1"/>
  <c r="D3" i="15"/>
  <c r="C3" i="15"/>
  <c r="B3" i="15"/>
  <c r="A3" i="15"/>
  <c r="E38" i="14"/>
  <c r="A38" i="14"/>
  <c r="F37" i="14"/>
  <c r="A37" i="14"/>
  <c r="F36" i="14"/>
  <c r="A36" i="14"/>
  <c r="F35" i="14"/>
  <c r="A35" i="14"/>
  <c r="F34" i="14"/>
  <c r="A34" i="14"/>
  <c r="F33" i="14"/>
  <c r="A33" i="14"/>
  <c r="F32" i="14"/>
  <c r="A32" i="14"/>
  <c r="F31" i="14"/>
  <c r="A31" i="14"/>
  <c r="F30" i="14"/>
  <c r="A30" i="14"/>
  <c r="F29" i="14"/>
  <c r="A29" i="14"/>
  <c r="F28" i="14"/>
  <c r="A28" i="14"/>
  <c r="F27" i="14"/>
  <c r="D27" i="14"/>
  <c r="C27" i="14"/>
  <c r="B27" i="14"/>
  <c r="A27" i="14"/>
  <c r="D26" i="14"/>
  <c r="C26" i="14"/>
  <c r="B26" i="14"/>
  <c r="A26" i="14"/>
  <c r="D25" i="14"/>
  <c r="C25" i="14"/>
  <c r="B25" i="14"/>
  <c r="A25" i="14"/>
  <c r="D24" i="14"/>
  <c r="C24" i="14"/>
  <c r="B24" i="14"/>
  <c r="A24" i="14"/>
  <c r="F23" i="14"/>
  <c r="D23" i="14"/>
  <c r="C23" i="14"/>
  <c r="B23" i="14"/>
  <c r="A23" i="14" s="1"/>
  <c r="D22" i="14"/>
  <c r="C22" i="14"/>
  <c r="B22" i="14"/>
  <c r="A22" i="14" s="1"/>
  <c r="F21" i="14"/>
  <c r="D21" i="14"/>
  <c r="C21" i="14"/>
  <c r="B21" i="14"/>
  <c r="D20" i="14"/>
  <c r="C20" i="14"/>
  <c r="B20" i="14"/>
  <c r="D19" i="14"/>
  <c r="C19" i="14"/>
  <c r="B19" i="14"/>
  <c r="D18" i="14"/>
  <c r="C18" i="14"/>
  <c r="B18" i="14"/>
  <c r="A18" i="14" s="1"/>
  <c r="D17" i="14"/>
  <c r="C17" i="14"/>
  <c r="B17" i="14"/>
  <c r="D16" i="14"/>
  <c r="C16" i="14"/>
  <c r="B16" i="14"/>
  <c r="F15" i="14"/>
  <c r="D15" i="14"/>
  <c r="A15" i="14" s="1"/>
  <c r="C15" i="14"/>
  <c r="B15" i="14"/>
  <c r="F14" i="14"/>
  <c r="D14" i="14"/>
  <c r="C14" i="14"/>
  <c r="B14" i="14"/>
  <c r="A14" i="14"/>
  <c r="F13" i="14"/>
  <c r="D13" i="14"/>
  <c r="C13" i="14"/>
  <c r="B13" i="14"/>
  <c r="A13" i="14" s="1"/>
  <c r="D12" i="14"/>
  <c r="C12" i="14"/>
  <c r="B12" i="14"/>
  <c r="A12" i="14" s="1"/>
  <c r="D11" i="14"/>
  <c r="C11" i="14"/>
  <c r="B11" i="14"/>
  <c r="A11" i="14" s="1"/>
  <c r="D10" i="14"/>
  <c r="C10" i="14"/>
  <c r="B10" i="14"/>
  <c r="A10" i="14" s="1"/>
  <c r="D9" i="14"/>
  <c r="C9" i="14"/>
  <c r="B9" i="14"/>
  <c r="A9" i="14" s="1"/>
  <c r="D8" i="14"/>
  <c r="C8" i="14"/>
  <c r="B8" i="14"/>
  <c r="A8" i="14" s="1"/>
  <c r="F7" i="14"/>
  <c r="D7" i="14"/>
  <c r="C7" i="14"/>
  <c r="B7" i="14"/>
  <c r="A7" i="14" s="1"/>
  <c r="D6" i="14"/>
  <c r="C6" i="14"/>
  <c r="B6" i="14"/>
  <c r="D5" i="14"/>
  <c r="C5" i="14"/>
  <c r="B5" i="14"/>
  <c r="A5" i="14" s="1"/>
  <c r="D4" i="14"/>
  <c r="C4" i="14"/>
  <c r="B4" i="14"/>
  <c r="F3" i="14"/>
  <c r="F38" i="14" s="1"/>
  <c r="D3" i="14"/>
  <c r="A3" i="14" s="1"/>
  <c r="C3" i="14"/>
  <c r="B3" i="14"/>
  <c r="E38" i="13"/>
  <c r="A38" i="13"/>
  <c r="F37" i="13"/>
  <c r="A37" i="13"/>
  <c r="F36" i="13"/>
  <c r="A36" i="13"/>
  <c r="F35" i="13"/>
  <c r="A35" i="13"/>
  <c r="F34" i="13"/>
  <c r="A34" i="13"/>
  <c r="F33" i="13"/>
  <c r="A33" i="13"/>
  <c r="F32" i="13"/>
  <c r="A32" i="13"/>
  <c r="F31" i="13"/>
  <c r="A31" i="13"/>
  <c r="F30" i="13"/>
  <c r="A30" i="13"/>
  <c r="F29" i="13"/>
  <c r="A29" i="13"/>
  <c r="F28" i="13"/>
  <c r="A28" i="13"/>
  <c r="F27" i="13"/>
  <c r="D27" i="13"/>
  <c r="A27" i="13" s="1"/>
  <c r="C27" i="13"/>
  <c r="B27" i="13"/>
  <c r="D26" i="13"/>
  <c r="A26" i="13" s="1"/>
  <c r="C26" i="13"/>
  <c r="B26" i="13"/>
  <c r="D25" i="13"/>
  <c r="A25" i="13" s="1"/>
  <c r="C25" i="13"/>
  <c r="B25" i="13"/>
  <c r="D24" i="13"/>
  <c r="A24" i="13" s="1"/>
  <c r="C24" i="13"/>
  <c r="B24" i="13"/>
  <c r="F23" i="13"/>
  <c r="D23" i="13"/>
  <c r="C23" i="13"/>
  <c r="B23" i="13"/>
  <c r="A23" i="13"/>
  <c r="D22" i="13"/>
  <c r="C22" i="13"/>
  <c r="B22" i="13"/>
  <c r="A22" i="13"/>
  <c r="F21" i="13"/>
  <c r="D21" i="13"/>
  <c r="C21" i="13"/>
  <c r="B21" i="13"/>
  <c r="A21" i="13" s="1"/>
  <c r="D20" i="13"/>
  <c r="C20" i="13"/>
  <c r="B20" i="13"/>
  <c r="A20" i="13" s="1"/>
  <c r="D19" i="13"/>
  <c r="C19" i="13"/>
  <c r="B19" i="13"/>
  <c r="A19" i="13" s="1"/>
  <c r="D18" i="13"/>
  <c r="C18" i="13"/>
  <c r="B18" i="13"/>
  <c r="A18" i="13" s="1"/>
  <c r="D17" i="13"/>
  <c r="C17" i="13"/>
  <c r="B17" i="13"/>
  <c r="A17" i="13" s="1"/>
  <c r="D16" i="13"/>
  <c r="C16" i="13"/>
  <c r="B16" i="13"/>
  <c r="A16" i="13" s="1"/>
  <c r="F15" i="13"/>
  <c r="D15" i="13"/>
  <c r="C15" i="13"/>
  <c r="B15" i="13"/>
  <c r="F14" i="13"/>
  <c r="D14" i="13"/>
  <c r="A14" i="13" s="1"/>
  <c r="C14" i="13"/>
  <c r="B14" i="13"/>
  <c r="F13" i="13"/>
  <c r="F38" i="13" s="1"/>
  <c r="D13" i="13"/>
  <c r="C13" i="13"/>
  <c r="B13" i="13"/>
  <c r="A13" i="13"/>
  <c r="D12" i="13"/>
  <c r="C12" i="13"/>
  <c r="B12" i="13"/>
  <c r="A12" i="13"/>
  <c r="D11" i="13"/>
  <c r="C11" i="13"/>
  <c r="B11" i="13"/>
  <c r="A11" i="13"/>
  <c r="D10" i="13"/>
  <c r="C10" i="13"/>
  <c r="B10" i="13"/>
  <c r="A10" i="13"/>
  <c r="D9" i="13"/>
  <c r="C9" i="13"/>
  <c r="B9" i="13"/>
  <c r="A9" i="13"/>
  <c r="D8" i="13"/>
  <c r="C8" i="13"/>
  <c r="B8" i="13"/>
  <c r="A8" i="13"/>
  <c r="F7" i="13"/>
  <c r="D7" i="13"/>
  <c r="C7" i="13"/>
  <c r="B7" i="13"/>
  <c r="A7" i="13" s="1"/>
  <c r="D6" i="13"/>
  <c r="C6" i="13"/>
  <c r="B6" i="13"/>
  <c r="A6" i="13" s="1"/>
  <c r="D5" i="13"/>
  <c r="C5" i="13"/>
  <c r="B5" i="13"/>
  <c r="A5" i="13" s="1"/>
  <c r="D4" i="13"/>
  <c r="C4" i="13"/>
  <c r="B4" i="13"/>
  <c r="A4" i="13" s="1"/>
  <c r="D3" i="13"/>
  <c r="C3" i="13"/>
  <c r="B3" i="13"/>
  <c r="A3" i="13" s="1"/>
  <c r="E38" i="12"/>
  <c r="A38" i="12"/>
  <c r="F37" i="12"/>
  <c r="A37" i="12"/>
  <c r="F36" i="12"/>
  <c r="A36" i="12"/>
  <c r="F35" i="12"/>
  <c r="A35" i="12"/>
  <c r="F34" i="12"/>
  <c r="A34" i="12"/>
  <c r="F33" i="12"/>
  <c r="A33" i="12"/>
  <c r="F32" i="12"/>
  <c r="A32" i="12"/>
  <c r="F31" i="12"/>
  <c r="A31" i="12"/>
  <c r="F30" i="12"/>
  <c r="A30" i="12"/>
  <c r="F29" i="12"/>
  <c r="A29" i="12"/>
  <c r="F28" i="12"/>
  <c r="A28" i="12"/>
  <c r="F27" i="12"/>
  <c r="D27" i="12"/>
  <c r="C27" i="12"/>
  <c r="B27" i="12"/>
  <c r="A27" i="12" s="1"/>
  <c r="D26" i="12"/>
  <c r="C26" i="12"/>
  <c r="B26" i="12"/>
  <c r="A26" i="12" s="1"/>
  <c r="D25" i="12"/>
  <c r="C25" i="12"/>
  <c r="B25" i="12"/>
  <c r="A25" i="12" s="1"/>
  <c r="D24" i="12"/>
  <c r="C24" i="12"/>
  <c r="B24" i="12"/>
  <c r="A24" i="12" s="1"/>
  <c r="F23" i="12"/>
  <c r="D23" i="12"/>
  <c r="C23" i="12"/>
  <c r="B23" i="12"/>
  <c r="D22" i="12"/>
  <c r="C22" i="12"/>
  <c r="B22" i="12"/>
  <c r="A22" i="12" s="1"/>
  <c r="D21" i="12"/>
  <c r="C21" i="12"/>
  <c r="B21" i="12"/>
  <c r="D20" i="12"/>
  <c r="C20" i="12"/>
  <c r="B20" i="12"/>
  <c r="A20" i="12" s="1"/>
  <c r="D19" i="12"/>
  <c r="C19" i="12"/>
  <c r="B19" i="12"/>
  <c r="D18" i="12"/>
  <c r="C18" i="12"/>
  <c r="B18" i="12"/>
  <c r="A18" i="12" s="1"/>
  <c r="D17" i="12"/>
  <c r="C17" i="12"/>
  <c r="B17" i="12"/>
  <c r="D16" i="12"/>
  <c r="C16" i="12"/>
  <c r="B16" i="12"/>
  <c r="A16" i="12" s="1"/>
  <c r="F15" i="12"/>
  <c r="D15" i="12"/>
  <c r="A15" i="12" s="1"/>
  <c r="C15" i="12"/>
  <c r="B15" i="12"/>
  <c r="F14" i="12"/>
  <c r="D14" i="12"/>
  <c r="C14" i="12"/>
  <c r="B14" i="12"/>
  <c r="A14" i="12"/>
  <c r="F13" i="12"/>
  <c r="D13" i="12"/>
  <c r="C13" i="12"/>
  <c r="B13" i="12"/>
  <c r="A13" i="12" s="1"/>
  <c r="D12" i="12"/>
  <c r="C12" i="12"/>
  <c r="B12" i="12"/>
  <c r="A12" i="12" s="1"/>
  <c r="D11" i="12"/>
  <c r="C11" i="12"/>
  <c r="B11" i="12"/>
  <c r="A11" i="12" s="1"/>
  <c r="D10" i="12"/>
  <c r="C10" i="12"/>
  <c r="B10" i="12"/>
  <c r="A10" i="12" s="1"/>
  <c r="D9" i="12"/>
  <c r="C9" i="12"/>
  <c r="B9" i="12"/>
  <c r="A9" i="12" s="1"/>
  <c r="D8" i="12"/>
  <c r="C8" i="12"/>
  <c r="B8" i="12"/>
  <c r="A8" i="12" s="1"/>
  <c r="F7" i="12"/>
  <c r="F38" i="12" s="1"/>
  <c r="D7" i="12"/>
  <c r="C7" i="12"/>
  <c r="B7" i="12"/>
  <c r="A7" i="12" s="1"/>
  <c r="D6" i="12"/>
  <c r="C6" i="12"/>
  <c r="B6" i="12"/>
  <c r="A6" i="12" s="1"/>
  <c r="D5" i="12"/>
  <c r="C5" i="12"/>
  <c r="B5" i="12"/>
  <c r="D4" i="12"/>
  <c r="C4" i="12"/>
  <c r="B4" i="12"/>
  <c r="D3" i="12"/>
  <c r="C3" i="12"/>
  <c r="B3" i="12"/>
  <c r="E38" i="11"/>
  <c r="A38" i="11"/>
  <c r="F37" i="11"/>
  <c r="A37" i="11"/>
  <c r="F36" i="11"/>
  <c r="A36" i="11"/>
  <c r="F35" i="11"/>
  <c r="A35" i="11"/>
  <c r="F34" i="11"/>
  <c r="A34" i="11"/>
  <c r="F33" i="11"/>
  <c r="A33" i="11"/>
  <c r="F32" i="11"/>
  <c r="A32" i="11"/>
  <c r="F31" i="11"/>
  <c r="A31" i="11"/>
  <c r="F30" i="11"/>
  <c r="A30" i="11"/>
  <c r="F29" i="11"/>
  <c r="A29" i="11"/>
  <c r="F28" i="11"/>
  <c r="A28" i="11"/>
  <c r="F27" i="11"/>
  <c r="D27" i="11"/>
  <c r="C27" i="11"/>
  <c r="B27" i="11"/>
  <c r="D26" i="11"/>
  <c r="C26" i="11"/>
  <c r="B26" i="11"/>
  <c r="D25" i="11"/>
  <c r="C25" i="11"/>
  <c r="B25" i="11"/>
  <c r="D24" i="11"/>
  <c r="C24" i="11"/>
  <c r="B24" i="11"/>
  <c r="A24" i="11" s="1"/>
  <c r="F23" i="11"/>
  <c r="D23" i="11"/>
  <c r="A23" i="11" s="1"/>
  <c r="C23" i="11"/>
  <c r="B23" i="11"/>
  <c r="D22" i="11"/>
  <c r="A22" i="11" s="1"/>
  <c r="C22" i="11"/>
  <c r="B22" i="11"/>
  <c r="F21" i="11"/>
  <c r="D21" i="11"/>
  <c r="C21" i="11"/>
  <c r="B21" i="11"/>
  <c r="A21" i="11"/>
  <c r="D20" i="11"/>
  <c r="C20" i="11"/>
  <c r="B20" i="11"/>
  <c r="A20" i="11"/>
  <c r="D19" i="11"/>
  <c r="C19" i="11"/>
  <c r="B19" i="11"/>
  <c r="A19" i="11"/>
  <c r="D18" i="11"/>
  <c r="C18" i="11"/>
  <c r="B18" i="11"/>
  <c r="A18" i="11"/>
  <c r="D17" i="11"/>
  <c r="C17" i="11"/>
  <c r="B17" i="11"/>
  <c r="A17" i="11"/>
  <c r="D16" i="11"/>
  <c r="C16" i="11"/>
  <c r="B16" i="11"/>
  <c r="A16" i="11"/>
  <c r="F15" i="11"/>
  <c r="D15" i="11"/>
  <c r="C15" i="11"/>
  <c r="B15" i="11"/>
  <c r="A15" i="11" s="1"/>
  <c r="F14" i="11"/>
  <c r="D14" i="11"/>
  <c r="C14" i="11"/>
  <c r="B14" i="11"/>
  <c r="A14" i="11" s="1"/>
  <c r="F13" i="11"/>
  <c r="D13" i="11"/>
  <c r="A13" i="11" s="1"/>
  <c r="C13" i="11"/>
  <c r="B13" i="11"/>
  <c r="D12" i="11"/>
  <c r="A12" i="11" s="1"/>
  <c r="C12" i="11"/>
  <c r="B12" i="11"/>
  <c r="D11" i="11"/>
  <c r="A11" i="11" s="1"/>
  <c r="C11" i="11"/>
  <c r="B11" i="11"/>
  <c r="D10" i="11"/>
  <c r="A10" i="11" s="1"/>
  <c r="C10" i="11"/>
  <c r="B10" i="11"/>
  <c r="D9" i="11"/>
  <c r="A9" i="11" s="1"/>
  <c r="C9" i="11"/>
  <c r="B9" i="11"/>
  <c r="D8" i="11"/>
  <c r="A8" i="11" s="1"/>
  <c r="C8" i="11"/>
  <c r="B8" i="11"/>
  <c r="F7" i="11"/>
  <c r="F38" i="11" s="1"/>
  <c r="D7" i="11"/>
  <c r="C7" i="11"/>
  <c r="B7" i="11"/>
  <c r="A7" i="11"/>
  <c r="D6" i="11"/>
  <c r="C6" i="11"/>
  <c r="B6" i="11"/>
  <c r="A6" i="11"/>
  <c r="D5" i="11"/>
  <c r="C5" i="11"/>
  <c r="B5" i="11"/>
  <c r="A5" i="11"/>
  <c r="D4" i="11"/>
  <c r="C4" i="11"/>
  <c r="B4" i="11"/>
  <c r="A4" i="11"/>
  <c r="D3" i="11"/>
  <c r="C3" i="11"/>
  <c r="B3" i="11"/>
  <c r="A3" i="11"/>
  <c r="E38" i="10"/>
  <c r="A38" i="10"/>
  <c r="F37" i="10"/>
  <c r="A37" i="10"/>
  <c r="F36" i="10"/>
  <c r="A36" i="10"/>
  <c r="F35" i="10"/>
  <c r="A35" i="10"/>
  <c r="F34" i="10"/>
  <c r="A34" i="10"/>
  <c r="F33" i="10"/>
  <c r="A33" i="10"/>
  <c r="F32" i="10"/>
  <c r="A32" i="10"/>
  <c r="F31" i="10"/>
  <c r="A31" i="10"/>
  <c r="F30" i="10"/>
  <c r="A30" i="10"/>
  <c r="F29" i="10"/>
  <c r="A29" i="10"/>
  <c r="F28" i="10"/>
  <c r="A28" i="10"/>
  <c r="F27" i="10"/>
  <c r="D27" i="10"/>
  <c r="C27" i="10"/>
  <c r="B27" i="10"/>
  <c r="A27" i="10"/>
  <c r="D26" i="10"/>
  <c r="C26" i="10"/>
  <c r="B26" i="10"/>
  <c r="A26" i="10"/>
  <c r="D25" i="10"/>
  <c r="C25" i="10"/>
  <c r="B25" i="10"/>
  <c r="A25" i="10"/>
  <c r="D24" i="10"/>
  <c r="C24" i="10"/>
  <c r="B24" i="10"/>
  <c r="A24" i="10"/>
  <c r="D23" i="10"/>
  <c r="C23" i="10"/>
  <c r="B23" i="10"/>
  <c r="A23" i="10"/>
  <c r="D22" i="10"/>
  <c r="C22" i="10"/>
  <c r="B22" i="10"/>
  <c r="A22" i="10"/>
  <c r="F21" i="10"/>
  <c r="D21" i="10"/>
  <c r="C21" i="10"/>
  <c r="B21" i="10"/>
  <c r="A21" i="10" s="1"/>
  <c r="D20" i="10"/>
  <c r="C20" i="10"/>
  <c r="B20" i="10"/>
  <c r="A20" i="10" s="1"/>
  <c r="D19" i="10"/>
  <c r="C19" i="10"/>
  <c r="B19" i="10"/>
  <c r="A19" i="10" s="1"/>
  <c r="D18" i="10"/>
  <c r="C18" i="10"/>
  <c r="B18" i="10"/>
  <c r="A18" i="10" s="1"/>
  <c r="D17" i="10"/>
  <c r="C17" i="10"/>
  <c r="B17" i="10"/>
  <c r="A17" i="10" s="1"/>
  <c r="D16" i="10"/>
  <c r="C16" i="10"/>
  <c r="B16" i="10"/>
  <c r="A16" i="10" s="1"/>
  <c r="D15" i="10"/>
  <c r="C15" i="10"/>
  <c r="B15" i="10"/>
  <c r="A15" i="10" s="1"/>
  <c r="F14" i="10"/>
  <c r="D14" i="10"/>
  <c r="C14" i="10"/>
  <c r="A14" i="10" s="1"/>
  <c r="B14" i="10"/>
  <c r="F13" i="10"/>
  <c r="D13" i="10"/>
  <c r="A13" i="10" s="1"/>
  <c r="C13" i="10"/>
  <c r="B13" i="10"/>
  <c r="D12" i="10"/>
  <c r="A12" i="10" s="1"/>
  <c r="C12" i="10"/>
  <c r="B12" i="10"/>
  <c r="F11" i="10"/>
  <c r="D11" i="10"/>
  <c r="C11" i="10"/>
  <c r="B11" i="10"/>
  <c r="A11" i="10"/>
  <c r="F10" i="10"/>
  <c r="D10" i="10"/>
  <c r="C10" i="10"/>
  <c r="B10" i="10"/>
  <c r="A10" i="10" s="1"/>
  <c r="D9" i="10"/>
  <c r="C9" i="10"/>
  <c r="B9" i="10"/>
  <c r="A9" i="10" s="1"/>
  <c r="D8" i="10"/>
  <c r="C8" i="10"/>
  <c r="B8" i="10"/>
  <c r="A8" i="10" s="1"/>
  <c r="F7" i="10"/>
  <c r="F38" i="10" s="1"/>
  <c r="D7" i="10"/>
  <c r="C7" i="10"/>
  <c r="A7" i="10" s="1"/>
  <c r="B7" i="10"/>
  <c r="D6" i="10"/>
  <c r="C6" i="10"/>
  <c r="A6" i="10" s="1"/>
  <c r="B6" i="10"/>
  <c r="D5" i="10"/>
  <c r="C5" i="10"/>
  <c r="A5" i="10" s="1"/>
  <c r="B5" i="10"/>
  <c r="D4" i="10"/>
  <c r="C4" i="10"/>
  <c r="A4" i="10" s="1"/>
  <c r="B4" i="10"/>
  <c r="D3" i="10"/>
  <c r="C3" i="10"/>
  <c r="A3" i="10" s="1"/>
  <c r="B3" i="10"/>
  <c r="E38" i="9"/>
  <c r="A38" i="9"/>
  <c r="F37" i="9"/>
  <c r="A37" i="9"/>
  <c r="F36" i="9"/>
  <c r="A36" i="9"/>
  <c r="F35" i="9"/>
  <c r="A35" i="9"/>
  <c r="F34" i="9"/>
  <c r="A34" i="9"/>
  <c r="F33" i="9"/>
  <c r="A33" i="9"/>
  <c r="F32" i="9"/>
  <c r="A32" i="9"/>
  <c r="F31" i="9"/>
  <c r="A31" i="9"/>
  <c r="F30" i="9"/>
  <c r="A30" i="9"/>
  <c r="F29" i="9"/>
  <c r="A29" i="9"/>
  <c r="F28" i="9"/>
  <c r="A28" i="9"/>
  <c r="F27" i="9"/>
  <c r="D27" i="9"/>
  <c r="C27" i="9"/>
  <c r="A27" i="9" s="1"/>
  <c r="B27" i="9"/>
  <c r="D26" i="9"/>
  <c r="C26" i="9"/>
  <c r="A26" i="9" s="1"/>
  <c r="B26" i="9"/>
  <c r="D25" i="9"/>
  <c r="C25" i="9"/>
  <c r="A25" i="9" s="1"/>
  <c r="B25" i="9"/>
  <c r="D24" i="9"/>
  <c r="C24" i="9"/>
  <c r="A24" i="9" s="1"/>
  <c r="B24" i="9"/>
  <c r="F23" i="9"/>
  <c r="D23" i="9"/>
  <c r="A23" i="9" s="1"/>
  <c r="C23" i="9"/>
  <c r="B23" i="9"/>
  <c r="D22" i="9"/>
  <c r="A22" i="9" s="1"/>
  <c r="C22" i="9"/>
  <c r="B22" i="9"/>
  <c r="F21" i="9"/>
  <c r="D21" i="9"/>
  <c r="C21" i="9"/>
  <c r="B21" i="9"/>
  <c r="A21" i="9"/>
  <c r="D20" i="9"/>
  <c r="C20" i="9"/>
  <c r="B20" i="9"/>
  <c r="A20" i="9"/>
  <c r="D19" i="9"/>
  <c r="C19" i="9"/>
  <c r="B19" i="9"/>
  <c r="A19" i="9"/>
  <c r="D18" i="9"/>
  <c r="C18" i="9"/>
  <c r="B18" i="9"/>
  <c r="A18" i="9"/>
  <c r="D17" i="9"/>
  <c r="C17" i="9"/>
  <c r="B17" i="9"/>
  <c r="A17" i="9"/>
  <c r="D16" i="9"/>
  <c r="C16" i="9"/>
  <c r="B16" i="9"/>
  <c r="A16" i="9"/>
  <c r="D15" i="9"/>
  <c r="C15" i="9"/>
  <c r="B15" i="9"/>
  <c r="A15" i="9"/>
  <c r="F14" i="9"/>
  <c r="D14" i="9"/>
  <c r="C14" i="9"/>
  <c r="B14" i="9"/>
  <c r="A14" i="9" s="1"/>
  <c r="D13" i="9"/>
  <c r="C13" i="9"/>
  <c r="B13" i="9"/>
  <c r="A13" i="9" s="1"/>
  <c r="D12" i="9"/>
  <c r="C12" i="9"/>
  <c r="B12" i="9"/>
  <c r="A12" i="9" s="1"/>
  <c r="F11" i="9"/>
  <c r="D11" i="9"/>
  <c r="C11" i="9"/>
  <c r="A11" i="9" s="1"/>
  <c r="B11" i="9"/>
  <c r="D10" i="9"/>
  <c r="C10" i="9"/>
  <c r="A10" i="9" s="1"/>
  <c r="B10" i="9"/>
  <c r="D9" i="9"/>
  <c r="C9" i="9"/>
  <c r="A9" i="9" s="1"/>
  <c r="B9" i="9"/>
  <c r="D8" i="9"/>
  <c r="C8" i="9"/>
  <c r="A8" i="9" s="1"/>
  <c r="B8" i="9"/>
  <c r="F7" i="9"/>
  <c r="D7" i="9"/>
  <c r="A7" i="9" s="1"/>
  <c r="C7" i="9"/>
  <c r="B7" i="9"/>
  <c r="D6" i="9"/>
  <c r="A6" i="9" s="1"/>
  <c r="C6" i="9"/>
  <c r="B6" i="9"/>
  <c r="D5" i="9"/>
  <c r="A5" i="9" s="1"/>
  <c r="C5" i="9"/>
  <c r="B5" i="9"/>
  <c r="D4" i="9"/>
  <c r="A4" i="9" s="1"/>
  <c r="C4" i="9"/>
  <c r="B4" i="9"/>
  <c r="D3" i="9"/>
  <c r="A3" i="9" s="1"/>
  <c r="C3" i="9"/>
  <c r="B3" i="9"/>
  <c r="E38" i="8"/>
  <c r="A38" i="8"/>
  <c r="F37" i="8"/>
  <c r="A37" i="8"/>
  <c r="F36" i="8"/>
  <c r="A36" i="8"/>
  <c r="F35" i="8"/>
  <c r="A35" i="8"/>
  <c r="F34" i="8"/>
  <c r="A34" i="8"/>
  <c r="F33" i="8"/>
  <c r="A33" i="8"/>
  <c r="F32" i="8"/>
  <c r="A32" i="8"/>
  <c r="F31" i="8"/>
  <c r="A31" i="8"/>
  <c r="F30" i="8"/>
  <c r="A30" i="8"/>
  <c r="F29" i="8"/>
  <c r="A29" i="8"/>
  <c r="F28" i="8"/>
  <c r="A28" i="8"/>
  <c r="F27" i="8"/>
  <c r="D27" i="8"/>
  <c r="A27" i="8" s="1"/>
  <c r="C27" i="8"/>
  <c r="B27" i="8"/>
  <c r="D26" i="8"/>
  <c r="A26" i="8" s="1"/>
  <c r="C26" i="8"/>
  <c r="B26" i="8"/>
  <c r="D25" i="8"/>
  <c r="A25" i="8" s="1"/>
  <c r="C25" i="8"/>
  <c r="B25" i="8"/>
  <c r="D24" i="8"/>
  <c r="A24" i="8" s="1"/>
  <c r="C24" i="8"/>
  <c r="B24" i="8"/>
  <c r="F23" i="8"/>
  <c r="D23" i="8"/>
  <c r="C23" i="8"/>
  <c r="B23" i="8"/>
  <c r="A23" i="8"/>
  <c r="D22" i="8"/>
  <c r="C22" i="8"/>
  <c r="B22" i="8"/>
  <c r="A22" i="8"/>
  <c r="F21" i="8"/>
  <c r="D21" i="8"/>
  <c r="C21" i="8"/>
  <c r="B21" i="8"/>
  <c r="A21" i="8" s="1"/>
  <c r="F20" i="8"/>
  <c r="D20" i="8"/>
  <c r="C20" i="8"/>
  <c r="B20" i="8"/>
  <c r="A20" i="8" s="1"/>
  <c r="D19" i="8"/>
  <c r="C19" i="8"/>
  <c r="B19" i="8"/>
  <c r="D18" i="8"/>
  <c r="C18" i="8"/>
  <c r="B18" i="8"/>
  <c r="A18" i="8" s="1"/>
  <c r="D17" i="8"/>
  <c r="C17" i="8"/>
  <c r="B17" i="8"/>
  <c r="D16" i="8"/>
  <c r="C16" i="8"/>
  <c r="B16" i="8"/>
  <c r="A16" i="8" s="1"/>
  <c r="F15" i="8"/>
  <c r="D15" i="8"/>
  <c r="A15" i="8" s="1"/>
  <c r="C15" i="8"/>
  <c r="B15" i="8"/>
  <c r="F14" i="8"/>
  <c r="F38" i="8" s="1"/>
  <c r="D14" i="8"/>
  <c r="C14" i="8"/>
  <c r="B14" i="8"/>
  <c r="A14" i="8"/>
  <c r="F13" i="8"/>
  <c r="D13" i="8"/>
  <c r="C13" i="8"/>
  <c r="B13" i="8"/>
  <c r="A13" i="8" s="1"/>
  <c r="D12" i="8"/>
  <c r="C12" i="8"/>
  <c r="B12" i="8"/>
  <c r="A12" i="8" s="1"/>
  <c r="D11" i="8"/>
  <c r="C11" i="8"/>
  <c r="B11" i="8"/>
  <c r="A11" i="8" s="1"/>
  <c r="D10" i="8"/>
  <c r="C10" i="8"/>
  <c r="B10" i="8"/>
  <c r="A10" i="8" s="1"/>
  <c r="D9" i="8"/>
  <c r="C9" i="8"/>
  <c r="B9" i="8"/>
  <c r="A9" i="8" s="1"/>
  <c r="D8" i="8"/>
  <c r="C8" i="8"/>
  <c r="B8" i="8"/>
  <c r="A8" i="8" s="1"/>
  <c r="F7" i="8"/>
  <c r="D7" i="8"/>
  <c r="C7" i="8"/>
  <c r="A7" i="8" s="1"/>
  <c r="B7" i="8"/>
  <c r="D6" i="8"/>
  <c r="C6" i="8"/>
  <c r="A6" i="8" s="1"/>
  <c r="B6" i="8"/>
  <c r="D5" i="8"/>
  <c r="C5" i="8"/>
  <c r="A5" i="8" s="1"/>
  <c r="B5" i="8"/>
  <c r="D4" i="8"/>
  <c r="C4" i="8"/>
  <c r="A4" i="8" s="1"/>
  <c r="B4" i="8"/>
  <c r="D3" i="8"/>
  <c r="C3" i="8"/>
  <c r="A3" i="8" s="1"/>
  <c r="B3" i="8"/>
  <c r="E38" i="7"/>
  <c r="A38" i="7"/>
  <c r="F37" i="7"/>
  <c r="A37" i="7"/>
  <c r="F36" i="7"/>
  <c r="A36" i="7"/>
  <c r="F35" i="7"/>
  <c r="A35" i="7"/>
  <c r="F34" i="7"/>
  <c r="A34" i="7"/>
  <c r="F33" i="7"/>
  <c r="A33" i="7"/>
  <c r="F32" i="7"/>
  <c r="A32" i="7"/>
  <c r="F31" i="7"/>
  <c r="A31" i="7"/>
  <c r="F30" i="7"/>
  <c r="A30" i="7"/>
  <c r="F29" i="7"/>
  <c r="A29" i="7"/>
  <c r="F28" i="7"/>
  <c r="A28" i="7"/>
  <c r="F27" i="7"/>
  <c r="D27" i="7"/>
  <c r="C27" i="7"/>
  <c r="A27" i="7" s="1"/>
  <c r="B27" i="7"/>
  <c r="D26" i="7"/>
  <c r="C26" i="7"/>
  <c r="A26" i="7" s="1"/>
  <c r="B26" i="7"/>
  <c r="D25" i="7"/>
  <c r="C25" i="7"/>
  <c r="A25" i="7" s="1"/>
  <c r="B25" i="7"/>
  <c r="D24" i="7"/>
  <c r="C24" i="7"/>
  <c r="A24" i="7" s="1"/>
  <c r="B24" i="7"/>
  <c r="F23" i="7"/>
  <c r="D23" i="7"/>
  <c r="A23" i="7" s="1"/>
  <c r="C23" i="7"/>
  <c r="B23" i="7"/>
  <c r="D22" i="7"/>
  <c r="A22" i="7" s="1"/>
  <c r="C22" i="7"/>
  <c r="B22" i="7"/>
  <c r="F21" i="7"/>
  <c r="D21" i="7"/>
  <c r="C21" i="7"/>
  <c r="B21" i="7"/>
  <c r="A21" i="7"/>
  <c r="D20" i="7"/>
  <c r="C20" i="7"/>
  <c r="B20" i="7"/>
  <c r="A20" i="7"/>
  <c r="D19" i="7"/>
  <c r="C19" i="7"/>
  <c r="B19" i="7"/>
  <c r="A19" i="7"/>
  <c r="D18" i="7"/>
  <c r="C18" i="7"/>
  <c r="B18" i="7"/>
  <c r="A18" i="7"/>
  <c r="D17" i="7"/>
  <c r="C17" i="7"/>
  <c r="B17" i="7"/>
  <c r="A17" i="7"/>
  <c r="D16" i="7"/>
  <c r="C16" i="7"/>
  <c r="B16" i="7"/>
  <c r="A16" i="7"/>
  <c r="F15" i="7"/>
  <c r="D15" i="7"/>
  <c r="C15" i="7"/>
  <c r="B15" i="7"/>
  <c r="A15" i="7" s="1"/>
  <c r="F14" i="7"/>
  <c r="D14" i="7"/>
  <c r="C14" i="7"/>
  <c r="A14" i="7" s="1"/>
  <c r="B14" i="7"/>
  <c r="F13" i="7"/>
  <c r="D13" i="7"/>
  <c r="C13" i="7"/>
  <c r="B13" i="7"/>
  <c r="A13" i="7" s="1"/>
  <c r="D12" i="7"/>
  <c r="C12" i="7"/>
  <c r="B12" i="7"/>
  <c r="A12" i="7" s="1"/>
  <c r="F11" i="7"/>
  <c r="D11" i="7"/>
  <c r="C11" i="7"/>
  <c r="B11" i="7"/>
  <c r="A11" i="7"/>
  <c r="F10" i="7"/>
  <c r="D10" i="7"/>
  <c r="C10" i="7"/>
  <c r="B10" i="7"/>
  <c r="A10" i="7" s="1"/>
  <c r="D9" i="7"/>
  <c r="C9" i="7"/>
  <c r="B9" i="7"/>
  <c r="A9" i="7" s="1"/>
  <c r="D8" i="7"/>
  <c r="C8" i="7"/>
  <c r="B8" i="7"/>
  <c r="A8" i="7" s="1"/>
  <c r="F7" i="7"/>
  <c r="F38" i="7" s="1"/>
  <c r="D7" i="7"/>
  <c r="C7" i="7"/>
  <c r="A7" i="7" s="1"/>
  <c r="B7" i="7"/>
  <c r="D6" i="7"/>
  <c r="C6" i="7"/>
  <c r="A6" i="7" s="1"/>
  <c r="B6" i="7"/>
  <c r="D5" i="7"/>
  <c r="C5" i="7"/>
  <c r="A5" i="7" s="1"/>
  <c r="B5" i="7"/>
  <c r="D4" i="7"/>
  <c r="C4" i="7"/>
  <c r="A4" i="7" s="1"/>
  <c r="B4" i="7"/>
  <c r="D3" i="7"/>
  <c r="C3" i="7"/>
  <c r="A3" i="7" s="1"/>
  <c r="B3" i="7"/>
  <c r="E38" i="6"/>
  <c r="A38" i="6"/>
  <c r="F37" i="6"/>
  <c r="A37" i="6"/>
  <c r="F36" i="6"/>
  <c r="A36" i="6"/>
  <c r="F35" i="6"/>
  <c r="A35" i="6"/>
  <c r="F34" i="6"/>
  <c r="A34" i="6"/>
  <c r="F33" i="6"/>
  <c r="A33" i="6"/>
  <c r="F32" i="6"/>
  <c r="A32" i="6"/>
  <c r="F31" i="6"/>
  <c r="A31" i="6"/>
  <c r="F30" i="6"/>
  <c r="A30" i="6"/>
  <c r="F29" i="6"/>
  <c r="A29" i="6"/>
  <c r="F28" i="6"/>
  <c r="A28" i="6"/>
  <c r="F27" i="6"/>
  <c r="D27" i="6"/>
  <c r="C27" i="6"/>
  <c r="A27" i="6" s="1"/>
  <c r="B27" i="6"/>
  <c r="D26" i="6"/>
  <c r="C26" i="6"/>
  <c r="A26" i="6" s="1"/>
  <c r="B26" i="6"/>
  <c r="D25" i="6"/>
  <c r="C25" i="6"/>
  <c r="A25" i="6" s="1"/>
  <c r="B25" i="6"/>
  <c r="D24" i="6"/>
  <c r="C24" i="6"/>
  <c r="A24" i="6" s="1"/>
  <c r="B24" i="6"/>
  <c r="F23" i="6"/>
  <c r="D23" i="6"/>
  <c r="C23" i="6"/>
  <c r="B23" i="6"/>
  <c r="D22" i="6"/>
  <c r="C22" i="6"/>
  <c r="B22" i="6"/>
  <c r="A22" i="6" s="1"/>
  <c r="F21" i="6"/>
  <c r="D21" i="6"/>
  <c r="C21" i="6"/>
  <c r="B21" i="6"/>
  <c r="A21" i="6"/>
  <c r="D20" i="6"/>
  <c r="C20" i="6"/>
  <c r="B20" i="6"/>
  <c r="A20" i="6"/>
  <c r="D19" i="6"/>
  <c r="C19" i="6"/>
  <c r="B19" i="6"/>
  <c r="A19" i="6"/>
  <c r="D18" i="6"/>
  <c r="C18" i="6"/>
  <c r="B18" i="6"/>
  <c r="A18" i="6"/>
  <c r="D17" i="6"/>
  <c r="C17" i="6"/>
  <c r="B17" i="6"/>
  <c r="A17" i="6"/>
  <c r="D16" i="6"/>
  <c r="C16" i="6"/>
  <c r="B16" i="6"/>
  <c r="A16" i="6"/>
  <c r="F15" i="6"/>
  <c r="D15" i="6"/>
  <c r="C15" i="6"/>
  <c r="B15" i="6"/>
  <c r="A15" i="6" s="1"/>
  <c r="F14" i="6"/>
  <c r="D14" i="6"/>
  <c r="C14" i="6"/>
  <c r="A14" i="6" s="1"/>
  <c r="B14" i="6"/>
  <c r="F13" i="6"/>
  <c r="D13" i="6"/>
  <c r="C13" i="6"/>
  <c r="B13" i="6"/>
  <c r="D12" i="6"/>
  <c r="C12" i="6"/>
  <c r="B12" i="6"/>
  <c r="A12" i="6" s="1"/>
  <c r="F11" i="6"/>
  <c r="D11" i="6"/>
  <c r="C11" i="6"/>
  <c r="B11" i="6"/>
  <c r="A11" i="6"/>
  <c r="F10" i="6"/>
  <c r="D10" i="6"/>
  <c r="C10" i="6"/>
  <c r="B10" i="6"/>
  <c r="A10" i="6" s="1"/>
  <c r="D9" i="6"/>
  <c r="C9" i="6"/>
  <c r="B9" i="6"/>
  <c r="A9" i="6" s="1"/>
  <c r="D8" i="6"/>
  <c r="C8" i="6"/>
  <c r="B8" i="6"/>
  <c r="A8" i="6" s="1"/>
  <c r="F7" i="6"/>
  <c r="D7" i="6"/>
  <c r="C7" i="6"/>
  <c r="A7" i="6" s="1"/>
  <c r="B7" i="6"/>
  <c r="D6" i="6"/>
  <c r="C6" i="6"/>
  <c r="A6" i="6" s="1"/>
  <c r="B6" i="6"/>
  <c r="D5" i="6"/>
  <c r="C5" i="6"/>
  <c r="A5" i="6" s="1"/>
  <c r="B5" i="6"/>
  <c r="D4" i="6"/>
  <c r="C4" i="6"/>
  <c r="A4" i="6" s="1"/>
  <c r="B4" i="6"/>
  <c r="D3" i="6"/>
  <c r="C3" i="6"/>
  <c r="A3" i="6" s="1"/>
  <c r="B3" i="6"/>
  <c r="E38" i="5"/>
  <c r="A38" i="5"/>
  <c r="F37" i="5"/>
  <c r="A37" i="5"/>
  <c r="F36" i="5"/>
  <c r="A36" i="5"/>
  <c r="F35" i="5"/>
  <c r="A35" i="5"/>
  <c r="F34" i="5"/>
  <c r="A34" i="5"/>
  <c r="F33" i="5"/>
  <c r="A33" i="5"/>
  <c r="F32" i="5"/>
  <c r="A32" i="5"/>
  <c r="F31" i="5"/>
  <c r="A31" i="5"/>
  <c r="F30" i="5"/>
  <c r="A30" i="5"/>
  <c r="F29" i="5"/>
  <c r="A29" i="5"/>
  <c r="F28" i="5"/>
  <c r="A28" i="5"/>
  <c r="F27" i="5"/>
  <c r="D27" i="5"/>
  <c r="C27" i="5"/>
  <c r="A27" i="5" s="1"/>
  <c r="B27" i="5"/>
  <c r="D26" i="5"/>
  <c r="C26" i="5"/>
  <c r="A26" i="5" s="1"/>
  <c r="B26" i="5"/>
  <c r="D25" i="5"/>
  <c r="C25" i="5"/>
  <c r="A25" i="5" s="1"/>
  <c r="B25" i="5"/>
  <c r="D24" i="5"/>
  <c r="C24" i="5"/>
  <c r="A24" i="5" s="1"/>
  <c r="B24" i="5"/>
  <c r="F23" i="5"/>
  <c r="D23" i="5"/>
  <c r="C23" i="5"/>
  <c r="B23" i="5"/>
  <c r="D22" i="5"/>
  <c r="C22" i="5"/>
  <c r="B22" i="5"/>
  <c r="F21" i="5"/>
  <c r="D21" i="5"/>
  <c r="C21" i="5"/>
  <c r="B21" i="5"/>
  <c r="A21" i="5"/>
  <c r="D20" i="5"/>
  <c r="C20" i="5"/>
  <c r="B20" i="5"/>
  <c r="A20" i="5"/>
  <c r="D19" i="5"/>
  <c r="C19" i="5"/>
  <c r="B19" i="5"/>
  <c r="A19" i="5"/>
  <c r="D18" i="5"/>
  <c r="C18" i="5"/>
  <c r="B18" i="5"/>
  <c r="A18" i="5"/>
  <c r="D17" i="5"/>
  <c r="C17" i="5"/>
  <c r="B17" i="5"/>
  <c r="A17" i="5"/>
  <c r="D16" i="5"/>
  <c r="C16" i="5"/>
  <c r="B16" i="5"/>
  <c r="A16" i="5"/>
  <c r="D15" i="5"/>
  <c r="C15" i="5"/>
  <c r="B15" i="5"/>
  <c r="A15" i="5"/>
  <c r="F14" i="5"/>
  <c r="D14" i="5"/>
  <c r="C14" i="5"/>
  <c r="B14" i="5"/>
  <c r="A14" i="5" s="1"/>
  <c r="F13" i="5"/>
  <c r="D13" i="5"/>
  <c r="C13" i="5"/>
  <c r="A13" i="5" s="1"/>
  <c r="B13" i="5"/>
  <c r="D12" i="5"/>
  <c r="C12" i="5"/>
  <c r="A12" i="5" s="1"/>
  <c r="B12" i="5"/>
  <c r="F11" i="5"/>
  <c r="D11" i="5"/>
  <c r="C11" i="5"/>
  <c r="B11" i="5"/>
  <c r="F10" i="5"/>
  <c r="D10" i="5"/>
  <c r="C10" i="5"/>
  <c r="B10" i="5"/>
  <c r="A10" i="5"/>
  <c r="D9" i="5"/>
  <c r="C9" i="5"/>
  <c r="B9" i="5"/>
  <c r="A9" i="5"/>
  <c r="D8" i="5"/>
  <c r="C8" i="5"/>
  <c r="B8" i="5"/>
  <c r="A8" i="5"/>
  <c r="F7" i="5"/>
  <c r="F38" i="5" s="1"/>
  <c r="D7" i="5"/>
  <c r="C7" i="5"/>
  <c r="B7" i="5"/>
  <c r="A7" i="5" s="1"/>
  <c r="D6" i="5"/>
  <c r="C6" i="5"/>
  <c r="B6" i="5"/>
  <c r="A6" i="5" s="1"/>
  <c r="D5" i="5"/>
  <c r="C5" i="5"/>
  <c r="B5" i="5"/>
  <c r="A5" i="5" s="1"/>
  <c r="D4" i="5"/>
  <c r="C4" i="5"/>
  <c r="B4" i="5"/>
  <c r="A4" i="5" s="1"/>
  <c r="D3" i="5"/>
  <c r="C3" i="5"/>
  <c r="B3" i="5"/>
  <c r="A3" i="5" s="1"/>
  <c r="E38" i="4"/>
  <c r="A38" i="4"/>
  <c r="F37" i="4"/>
  <c r="A37" i="4"/>
  <c r="F36" i="4"/>
  <c r="A36" i="4"/>
  <c r="F35" i="4"/>
  <c r="A35" i="4"/>
  <c r="F34" i="4"/>
  <c r="A34" i="4"/>
  <c r="F33" i="4"/>
  <c r="A33" i="4"/>
  <c r="F32" i="4"/>
  <c r="A32" i="4"/>
  <c r="F31" i="4"/>
  <c r="A31" i="4"/>
  <c r="F30" i="4"/>
  <c r="A30" i="4"/>
  <c r="F29" i="4"/>
  <c r="A29" i="4"/>
  <c r="F28" i="4"/>
  <c r="A28" i="4"/>
  <c r="A27" i="4"/>
  <c r="A26" i="4"/>
  <c r="A25" i="4"/>
  <c r="A24" i="4"/>
  <c r="A23" i="4"/>
  <c r="A22" i="4"/>
  <c r="F21" i="4"/>
  <c r="A21" i="4"/>
  <c r="A20" i="4"/>
  <c r="A19" i="4"/>
  <c r="A18" i="4"/>
  <c r="A17" i="4"/>
  <c r="A16" i="4"/>
  <c r="F15" i="4"/>
  <c r="A15" i="4"/>
  <c r="F14" i="4"/>
  <c r="A14" i="4"/>
  <c r="A13" i="4"/>
  <c r="A12" i="4"/>
  <c r="F11" i="4"/>
  <c r="A11" i="4"/>
  <c r="F10" i="4"/>
  <c r="A10" i="4"/>
  <c r="A9" i="4"/>
  <c r="A8" i="4"/>
  <c r="F7" i="4"/>
  <c r="A7" i="4"/>
  <c r="A6" i="4"/>
  <c r="A5" i="4"/>
  <c r="A4" i="4"/>
  <c r="A3" i="4"/>
  <c r="R51" i="3"/>
  <c r="Q51" i="3"/>
  <c r="P51" i="3"/>
  <c r="O51" i="3"/>
  <c r="N51" i="3"/>
  <c r="M51" i="3"/>
  <c r="L51" i="3"/>
  <c r="K51" i="3"/>
  <c r="J51" i="3"/>
  <c r="I51" i="3"/>
  <c r="H51" i="3"/>
  <c r="G51" i="3"/>
  <c r="E51" i="3"/>
  <c r="D51" i="3"/>
  <c r="B51" i="3"/>
  <c r="R50" i="3"/>
  <c r="Q50" i="3"/>
  <c r="P50" i="3"/>
  <c r="O50" i="3"/>
  <c r="N50" i="3"/>
  <c r="M50" i="3"/>
  <c r="L50" i="3"/>
  <c r="K50" i="3"/>
  <c r="J50" i="3"/>
  <c r="I50" i="3"/>
  <c r="H50" i="3"/>
  <c r="G50" i="3"/>
  <c r="E50" i="3"/>
  <c r="D50" i="3"/>
  <c r="B50" i="3"/>
  <c r="R49" i="3"/>
  <c r="Q49" i="3"/>
  <c r="P49" i="3"/>
  <c r="O49" i="3"/>
  <c r="N49" i="3"/>
  <c r="M49" i="3"/>
  <c r="L49" i="3"/>
  <c r="K49" i="3"/>
  <c r="J49" i="3"/>
  <c r="I49" i="3"/>
  <c r="H49" i="3"/>
  <c r="G49" i="3"/>
  <c r="E49" i="3"/>
  <c r="D49" i="3"/>
  <c r="B49" i="3"/>
  <c r="R48" i="3"/>
  <c r="Q48" i="3"/>
  <c r="P48" i="3"/>
  <c r="O48" i="3"/>
  <c r="N48" i="3"/>
  <c r="M48" i="3"/>
  <c r="L48" i="3"/>
  <c r="K48" i="3"/>
  <c r="J48" i="3"/>
  <c r="I48" i="3"/>
  <c r="H48" i="3"/>
  <c r="G48" i="3"/>
  <c r="E48" i="3"/>
  <c r="D48" i="3"/>
  <c r="B48" i="3"/>
  <c r="R47" i="3"/>
  <c r="Q47" i="3"/>
  <c r="P47" i="3"/>
  <c r="O47" i="3"/>
  <c r="N47" i="3"/>
  <c r="M47" i="3"/>
  <c r="L47" i="3"/>
  <c r="K47" i="3"/>
  <c r="J47" i="3"/>
  <c r="I47" i="3"/>
  <c r="H47" i="3"/>
  <c r="G47" i="3"/>
  <c r="E47" i="3"/>
  <c r="D47" i="3"/>
  <c r="B47" i="3"/>
  <c r="R46" i="3"/>
  <c r="Q46" i="3"/>
  <c r="P46" i="3"/>
  <c r="O46" i="3"/>
  <c r="N46" i="3"/>
  <c r="M46" i="3"/>
  <c r="L46" i="3"/>
  <c r="K46" i="3"/>
  <c r="J46" i="3"/>
  <c r="I46" i="3"/>
  <c r="H46" i="3"/>
  <c r="G46" i="3"/>
  <c r="E46" i="3"/>
  <c r="D46" i="3"/>
  <c r="B46" i="3"/>
  <c r="R45" i="3"/>
  <c r="Q45" i="3"/>
  <c r="P45" i="3"/>
  <c r="O45" i="3"/>
  <c r="N45" i="3"/>
  <c r="M45" i="3"/>
  <c r="L45" i="3"/>
  <c r="K45" i="3"/>
  <c r="J45" i="3"/>
  <c r="I45" i="3"/>
  <c r="H45" i="3"/>
  <c r="G45" i="3"/>
  <c r="E45" i="3"/>
  <c r="D45" i="3"/>
  <c r="B45" i="3"/>
  <c r="R44" i="3"/>
  <c r="Q44" i="3"/>
  <c r="P44" i="3"/>
  <c r="O44" i="3"/>
  <c r="N44" i="3"/>
  <c r="M44" i="3"/>
  <c r="L44" i="3"/>
  <c r="K44" i="3"/>
  <c r="J44" i="3"/>
  <c r="I44" i="3"/>
  <c r="H44" i="3"/>
  <c r="G44" i="3"/>
  <c r="E44" i="3"/>
  <c r="D44" i="3"/>
  <c r="B44" i="3"/>
  <c r="R43" i="3"/>
  <c r="Q43" i="3"/>
  <c r="P43" i="3"/>
  <c r="O43" i="3"/>
  <c r="N43" i="3"/>
  <c r="M43" i="3"/>
  <c r="L43" i="3"/>
  <c r="K43" i="3"/>
  <c r="J43" i="3"/>
  <c r="I43" i="3"/>
  <c r="H43" i="3"/>
  <c r="G43" i="3"/>
  <c r="E43" i="3"/>
  <c r="D43" i="3"/>
  <c r="B43" i="3"/>
  <c r="R42" i="3"/>
  <c r="Q42" i="3"/>
  <c r="P42" i="3"/>
  <c r="O42" i="3"/>
  <c r="N42" i="3"/>
  <c r="M42" i="3"/>
  <c r="L42" i="3"/>
  <c r="K42" i="3"/>
  <c r="J42" i="3"/>
  <c r="I42" i="3"/>
  <c r="H42" i="3"/>
  <c r="G42" i="3"/>
  <c r="E42" i="3"/>
  <c r="D42" i="3"/>
  <c r="B42" i="3"/>
  <c r="R41" i="3"/>
  <c r="Q41" i="3"/>
  <c r="P41" i="3"/>
  <c r="O41" i="3"/>
  <c r="N41" i="3"/>
  <c r="M41" i="3"/>
  <c r="L41" i="3"/>
  <c r="K41" i="3"/>
  <c r="J41" i="3"/>
  <c r="I41" i="3"/>
  <c r="H41" i="3"/>
  <c r="G41" i="3"/>
  <c r="E41" i="3"/>
  <c r="D41" i="3"/>
  <c r="B41" i="3"/>
  <c r="R40" i="3"/>
  <c r="Q40" i="3"/>
  <c r="P40" i="3"/>
  <c r="O40" i="3"/>
  <c r="N40" i="3"/>
  <c r="M40" i="3"/>
  <c r="L40" i="3"/>
  <c r="K40" i="3"/>
  <c r="J40" i="3"/>
  <c r="I40" i="3"/>
  <c r="H40" i="3"/>
  <c r="G40" i="3"/>
  <c r="E40" i="3"/>
  <c r="D40" i="3"/>
  <c r="B40" i="3"/>
  <c r="R39" i="3"/>
  <c r="Q39" i="3"/>
  <c r="P39" i="3"/>
  <c r="O39" i="3"/>
  <c r="N39" i="3"/>
  <c r="M39" i="3"/>
  <c r="L39" i="3"/>
  <c r="K39" i="3"/>
  <c r="J39" i="3"/>
  <c r="I39" i="3"/>
  <c r="H39" i="3"/>
  <c r="G39" i="3"/>
  <c r="E39" i="3"/>
  <c r="D39" i="3"/>
  <c r="B39" i="3"/>
  <c r="R38" i="3"/>
  <c r="Q38" i="3"/>
  <c r="P38" i="3"/>
  <c r="O38" i="3"/>
  <c r="N38" i="3"/>
  <c r="M38" i="3"/>
  <c r="L38" i="3"/>
  <c r="K38" i="3"/>
  <c r="J38" i="3"/>
  <c r="I38" i="3"/>
  <c r="H38" i="3"/>
  <c r="G38" i="3"/>
  <c r="E38" i="3"/>
  <c r="D38" i="3"/>
  <c r="B38" i="3"/>
  <c r="R37" i="3"/>
  <c r="Q37" i="3"/>
  <c r="P37" i="3"/>
  <c r="O37" i="3"/>
  <c r="N37" i="3"/>
  <c r="M37" i="3"/>
  <c r="L37" i="3"/>
  <c r="K37" i="3"/>
  <c r="J37" i="3"/>
  <c r="I37" i="3"/>
  <c r="H37" i="3"/>
  <c r="G37" i="3"/>
  <c r="E37" i="3"/>
  <c r="D37" i="3"/>
  <c r="B37" i="3"/>
  <c r="R36" i="3"/>
  <c r="Q36" i="3"/>
  <c r="P36" i="3"/>
  <c r="O36" i="3"/>
  <c r="N36" i="3"/>
  <c r="M36" i="3"/>
  <c r="L36" i="3"/>
  <c r="K36" i="3"/>
  <c r="J36" i="3"/>
  <c r="I36" i="3"/>
  <c r="H36" i="3"/>
  <c r="G36" i="3"/>
  <c r="E36" i="3"/>
  <c r="D36" i="3"/>
  <c r="B36" i="3"/>
  <c r="R35" i="3"/>
  <c r="Q35" i="3"/>
  <c r="P35" i="3"/>
  <c r="O35" i="3"/>
  <c r="N35" i="3"/>
  <c r="M35" i="3"/>
  <c r="L35" i="3"/>
  <c r="K35" i="3"/>
  <c r="J35" i="3"/>
  <c r="I35" i="3"/>
  <c r="H35" i="3"/>
  <c r="G35" i="3"/>
  <c r="E35" i="3"/>
  <c r="D35" i="3"/>
  <c r="B35" i="3"/>
  <c r="R34" i="3"/>
  <c r="Q34" i="3"/>
  <c r="P34" i="3"/>
  <c r="O34" i="3"/>
  <c r="N34" i="3"/>
  <c r="M34" i="3"/>
  <c r="L34" i="3"/>
  <c r="K34" i="3"/>
  <c r="J34" i="3"/>
  <c r="I34" i="3"/>
  <c r="H34" i="3"/>
  <c r="G34" i="3"/>
  <c r="E34" i="3"/>
  <c r="D34" i="3"/>
  <c r="B34" i="3"/>
  <c r="R33" i="3"/>
  <c r="Q33" i="3"/>
  <c r="P33" i="3"/>
  <c r="O33" i="3"/>
  <c r="N33" i="3"/>
  <c r="M33" i="3"/>
  <c r="L33" i="3"/>
  <c r="K33" i="3"/>
  <c r="J33" i="3"/>
  <c r="I33" i="3"/>
  <c r="H33" i="3"/>
  <c r="G33" i="3"/>
  <c r="E33" i="3"/>
  <c r="D33" i="3"/>
  <c r="B33" i="3"/>
  <c r="R32" i="3"/>
  <c r="Q32" i="3"/>
  <c r="P32" i="3"/>
  <c r="O32" i="3"/>
  <c r="N32" i="3"/>
  <c r="M32" i="3"/>
  <c r="L32" i="3"/>
  <c r="K32" i="3"/>
  <c r="J32" i="3"/>
  <c r="I32" i="3"/>
  <c r="H32" i="3"/>
  <c r="G32" i="3"/>
  <c r="E32" i="3"/>
  <c r="D32" i="3"/>
  <c r="B32" i="3"/>
  <c r="R31" i="3"/>
  <c r="Q31" i="3"/>
  <c r="P31" i="3"/>
  <c r="O31" i="3"/>
  <c r="N31" i="3"/>
  <c r="M31" i="3"/>
  <c r="L31" i="3"/>
  <c r="K31" i="3"/>
  <c r="J31" i="3"/>
  <c r="I31" i="3"/>
  <c r="H31" i="3"/>
  <c r="G31" i="3"/>
  <c r="E31" i="3"/>
  <c r="D31" i="3"/>
  <c r="B31" i="3"/>
  <c r="R30" i="3"/>
  <c r="Q30" i="3"/>
  <c r="P30" i="3"/>
  <c r="O30" i="3"/>
  <c r="N30" i="3"/>
  <c r="M30" i="3"/>
  <c r="L30" i="3"/>
  <c r="K30" i="3"/>
  <c r="J30" i="3"/>
  <c r="I30" i="3"/>
  <c r="H30" i="3"/>
  <c r="G30" i="3"/>
  <c r="E30" i="3"/>
  <c r="D30" i="3"/>
  <c r="B30" i="3"/>
  <c r="R29" i="3"/>
  <c r="Q29" i="3"/>
  <c r="P29" i="3"/>
  <c r="O29" i="3"/>
  <c r="N29" i="3"/>
  <c r="M29" i="3"/>
  <c r="L29" i="3"/>
  <c r="K29" i="3"/>
  <c r="J29" i="3"/>
  <c r="I29" i="3"/>
  <c r="H29" i="3"/>
  <c r="G29" i="3"/>
  <c r="E29" i="3"/>
  <c r="D29" i="3"/>
  <c r="B29" i="3"/>
  <c r="R28" i="3"/>
  <c r="Q28" i="3"/>
  <c r="P28" i="3"/>
  <c r="O28" i="3"/>
  <c r="N28" i="3"/>
  <c r="M28" i="3"/>
  <c r="L28" i="3"/>
  <c r="K28" i="3"/>
  <c r="J28" i="3"/>
  <c r="I28" i="3"/>
  <c r="H28" i="3"/>
  <c r="G28" i="3"/>
  <c r="E28" i="3"/>
  <c r="D28" i="3"/>
  <c r="B28" i="3"/>
  <c r="A28" i="3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R27" i="3"/>
  <c r="Q27" i="3"/>
  <c r="P27" i="3"/>
  <c r="O27" i="3"/>
  <c r="N27" i="3"/>
  <c r="M27" i="3"/>
  <c r="L27" i="3"/>
  <c r="K27" i="3"/>
  <c r="J27" i="3"/>
  <c r="I27" i="3"/>
  <c r="H27" i="3"/>
  <c r="G27" i="3"/>
  <c r="E27" i="3"/>
  <c r="D27" i="3"/>
  <c r="B27" i="3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D45" i="2"/>
  <c r="B45" i="2"/>
  <c r="A45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H44" i="2"/>
  <c r="D44" i="2"/>
  <c r="A44" i="2" s="1"/>
  <c r="B44" i="2"/>
  <c r="M44" i="2" s="1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H43" i="2"/>
  <c r="D43" i="2"/>
  <c r="A43" i="2" s="1"/>
  <c r="B43" i="2"/>
  <c r="D42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D41" i="2"/>
  <c r="A41" i="2" s="1"/>
  <c r="B41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M40" i="2"/>
  <c r="H40" i="2"/>
  <c r="D40" i="2"/>
  <c r="A40" i="2" s="1"/>
  <c r="B40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H39" i="2"/>
  <c r="D39" i="2"/>
  <c r="B39" i="2"/>
  <c r="A39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D38" i="2"/>
  <c r="B38" i="2"/>
  <c r="A38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D37" i="2"/>
  <c r="A37" i="2" s="1"/>
  <c r="B37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M36" i="2"/>
  <c r="H36" i="2"/>
  <c r="D36" i="2"/>
  <c r="A36" i="2" s="1"/>
  <c r="B36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H35" i="2"/>
  <c r="D35" i="2"/>
  <c r="B35" i="2"/>
  <c r="A35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D34" i="2"/>
  <c r="B34" i="2"/>
  <c r="A34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D33" i="2"/>
  <c r="A33" i="2" s="1"/>
  <c r="B33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M32" i="2"/>
  <c r="H32" i="2"/>
  <c r="D32" i="2"/>
  <c r="A32" i="2" s="1"/>
  <c r="B32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H31" i="2"/>
  <c r="D31" i="2"/>
  <c r="B31" i="2"/>
  <c r="A31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D30" i="2"/>
  <c r="B30" i="2"/>
  <c r="A30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D29" i="2"/>
  <c r="A29" i="2" s="1"/>
  <c r="B29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M28" i="2"/>
  <c r="H28" i="2"/>
  <c r="D28" i="2"/>
  <c r="A28" i="2" s="1"/>
  <c r="B28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H27" i="2"/>
  <c r="D27" i="2"/>
  <c r="B27" i="2"/>
  <c r="A27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D26" i="2"/>
  <c r="B26" i="2"/>
  <c r="A26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D25" i="2"/>
  <c r="A25" i="2" s="1"/>
  <c r="B25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M24" i="2"/>
  <c r="H24" i="2"/>
  <c r="D24" i="2"/>
  <c r="A24" i="2" s="1"/>
  <c r="B24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H23" i="2"/>
  <c r="D23" i="2"/>
  <c r="B23" i="2"/>
  <c r="A23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D22" i="2"/>
  <c r="B22" i="2"/>
  <c r="G22" i="2" s="1"/>
  <c r="A22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H21" i="2"/>
  <c r="G21" i="2"/>
  <c r="D21" i="2"/>
  <c r="A21" i="2" s="1"/>
  <c r="B21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D20" i="2"/>
  <c r="A20" i="2" s="1"/>
  <c r="B20" i="2"/>
  <c r="H20" i="2" s="1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H19" i="2"/>
  <c r="D19" i="2"/>
  <c r="B19" i="2"/>
  <c r="A19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D18" i="2"/>
  <c r="B18" i="2"/>
  <c r="A18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G17" i="2"/>
  <c r="D17" i="2"/>
  <c r="B17" i="2"/>
  <c r="A17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H16" i="2"/>
  <c r="D16" i="2"/>
  <c r="B16" i="2"/>
  <c r="N16" i="2" s="1"/>
  <c r="A16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D15" i="2"/>
  <c r="A15" i="2" s="1"/>
  <c r="B15" i="2"/>
  <c r="K15" i="2" s="1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H14" i="2"/>
  <c r="D14" i="2"/>
  <c r="A14" i="2" s="1"/>
  <c r="B14" i="2"/>
  <c r="K14" i="2" s="1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D13" i="2"/>
  <c r="A13" i="2" s="1"/>
  <c r="B13" i="2"/>
  <c r="K13" i="2" s="1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J12" i="2"/>
  <c r="I12" i="2"/>
  <c r="H12" i="2"/>
  <c r="F12" i="2" s="1"/>
  <c r="D12" i="2"/>
  <c r="A12" i="2" s="1"/>
  <c r="B12" i="2"/>
  <c r="K12" i="2" s="1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M11" i="2"/>
  <c r="I11" i="2"/>
  <c r="D11" i="2"/>
  <c r="B11" i="2"/>
  <c r="L11" i="2" s="1"/>
  <c r="A11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J10" i="2"/>
  <c r="D10" i="2"/>
  <c r="B10" i="2"/>
  <c r="M10" i="2" s="1"/>
  <c r="A10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D9" i="2"/>
  <c r="A9" i="2" s="1"/>
  <c r="B9" i="2"/>
  <c r="G9" i="2" s="1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J8" i="2"/>
  <c r="I8" i="2"/>
  <c r="H8" i="2"/>
  <c r="F8" i="2" s="1"/>
  <c r="D8" i="2"/>
  <c r="A8" i="2" s="1"/>
  <c r="B8" i="2"/>
  <c r="K8" i="2" s="1"/>
  <c r="AD7" i="2"/>
  <c r="AC7" i="2"/>
  <c r="AB7" i="2"/>
  <c r="AA7" i="2"/>
  <c r="Z7" i="2"/>
  <c r="Y7" i="2"/>
  <c r="X7" i="2"/>
  <c r="W7" i="2"/>
  <c r="V7" i="2"/>
  <c r="U7" i="2"/>
  <c r="T7" i="2"/>
  <c r="S7" i="2"/>
  <c r="P7" i="2"/>
  <c r="O7" i="2"/>
  <c r="D7" i="2"/>
  <c r="A7" i="2" s="1"/>
  <c r="B7" i="2"/>
  <c r="N7" i="2" s="1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J6" i="2"/>
  <c r="I6" i="2"/>
  <c r="H6" i="2"/>
  <c r="F6" i="2" s="1"/>
  <c r="D6" i="2"/>
  <c r="A6" i="2" s="1"/>
  <c r="C4" i="2" s="1"/>
  <c r="B6" i="2"/>
  <c r="K6" i="2" s="1"/>
  <c r="H7" i="2" l="1"/>
  <c r="H9" i="2"/>
  <c r="L9" i="2"/>
  <c r="G10" i="2"/>
  <c r="K10" i="2"/>
  <c r="J11" i="2"/>
  <c r="N11" i="2"/>
  <c r="H13" i="2"/>
  <c r="L13" i="2"/>
  <c r="H15" i="2"/>
  <c r="L15" i="2"/>
  <c r="G16" i="2"/>
  <c r="M17" i="2"/>
  <c r="H17" i="2"/>
  <c r="N17" i="2"/>
  <c r="H25" i="2"/>
  <c r="N25" i="2"/>
  <c r="M25" i="2"/>
  <c r="K7" i="2"/>
  <c r="L7" i="2"/>
  <c r="M7" i="2"/>
  <c r="M9" i="2"/>
  <c r="L10" i="2"/>
  <c r="G11" i="2"/>
  <c r="I13" i="2"/>
  <c r="M13" i="2"/>
  <c r="M15" i="2"/>
  <c r="M20" i="2"/>
  <c r="M22" i="2"/>
  <c r="H22" i="2"/>
  <c r="G7" i="2"/>
  <c r="E7" i="2" s="1"/>
  <c r="K9" i="2"/>
  <c r="I7" i="2"/>
  <c r="I9" i="2"/>
  <c r="E9" i="2" s="1"/>
  <c r="H10" i="2"/>
  <c r="F10" i="2" s="1"/>
  <c r="K11" i="2"/>
  <c r="G6" i="2"/>
  <c r="E6" i="2" s="1"/>
  <c r="J7" i="2"/>
  <c r="G8" i="2"/>
  <c r="E8" i="2" s="1"/>
  <c r="J9" i="2"/>
  <c r="N9" i="2"/>
  <c r="I10" i="2"/>
  <c r="H11" i="2"/>
  <c r="F11" i="2" s="1"/>
  <c r="G12" i="2"/>
  <c r="E12" i="2" s="1"/>
  <c r="J13" i="2"/>
  <c r="N13" i="2"/>
  <c r="G14" i="2"/>
  <c r="N15" i="2"/>
  <c r="M16" i="2"/>
  <c r="H18" i="2"/>
  <c r="G18" i="2"/>
  <c r="M18" i="2"/>
  <c r="N21" i="2"/>
  <c r="M21" i="2"/>
  <c r="G25" i="2"/>
  <c r="G13" i="2"/>
  <c r="E13" i="2" s="1"/>
  <c r="G15" i="2"/>
  <c r="G20" i="2"/>
  <c r="N20" i="2"/>
  <c r="G19" i="2"/>
  <c r="G23" i="2"/>
  <c r="N24" i="2"/>
  <c r="H26" i="2"/>
  <c r="G27" i="2"/>
  <c r="N28" i="2"/>
  <c r="M29" i="2"/>
  <c r="H30" i="2"/>
  <c r="G31" i="2"/>
  <c r="N32" i="2"/>
  <c r="M33" i="2"/>
  <c r="H34" i="2"/>
  <c r="G35" i="2"/>
  <c r="N36" i="2"/>
  <c r="M37" i="2"/>
  <c r="H38" i="2"/>
  <c r="G39" i="2"/>
  <c r="N40" i="2"/>
  <c r="M41" i="2"/>
  <c r="G43" i="2"/>
  <c r="N44" i="2"/>
  <c r="M45" i="2"/>
  <c r="F38" i="6"/>
  <c r="A19" i="8"/>
  <c r="A25" i="11"/>
  <c r="A3" i="12"/>
  <c r="A24" i="15"/>
  <c r="G24" i="2"/>
  <c r="M26" i="2"/>
  <c r="G28" i="2"/>
  <c r="N29" i="2"/>
  <c r="M30" i="2"/>
  <c r="G32" i="2"/>
  <c r="N33" i="2"/>
  <c r="M34" i="2"/>
  <c r="G36" i="2"/>
  <c r="N37" i="2"/>
  <c r="M38" i="2"/>
  <c r="G40" i="2"/>
  <c r="N41" i="2"/>
  <c r="G44" i="2"/>
  <c r="N45" i="2"/>
  <c r="A19" i="12"/>
  <c r="A23" i="12"/>
  <c r="A15" i="13"/>
  <c r="A4" i="14"/>
  <c r="A17" i="14"/>
  <c r="A21" i="14"/>
  <c r="A8" i="15"/>
  <c r="A14" i="15"/>
  <c r="A27" i="15"/>
  <c r="G29" i="2"/>
  <c r="G33" i="2"/>
  <c r="K33" i="2"/>
  <c r="G37" i="2"/>
  <c r="G41" i="2"/>
  <c r="K41" i="2"/>
  <c r="G45" i="2"/>
  <c r="F38" i="4"/>
  <c r="A23" i="5"/>
  <c r="A17" i="8"/>
  <c r="A27" i="11"/>
  <c r="A5" i="12"/>
  <c r="A16" i="14"/>
  <c r="A20" i="14"/>
  <c r="G26" i="2"/>
  <c r="H29" i="2"/>
  <c r="G30" i="2"/>
  <c r="H33" i="2"/>
  <c r="G34" i="2"/>
  <c r="H37" i="2"/>
  <c r="G38" i="2"/>
  <c r="H41" i="2"/>
  <c r="H45" i="2"/>
  <c r="A11" i="5"/>
  <c r="J22" i="2" s="1"/>
  <c r="A22" i="5"/>
  <c r="A13" i="6"/>
  <c r="A23" i="6"/>
  <c r="F38" i="9"/>
  <c r="A26" i="11"/>
  <c r="A4" i="12"/>
  <c r="A17" i="12"/>
  <c r="A21" i="12"/>
  <c r="A6" i="14"/>
  <c r="A19" i="14"/>
  <c r="L44" i="2" l="1"/>
  <c r="L40" i="2"/>
  <c r="L36" i="2"/>
  <c r="L32" i="2"/>
  <c r="L28" i="2"/>
  <c r="L43" i="2"/>
  <c r="L39" i="2"/>
  <c r="L35" i="2"/>
  <c r="L31" i="2"/>
  <c r="L27" i="2"/>
  <c r="L23" i="2"/>
  <c r="K25" i="2"/>
  <c r="L21" i="2"/>
  <c r="L17" i="2"/>
  <c r="L24" i="2"/>
  <c r="K18" i="2"/>
  <c r="L16" i="2"/>
  <c r="L19" i="2"/>
  <c r="I44" i="2"/>
  <c r="K45" i="2"/>
  <c r="K37" i="2"/>
  <c r="K29" i="2"/>
  <c r="J45" i="2"/>
  <c r="J41" i="2"/>
  <c r="F41" i="2" s="1"/>
  <c r="HY13" i="2" s="1"/>
  <c r="I34" i="2"/>
  <c r="E34" i="2" s="1"/>
  <c r="J44" i="2"/>
  <c r="F44" i="2" s="1"/>
  <c r="J36" i="2"/>
  <c r="F36" i="2" s="1"/>
  <c r="I29" i="2"/>
  <c r="E29" i="2" s="1"/>
  <c r="L26" i="2"/>
  <c r="I20" i="2"/>
  <c r="K20" i="2"/>
  <c r="L45" i="2"/>
  <c r="K36" i="2"/>
  <c r="K28" i="2"/>
  <c r="K21" i="2"/>
  <c r="L18" i="2"/>
  <c r="K39" i="2"/>
  <c r="K31" i="2"/>
  <c r="K23" i="2"/>
  <c r="I22" i="2"/>
  <c r="K19" i="2"/>
  <c r="I25" i="2"/>
  <c r="K16" i="2"/>
  <c r="F7" i="2"/>
  <c r="K44" i="2"/>
  <c r="J37" i="2"/>
  <c r="F37" i="2" s="1"/>
  <c r="I30" i="2"/>
  <c r="E30" i="2" s="1"/>
  <c r="J40" i="2"/>
  <c r="F40" i="2" s="1"/>
  <c r="I33" i="2"/>
  <c r="L30" i="2"/>
  <c r="J20" i="2"/>
  <c r="L41" i="2"/>
  <c r="L33" i="2"/>
  <c r="E25" i="2"/>
  <c r="I21" i="2"/>
  <c r="E21" i="2" s="1"/>
  <c r="K17" i="2"/>
  <c r="J15" i="2"/>
  <c r="K38" i="2"/>
  <c r="K30" i="2"/>
  <c r="E11" i="2"/>
  <c r="L25" i="2"/>
  <c r="F13" i="2"/>
  <c r="E10" i="2"/>
  <c r="J43" i="2"/>
  <c r="F43" i="2" s="1"/>
  <c r="I40" i="2"/>
  <c r="J39" i="2"/>
  <c r="F39" i="2" s="1"/>
  <c r="I36" i="2"/>
  <c r="E36" i="2" s="1"/>
  <c r="J35" i="2"/>
  <c r="F35" i="2" s="1"/>
  <c r="I32" i="2"/>
  <c r="J31" i="2"/>
  <c r="F31" i="2" s="1"/>
  <c r="I28" i="2"/>
  <c r="E28" i="2" s="1"/>
  <c r="J27" i="2"/>
  <c r="F27" i="2" s="1"/>
  <c r="I24" i="2"/>
  <c r="I43" i="2"/>
  <c r="E43" i="2" s="1"/>
  <c r="I39" i="2"/>
  <c r="E39" i="2" s="1"/>
  <c r="J38" i="2"/>
  <c r="F38" i="2" s="1"/>
  <c r="I35" i="2"/>
  <c r="J34" i="2"/>
  <c r="I31" i="2"/>
  <c r="E31" i="2" s="1"/>
  <c r="J30" i="2"/>
  <c r="I27" i="2"/>
  <c r="J23" i="2"/>
  <c r="F23" i="2" s="1"/>
  <c r="J19" i="2"/>
  <c r="F19" i="2" s="1"/>
  <c r="I18" i="2"/>
  <c r="E18" i="2" s="1"/>
  <c r="J16" i="2"/>
  <c r="F16" i="2" s="1"/>
  <c r="I23" i="2"/>
  <c r="E23" i="2" s="1"/>
  <c r="I19" i="2"/>
  <c r="E19" i="2" s="1"/>
  <c r="J17" i="2"/>
  <c r="F17" i="2" s="1"/>
  <c r="J14" i="2"/>
  <c r="F14" i="2" s="1"/>
  <c r="J26" i="2"/>
  <c r="F26" i="2" s="1"/>
  <c r="J18" i="2"/>
  <c r="I14" i="2"/>
  <c r="J33" i="2"/>
  <c r="F33" i="2" s="1"/>
  <c r="I26" i="2"/>
  <c r="E26" i="2" s="1"/>
  <c r="I45" i="2"/>
  <c r="E45" i="2" s="1"/>
  <c r="I37" i="2"/>
  <c r="E37" i="2" s="1"/>
  <c r="L34" i="2"/>
  <c r="F34" i="2" s="1"/>
  <c r="F30" i="2"/>
  <c r="J28" i="2"/>
  <c r="F28" i="2" s="1"/>
  <c r="K40" i="2"/>
  <c r="E40" i="2" s="1"/>
  <c r="K32" i="2"/>
  <c r="K24" i="2"/>
  <c r="E14" i="2"/>
  <c r="K35" i="2"/>
  <c r="E35" i="2" s="1"/>
  <c r="K26" i="2"/>
  <c r="I15" i="2"/>
  <c r="E15" i="2" s="1"/>
  <c r="J25" i="2"/>
  <c r="F25" i="2" s="1"/>
  <c r="I17" i="2"/>
  <c r="E17" i="2" s="1"/>
  <c r="E44" i="2"/>
  <c r="F45" i="2"/>
  <c r="E33" i="2"/>
  <c r="I38" i="2"/>
  <c r="E38" i="2" s="1"/>
  <c r="E32" i="2"/>
  <c r="J29" i="2"/>
  <c r="F29" i="2" s="1"/>
  <c r="E24" i="2"/>
  <c r="I41" i="2"/>
  <c r="E41" i="2" s="1"/>
  <c r="HX13" i="2" s="1"/>
  <c r="L38" i="2"/>
  <c r="J32" i="2"/>
  <c r="F32" i="2" s="1"/>
  <c r="E27" i="2"/>
  <c r="J24" i="2"/>
  <c r="F24" i="2" s="1"/>
  <c r="K27" i="2"/>
  <c r="E20" i="2"/>
  <c r="L37" i="2"/>
  <c r="L29" i="2"/>
  <c r="K22" i="2"/>
  <c r="J21" i="2"/>
  <c r="F21" i="2" s="1"/>
  <c r="F18" i="2"/>
  <c r="I16" i="2"/>
  <c r="E16" i="2" s="1"/>
  <c r="K43" i="2"/>
  <c r="K34" i="2"/>
  <c r="L22" i="2"/>
  <c r="F22" i="2" s="1"/>
  <c r="L20" i="2"/>
  <c r="F15" i="2"/>
  <c r="F9" i="2"/>
  <c r="F20" i="2" l="1"/>
  <c r="E22" i="2"/>
</calcChain>
</file>

<file path=xl/sharedStrings.xml><?xml version="1.0" encoding="utf-8"?>
<sst xmlns="http://schemas.openxmlformats.org/spreadsheetml/2006/main" count="322" uniqueCount="122">
  <si>
    <t>Impressoras - Setor/Mês</t>
  </si>
  <si>
    <t>Visualização por Gráficos</t>
  </si>
  <si>
    <t>Visualização por Tabelas</t>
  </si>
  <si>
    <t xml:space="preserve">Desenvolvido por - </t>
  </si>
  <si>
    <t>DIF</t>
  </si>
  <si>
    <t>CONSOLIDADO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</si>
  <si>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</si>
  <si>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</si>
  <si>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</si>
  <si>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</si>
  <si>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</si>
  <si>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</si>
  <si>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</si>
  <si>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</si>
  <si>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</si>
  <si>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</si>
  <si>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</si>
  <si>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</si>
  <si>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Setor Locação</t>
  </si>
  <si>
    <t>PRETO</t>
  </si>
  <si>
    <t>COLORIDO</t>
  </si>
  <si>
    <t>Tabela do Gráfico/Setor</t>
  </si>
  <si>
    <t>Preto e Branco</t>
  </si>
  <si>
    <t>Colorido</t>
  </si>
  <si>
    <t>Impressora</t>
  </si>
  <si>
    <t>Preto</t>
  </si>
  <si>
    <t>Ciano</t>
  </si>
  <si>
    <t>Magenta</t>
  </si>
  <si>
    <t>Amarelo</t>
  </si>
  <si>
    <t>Brother HL4150CDN</t>
  </si>
  <si>
    <t>TN-315BK</t>
  </si>
  <si>
    <t>TN-315C</t>
  </si>
  <si>
    <t>TN-315M</t>
  </si>
  <si>
    <t>TN-315Y</t>
  </si>
  <si>
    <t>HP 1015</t>
  </si>
  <si>
    <t>12A</t>
  </si>
  <si>
    <t>HP 200 Mobile</t>
  </si>
  <si>
    <t>HP 251DW</t>
  </si>
  <si>
    <t>951XL</t>
  </si>
  <si>
    <t>HP 6000</t>
  </si>
  <si>
    <t>920XL</t>
  </si>
  <si>
    <t>HP 6940</t>
  </si>
  <si>
    <t>HP 8100</t>
  </si>
  <si>
    <t>950XL</t>
  </si>
  <si>
    <t>HP 8210</t>
  </si>
  <si>
    <t>HP 8610</t>
  </si>
  <si>
    <t>HP 8720</t>
  </si>
  <si>
    <t>HP 9220</t>
  </si>
  <si>
    <t>HP CP3525</t>
  </si>
  <si>
    <t>CE250X</t>
  </si>
  <si>
    <t>CE251A</t>
  </si>
  <si>
    <t>CE253A</t>
  </si>
  <si>
    <t>CE252A</t>
  </si>
  <si>
    <t>HP M553</t>
  </si>
  <si>
    <t>508A</t>
  </si>
  <si>
    <t>HP P1005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</si>
  <si>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</si>
  <si>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</si>
  <si>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</si>
  <si>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</si>
  <si>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</si>
  <si>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</si>
  <si>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</si>
  <si>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</si>
  <si>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</si>
  <si>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</si>
  <si>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</si>
  <si>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</si>
  <si>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Almoxarifado</t>
  </si>
  <si>
    <t>Compras</t>
  </si>
  <si>
    <t>DAC - Chefia</t>
  </si>
  <si>
    <t>DIF 1º Subsolo</t>
  </si>
  <si>
    <t>DIF 2º Andar</t>
  </si>
  <si>
    <t>Eventos</t>
  </si>
  <si>
    <t>ICNA - Erlen</t>
  </si>
  <si>
    <t>ICNA - Rodolfo Tavares</t>
  </si>
  <si>
    <t>*Cont Geral</t>
  </si>
  <si>
    <t>Impressora Viagens - DIF</t>
  </si>
  <si>
    <t>Juridico - dr. Rudy</t>
  </si>
  <si>
    <t>Ministro Brant</t>
  </si>
  <si>
    <t>Presidência - 2ª Secretaria</t>
  </si>
  <si>
    <t>Presidência - Carlos Bastide</t>
  </si>
  <si>
    <t>Presidência - Drª Otilia</t>
  </si>
  <si>
    <t>Presidência - Drº João</t>
  </si>
  <si>
    <t>Presidência - Secret.</t>
  </si>
  <si>
    <t>RI</t>
  </si>
  <si>
    <t>SRI</t>
  </si>
  <si>
    <t>SUC</t>
  </si>
  <si>
    <t>SUC - Tânia</t>
  </si>
  <si>
    <t>SUT</t>
  </si>
  <si>
    <t>SUT - Adriana</t>
  </si>
  <si>
    <t>Vice Presidência - Gilson</t>
  </si>
  <si>
    <t>Vice Presidência - José Mario</t>
  </si>
  <si>
    <t>Vice Presidência - Sala de Apoio</t>
  </si>
  <si>
    <t>MODELO</t>
  </si>
  <si>
    <t>IP</t>
  </si>
  <si>
    <t>CIANO</t>
  </si>
  <si>
    <t>MAGENTA</t>
  </si>
  <si>
    <t>AMARELO</t>
  </si>
  <si>
    <t>10.21.5.24</t>
  </si>
  <si>
    <t>HP 8710</t>
  </si>
  <si>
    <t>10.21.5.11</t>
  </si>
  <si>
    <t>USB</t>
  </si>
  <si>
    <t>10.21.5.45</t>
  </si>
  <si>
    <t>10.21.5.63</t>
  </si>
  <si>
    <t>10.21.5.70</t>
  </si>
  <si>
    <t>10.21.5.49</t>
  </si>
  <si>
    <t>10.21.5.39</t>
  </si>
  <si>
    <t>10.21.5.65</t>
  </si>
  <si>
    <t>10.9.1.84</t>
  </si>
  <si>
    <t>10.21.5.43</t>
  </si>
  <si>
    <t>ARI</t>
  </si>
  <si>
    <t>10.21.5.48</t>
  </si>
  <si>
    <t>DRI</t>
  </si>
  <si>
    <t>10.21.5.61</t>
  </si>
  <si>
    <t>10.21.5.64</t>
  </si>
  <si>
    <t>SUC - Sarah</t>
  </si>
  <si>
    <t>Dtec</t>
  </si>
  <si>
    <t>10.21.5.17</t>
  </si>
  <si>
    <t>Dtec - Adriana</t>
  </si>
  <si>
    <t>10.21.5.13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</si>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</sst>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8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lightUp"/>
    </fill>
    <fill>
      <patternFill patternType="solid">
        <fgColor rgb="FFFFFFCC"/>
        <bgColor indexed="64"/>
      </patternFill>
    </fill>
    <fill>
      <patternFill patternType="solid">
        <fgColor rgb="FFFF0000"/>
        <bgColor indexed="64"/>
      </patternFill>
    </fill>
    <fill>
      <gradientFill degree="90">
        <stop position="0">
          <color theme="0"/>
        </stop>
        <stop position="1">
          <color rgb="FF99FF66"/>
        </stop>
      </gradientFill>
    </fill>
    <fill>
      <gradientFill>
        <stop position="0">
          <color theme="0"/>
        </stop>
        <stop position="1">
          <color rgb="FF99FF66"/>
        </stop>
      </gradientFill>
    </fill>
    <fill>
      <patternFill patternType="solid">
        <fgColor rgb="FFFFFF00"/>
        <bgColor indexed="64"/>
      </patternFill>
    </fill>
    <fill>
      <patternFill patternType="lightUp">
        <bgColor rgb="FFFFFFCC"/>
      </patternFill>
    </fill>
    <fill>
      <patternFill patternType="solid">
        <fgColor rgb="FF99FF66"/>
        <bgColor indexed="64"/>
      </patternFill>
    </fill>
    <fill>
      <patternFill patternType="solid">
        <fgColor indexed="6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indexed="64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/>
      <top style="thin">
        <color rgb="FF99FF66"/>
      </top>
      <bottom/>
      <diagonal/>
    </border>
    <border>
      <left/>
      <right style="thin">
        <color rgb="FF99FF66"/>
      </right>
      <top style="thin">
        <color rgb="FF99FF66"/>
      </top>
      <bottom/>
      <diagonal/>
    </border>
    <border>
      <left style="thin">
        <color rgb="FF99FF66"/>
      </left>
      <right/>
      <top/>
      <bottom/>
      <diagonal/>
    </border>
    <border>
      <left/>
      <right style="thin">
        <color rgb="FF99FF66"/>
      </right>
      <top/>
      <bottom/>
      <diagonal/>
    </border>
    <border>
      <left style="thin">
        <color rgb="FF99FF66"/>
      </left>
      <right/>
      <top/>
      <bottom style="thin">
        <color rgb="FF99FF66"/>
      </bottom>
      <diagonal/>
    </border>
    <border>
      <left/>
      <right/>
      <top/>
      <bottom style="thin">
        <color rgb="FF99FF66"/>
      </bottom>
      <diagonal/>
    </border>
    <border>
      <left/>
      <right style="thin">
        <color rgb="FF99FF66"/>
      </right>
      <top/>
      <bottom style="thin">
        <color rgb="FF99FF66"/>
      </bottom>
      <diagonal/>
    </border>
    <border>
      <left/>
      <right/>
      <top style="thin">
        <color rgb="FF99FF66"/>
      </top>
      <bottom style="thin">
        <color rgb="FF99FF66"/>
      </bottom>
      <diagonal/>
    </border>
    <border>
      <left/>
      <right style="thin">
        <color rgb="FF99FF66"/>
      </right>
      <top style="thin">
        <color rgb="FF99FF66"/>
      </top>
      <bottom style="thin">
        <color rgb="FF99FF66"/>
      </bottom>
      <diagonal/>
    </border>
    <border>
      <left/>
      <right/>
      <top/>
      <bottom style="hair">
        <color indexed="64"/>
      </bottom>
      <diagonal/>
    </border>
    <border>
      <left style="hair">
        <color theme="0"/>
      </left>
      <right/>
      <top/>
      <bottom style="hair">
        <color auto="1"/>
      </bottom>
      <diagonal/>
    </border>
    <border>
      <left style="hair">
        <color theme="0"/>
      </left>
      <right/>
      <top style="hair">
        <color indexed="64"/>
      </top>
      <bottom style="hair">
        <color indexed="64"/>
      </bottom>
      <diagonal/>
    </border>
    <border>
      <left style="thin">
        <color rgb="FF99FF66"/>
      </left>
      <right style="thin">
        <color rgb="FF99FF66"/>
      </right>
      <top style="thin">
        <color rgb="FF99FF66"/>
      </top>
      <bottom style="thin">
        <color rgb="FF99FF66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4" borderId="0" xfId="0" applyFill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0" fillId="5" borderId="0" xfId="0" applyFill="1"/>
    <xf numFmtId="0" fontId="0" fillId="6" borderId="0" xfId="0" applyFill="1"/>
    <xf numFmtId="0" fontId="5" fillId="0" borderId="0" xfId="0" applyFont="1" applyAlignment="1">
      <alignment horizontal="left"/>
    </xf>
    <xf numFmtId="0" fontId="6" fillId="0" borderId="0" xfId="0" applyFont="1"/>
    <xf numFmtId="0" fontId="2" fillId="0" borderId="0" xfId="0" applyFont="1"/>
    <xf numFmtId="0" fontId="3" fillId="0" borderId="0" xfId="0" applyFont="1"/>
    <xf numFmtId="0" fontId="0" fillId="0" borderId="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2" borderId="0" xfId="0" applyFill="1" applyAlignment="1">
      <alignment horizontal="center"/>
    </xf>
    <xf numFmtId="1" fontId="0" fillId="0" borderId="4" xfId="0" applyNumberFormat="1" applyBorder="1" applyAlignment="1">
      <alignment horizontal="center" vertical="center"/>
    </xf>
    <xf numFmtId="0" fontId="0" fillId="3" borderId="6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 applyProtection="1">
      <alignment horizontal="center" vertical="center"/>
      <protection locked="0"/>
    </xf>
    <xf numFmtId="0" fontId="7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8" borderId="6" xfId="0" applyFill="1" applyBorder="1" applyAlignment="1" applyProtection="1">
      <alignment horizontal="center" vertical="center"/>
      <protection locked="0"/>
    </xf>
    <xf numFmtId="0" fontId="0" fillId="8" borderId="4" xfId="0" applyFill="1" applyBorder="1" applyAlignment="1" applyProtection="1">
      <alignment horizontal="center" vertical="center"/>
      <protection locked="0"/>
    </xf>
    <xf numFmtId="1" fontId="0" fillId="7" borderId="14" xfId="0" applyNumberFormat="1" applyFill="1" applyBorder="1" applyAlignment="1">
      <alignment horizontal="center"/>
    </xf>
    <xf numFmtId="1" fontId="0" fillId="7" borderId="15" xfId="0" applyNumberFormat="1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3" borderId="0" xfId="0" applyFill="1"/>
    <xf numFmtId="0" fontId="1" fillId="3" borderId="6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left"/>
    </xf>
    <xf numFmtId="0" fontId="5" fillId="5" borderId="0" xfId="0" applyFont="1" applyFill="1" applyAlignment="1">
      <alignment horizontal="right"/>
    </xf>
    <xf numFmtId="0" fontId="4" fillId="0" borderId="28" xfId="0" applyFont="1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0" borderId="1" xfId="0" applyBorder="1" applyAlignment="1">
      <alignment horizontal="center"/>
    </xf>
    <xf numFmtId="0" fontId="0" fillId="0" borderId="3" xfId="0" applyBorder="1"/>
    <xf numFmtId="0" fontId="3" fillId="0" borderId="0" xfId="0" applyFont="1" applyAlignment="1">
      <alignment horizontal="center"/>
    </xf>
    <xf numFmtId="0" fontId="0" fillId="0" borderId="28" xfId="0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1" fontId="0" fillId="0" borderId="7" xfId="0" applyNumberFormat="1" applyBorder="1" applyAlignment="1">
      <alignment horizontal="left"/>
    </xf>
    <xf numFmtId="0" fontId="0" fillId="0" borderId="7" xfId="0" applyBorder="1"/>
    <xf numFmtId="1" fontId="0" fillId="0" borderId="0" xfId="0" applyNumberFormat="1" applyAlignment="1">
      <alignment horizontal="left"/>
    </xf>
    <xf numFmtId="1" fontId="0" fillId="0" borderId="25" xfId="0" applyNumberFormat="1" applyBorder="1" applyAlignment="1">
      <alignment horizontal="left"/>
    </xf>
    <xf numFmtId="0" fontId="0" fillId="0" borderId="25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/>
    <xf numFmtId="0" fontId="0" fillId="9" borderId="1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2">
    <tabColor rgb="FF99FF66"/>
  </sheetPr>
  <dimension ref="A1:XFC19"/>
  <sheetViews>
    <sheetView showGridLines="0" showRowColHeaders="0" workbookViewId="0">
      <selection activeCell="B14" sqref="B14:F14"/>
    </sheetView>
  </sheetViews>
  <sheetFormatPr defaultColWidth="0" defaultRowHeight="15" zeroHeight="1" x14ac:dyDescent="0.25"/>
  <cols>
    <col min="1" max="6" width="9.140625" style="43" customWidth="1"/>
    <col min="7" max="7" width="4.85546875" style="43" customWidth="1"/>
    <col min="8" max="16383" width="9.140625" style="43" hidden="1" customWidth="1"/>
    <col min="16384" max="16384" width="1.28515625" style="43" hidden="1" customWidth="1"/>
  </cols>
  <sheetData>
    <row r="1" spans="1:7" x14ac:dyDescent="0.25">
      <c r="G1" s="15"/>
    </row>
    <row r="2" spans="1:7" x14ac:dyDescent="0.25">
      <c r="G2" s="15"/>
    </row>
    <row r="3" spans="1:7" x14ac:dyDescent="0.25">
      <c r="G3" s="15"/>
    </row>
    <row r="4" spans="1:7" x14ac:dyDescent="0.25">
      <c r="G4" s="15"/>
    </row>
    <row r="5" spans="1:7" x14ac:dyDescent="0.25">
      <c r="G5" s="15"/>
    </row>
    <row r="6" spans="1:7" x14ac:dyDescent="0.25">
      <c r="G6" s="15"/>
    </row>
    <row r="7" spans="1:7" x14ac:dyDescent="0.25">
      <c r="A7" s="52" t="s">
        <v>0</v>
      </c>
      <c r="B7" s="53"/>
      <c r="C7" s="54"/>
      <c r="G7" s="15"/>
    </row>
    <row r="8" spans="1:7" x14ac:dyDescent="0.25">
      <c r="G8" s="15"/>
    </row>
    <row r="9" spans="1:7" x14ac:dyDescent="0.25">
      <c r="G9" s="15"/>
    </row>
    <row r="10" spans="1:7" x14ac:dyDescent="0.25">
      <c r="G10" s="15"/>
    </row>
    <row r="11" spans="1:7" x14ac:dyDescent="0.25">
      <c r="B11" s="50" t="s">
        <v>1</v>
      </c>
      <c r="C11" s="49"/>
      <c r="D11" s="49"/>
      <c r="E11" s="49"/>
      <c r="F11" s="49"/>
      <c r="G11" s="15"/>
    </row>
    <row r="12" spans="1:7" x14ac:dyDescent="0.25">
      <c r="B12" s="49"/>
      <c r="C12" s="49"/>
      <c r="D12" s="49"/>
      <c r="E12" s="49"/>
      <c r="F12" s="49"/>
      <c r="G12" s="15"/>
    </row>
    <row r="13" spans="1:7" x14ac:dyDescent="0.25">
      <c r="G13" s="15"/>
    </row>
    <row r="14" spans="1:7" x14ac:dyDescent="0.25">
      <c r="B14" s="50" t="s">
        <v>2</v>
      </c>
      <c r="C14" s="49"/>
      <c r="D14" s="49"/>
      <c r="E14" s="49"/>
      <c r="F14" s="49"/>
      <c r="G14" s="15"/>
    </row>
    <row r="15" spans="1:7" x14ac:dyDescent="0.25">
      <c r="G15" s="15"/>
    </row>
    <row r="16" spans="1:7" x14ac:dyDescent="0.25">
      <c r="G16" s="15"/>
    </row>
    <row r="17" spans="1:7" x14ac:dyDescent="0.25">
      <c r="G17" s="15"/>
    </row>
    <row r="18" spans="1:7" x14ac:dyDescent="0.25">
      <c r="G18" s="15"/>
    </row>
    <row r="19" spans="1:7" x14ac:dyDescent="0.25">
      <c r="A19" s="14"/>
      <c r="B19" s="14"/>
      <c r="C19" s="14"/>
      <c r="D19" s="14"/>
      <c r="E19" s="51" t="s">
        <v>3</v>
      </c>
      <c r="F19" s="49"/>
      <c r="G19" s="16" t="s">
        <v>4</v>
      </c>
    </row>
  </sheetData>
  <mergeCells count="5">
    <mergeCell ref="B12:F12"/>
    <mergeCell ref="B11:F11"/>
    <mergeCell ref="E19:F19"/>
    <mergeCell ref="B14:F14"/>
    <mergeCell ref="A7:C7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10">
    <tabColor rgb="FFFF0000"/>
  </sheetPr>
  <dimension ref="A2:I38"/>
  <sheetViews>
    <sheetView showGridLines="0" showRowColHeaders="0" zoomScale="80" zoomScaleNormal="80" workbookViewId="0">
      <pane ySplit="2" topLeftCell="A3" activePane="bottomLeft" state="frozen"/>
      <selection sqref="A1:S5"/>
      <selection pane="bottomLeft" activeCell="B19" sqref="B19"/>
    </sheetView>
  </sheetViews>
  <sheetFormatPr defaultRowHeight="15" x14ac:dyDescent="0.25"/>
  <cols>
    <col min="1" max="1" width="42.7109375" style="43" hidden="1" customWidth="1"/>
    <col min="2" max="2" width="49.7109375" style="43" bestFit="1" customWidth="1"/>
    <col min="3" max="4" width="21.5703125" style="43" customWidth="1"/>
    <col min="5" max="5" width="12.140625" style="48" bestFit="1" customWidth="1"/>
    <col min="6" max="6" width="15.28515625" style="48" customWidth="1"/>
    <col min="7" max="7" width="12.28515625" style="48" bestFit="1" customWidth="1"/>
    <col min="8" max="8" width="15.5703125" style="48" bestFit="1" customWidth="1"/>
    <col min="9" max="9" width="15.28515625" style="48" bestFit="1" customWidth="1"/>
  </cols>
  <sheetData>
    <row r="2" spans="1:9" x14ac:dyDescent="0.25">
      <c r="B2" s="30" t="s">
        <v>18</v>
      </c>
      <c r="C2" s="30" t="s">
        <v>94</v>
      </c>
      <c r="D2" s="30" t="s">
        <v>95</v>
      </c>
      <c r="E2" s="30" t="s">
        <v>19</v>
      </c>
      <c r="F2" s="30" t="s">
        <v>20</v>
      </c>
      <c r="G2" s="30" t="s">
        <v>96</v>
      </c>
      <c r="H2" s="30" t="s">
        <v>97</v>
      </c>
      <c r="I2" s="30" t="s">
        <v>98</v>
      </c>
    </row>
    <row r="3" spans="1:9" x14ac:dyDescent="0.25">
      <c r="A3" t="str">
        <f t="shared" ref="A3:A38" si="0">IF(B3&lt;&gt;"",B3&amp;" - "&amp;C3&amp;" - "&amp;D3,"")</f>
        <v>Almoxarifado - HP 8610 - 10.21.5.24</v>
      </c>
      <c r="B3" s="3" t="str">
        <f>JAN!B3</f>
        <v>Almoxarifado</v>
      </c>
      <c r="C3" s="3" t="str">
        <f>JAN!C3</f>
        <v>HP 8610</v>
      </c>
      <c r="D3" s="3" t="str">
        <f>JAN!D3</f>
        <v>10.21.5.24</v>
      </c>
      <c r="E3" s="26"/>
      <c r="F3" s="25"/>
      <c r="G3" s="34"/>
      <c r="H3" s="34"/>
      <c r="I3" s="34"/>
    </row>
    <row r="4" spans="1:9" x14ac:dyDescent="0.25">
      <c r="A4" t="str">
        <f t="shared" si="0"/>
        <v>Compras - HP 8710 - 10.21.5.11</v>
      </c>
      <c r="B4" s="3" t="str">
        <f>JAN!B4</f>
        <v>Compras</v>
      </c>
      <c r="C4" s="3" t="str">
        <f>JAN!C4</f>
        <v>HP 8710</v>
      </c>
      <c r="D4" s="3" t="str">
        <f>JAN!D4</f>
        <v>10.21.5.11</v>
      </c>
      <c r="E4" s="27">
        <v>313</v>
      </c>
      <c r="F4" s="25">
        <v>374</v>
      </c>
      <c r="G4" s="35"/>
      <c r="H4" s="35"/>
      <c r="I4" s="35"/>
    </row>
    <row r="5" spans="1:9" x14ac:dyDescent="0.25">
      <c r="A5" t="str">
        <f t="shared" si="0"/>
        <v>DAC - Chefia - HP 8100 - USB</v>
      </c>
      <c r="B5" s="3" t="str">
        <f>JAN!B5</f>
        <v>DAC - Chefia</v>
      </c>
      <c r="C5" s="3" t="str">
        <f>JAN!C5</f>
        <v>HP 8100</v>
      </c>
      <c r="D5" s="3" t="str">
        <f>JAN!D5</f>
        <v>USB</v>
      </c>
      <c r="E5" s="27"/>
      <c r="F5" s="25"/>
      <c r="G5" s="35"/>
      <c r="H5" s="35"/>
      <c r="I5" s="35"/>
    </row>
    <row r="6" spans="1:9" x14ac:dyDescent="0.25">
      <c r="A6" t="str">
        <f t="shared" si="0"/>
        <v>DIF 1º Subsolo - HP 8100 - 10.21.5.45</v>
      </c>
      <c r="B6" s="3" t="str">
        <f>JAN!B6</f>
        <v>DIF 1º Subsolo</v>
      </c>
      <c r="C6" s="3" t="str">
        <f>JAN!C6</f>
        <v>HP 8100</v>
      </c>
      <c r="D6" s="3" t="str">
        <f>JAN!D6</f>
        <v>10.21.5.45</v>
      </c>
      <c r="E6" s="27">
        <v>36</v>
      </c>
      <c r="F6" s="25">
        <v>172</v>
      </c>
      <c r="G6" s="35"/>
      <c r="H6" s="35"/>
      <c r="I6" s="35"/>
    </row>
    <row r="7" spans="1:9" x14ac:dyDescent="0.25">
      <c r="A7" t="str">
        <f t="shared" si="0"/>
        <v>DIF 2º Andar - HP M553 - 10.21.5.63</v>
      </c>
      <c r="B7" s="3" t="str">
        <f>JAN!B7</f>
        <v>DIF 2º Andar</v>
      </c>
      <c r="C7" s="3" t="str">
        <f>JAN!C7</f>
        <v>HP M553</v>
      </c>
      <c r="D7" s="3" t="str">
        <f>JAN!D7</f>
        <v>10.21.5.63</v>
      </c>
      <c r="E7" s="27">
        <v>124</v>
      </c>
      <c r="F7" s="25">
        <f>IF(SUM(G7:I7)&gt;0,IF(ISERROR(ROUNDUP(AVERAGE(G7:I7),0)),"ERRO",ROUNDUP(AVERAGE(G7:I7),0)),"")</f>
        <v>100</v>
      </c>
      <c r="G7" s="27">
        <v>102</v>
      </c>
      <c r="H7" s="27">
        <v>102</v>
      </c>
      <c r="I7" s="27">
        <v>96</v>
      </c>
    </row>
    <row r="8" spans="1:9" x14ac:dyDescent="0.25">
      <c r="A8" t="str">
        <f t="shared" si="0"/>
        <v>Eventos - HP 8720 - 10.21.5.70</v>
      </c>
      <c r="B8" s="3" t="str">
        <f>JAN!B8</f>
        <v>Eventos</v>
      </c>
      <c r="C8" s="3" t="str">
        <f>JAN!C8</f>
        <v>HP 8720</v>
      </c>
      <c r="D8" s="3" t="str">
        <f>JAN!D8</f>
        <v>10.21.5.70</v>
      </c>
      <c r="E8" s="27"/>
      <c r="F8" s="25"/>
      <c r="G8" s="35"/>
      <c r="H8" s="35"/>
      <c r="I8" s="35"/>
    </row>
    <row r="9" spans="1:9" x14ac:dyDescent="0.25">
      <c r="A9" t="str">
        <f t="shared" si="0"/>
        <v>ICNA - Erlen - HP 251DW - USB</v>
      </c>
      <c r="B9" s="3" t="str">
        <f>JAN!B9</f>
        <v>ICNA - Erlen</v>
      </c>
      <c r="C9" s="3" t="str">
        <f>JAN!C9</f>
        <v>HP 251DW</v>
      </c>
      <c r="D9" s="3" t="str">
        <f>JAN!D9</f>
        <v>USB</v>
      </c>
      <c r="E9" s="27">
        <v>2148</v>
      </c>
      <c r="F9" s="25">
        <v>2672</v>
      </c>
      <c r="G9" s="35"/>
      <c r="H9" s="35"/>
      <c r="I9" s="35"/>
    </row>
    <row r="10" spans="1:9" x14ac:dyDescent="0.25">
      <c r="A10" t="str">
        <f t="shared" si="0"/>
        <v>ICNA - Rodolfo Tavares - HP 1015 - USB</v>
      </c>
      <c r="B10" s="3" t="str">
        <f>JAN!B10</f>
        <v>ICNA - Rodolfo Tavares</v>
      </c>
      <c r="C10" s="3" t="str">
        <f>JAN!C10</f>
        <v>HP 1015</v>
      </c>
      <c r="D10" s="3" t="str">
        <f>JAN!D10</f>
        <v>USB</v>
      </c>
      <c r="E10" s="27"/>
      <c r="F10" s="25" t="str">
        <f>IF(SUM(G10:I10)&gt;0,IF(ISERROR(ROUNDUP(AVERAGE(G10:I10),0)),"ERRO",ROUNDUP(AVERAGE(G10:I10),0)),"")</f>
        <v/>
      </c>
      <c r="G10" s="35"/>
      <c r="H10" s="35"/>
      <c r="I10" s="35"/>
    </row>
    <row r="11" spans="1:9" x14ac:dyDescent="0.25">
      <c r="A11" t="str">
        <f t="shared" si="0"/>
        <v>Impressora Viagens - DIF - HP 200 Mobile - USB</v>
      </c>
      <c r="B11" s="3" t="str">
        <f>JAN!B11</f>
        <v>Impressora Viagens - DIF</v>
      </c>
      <c r="C11" s="3" t="str">
        <f>JAN!C11</f>
        <v>HP 200 Mobile</v>
      </c>
      <c r="D11" s="3" t="str">
        <f>JAN!D11</f>
        <v>USB</v>
      </c>
      <c r="E11" s="27"/>
      <c r="F11" s="25" t="str">
        <f>IF(SUM(G11:I11)&gt;0,IF(ISERROR(ROUNDUP(AVERAGE(G11:I11),0)),"ERRO",ROUNDUP(AVERAGE(G11:I11),0)),"")</f>
        <v/>
      </c>
      <c r="G11" s="35"/>
      <c r="H11" s="35"/>
      <c r="I11" s="35"/>
    </row>
    <row r="12" spans="1:9" x14ac:dyDescent="0.25">
      <c r="A12" t="str">
        <f t="shared" si="0"/>
        <v>Juridico - dr. Rudy - Brother HL4150CDN - 10.21.5.49</v>
      </c>
      <c r="B12" s="3" t="str">
        <f>JAN!B12</f>
        <v>Juridico - dr. Rudy</v>
      </c>
      <c r="C12" s="3" t="str">
        <f>JAN!C12</f>
        <v>Brother HL4150CDN</v>
      </c>
      <c r="D12" s="3" t="str">
        <f>JAN!D12</f>
        <v>10.21.5.49</v>
      </c>
      <c r="E12" s="27">
        <v>35</v>
      </c>
      <c r="F12" s="25">
        <v>178</v>
      </c>
      <c r="G12" s="35"/>
      <c r="H12" s="35"/>
      <c r="I12" s="35"/>
    </row>
    <row r="13" spans="1:9" x14ac:dyDescent="0.25">
      <c r="A13" t="str">
        <f t="shared" si="0"/>
        <v>Ministro Brant - HP 6000 - 10.21.5.39</v>
      </c>
      <c r="B13" s="3" t="str">
        <f>JAN!B13</f>
        <v>Ministro Brant</v>
      </c>
      <c r="C13" s="3" t="str">
        <f>JAN!C13</f>
        <v>HP 6000</v>
      </c>
      <c r="D13" s="3" t="str">
        <f>JAN!D13</f>
        <v>10.21.5.39</v>
      </c>
      <c r="E13" s="27"/>
      <c r="F13" s="25" t="str">
        <f>IF(SUM(G13:I13)&gt;0,IF(ISERROR(ROUNDUP(AVERAGE(G13:I13),0)),"ERRO",ROUNDUP(AVERAGE(G13:I13),0)),"")</f>
        <v/>
      </c>
      <c r="G13" s="34"/>
      <c r="H13" s="34"/>
      <c r="I13" s="34"/>
    </row>
    <row r="14" spans="1:9" x14ac:dyDescent="0.25">
      <c r="A14" t="str">
        <f t="shared" si="0"/>
        <v>Presidência - 2ª Secretaria - HP M553 - 10.21.5.65</v>
      </c>
      <c r="B14" s="3" t="str">
        <f>JAN!B14</f>
        <v>Presidência - 2ª Secretaria</v>
      </c>
      <c r="C14" s="3" t="str">
        <f>JAN!C14</f>
        <v>HP M553</v>
      </c>
      <c r="D14" s="3" t="str">
        <f>JAN!D14</f>
        <v>10.21.5.65</v>
      </c>
      <c r="E14" s="27">
        <v>850</v>
      </c>
      <c r="F14" s="25">
        <f>IF(SUM(G14:I14)&gt;0,IF(ISERROR(ROUNDUP(AVERAGE(G14:I14),0)),"ERRO",ROUNDUP(AVERAGE(G14:I14),0)),"")</f>
        <v>717</v>
      </c>
      <c r="G14" s="27">
        <v>792</v>
      </c>
      <c r="H14" s="27">
        <v>567</v>
      </c>
      <c r="I14" s="27">
        <v>792</v>
      </c>
    </row>
    <row r="15" spans="1:9" x14ac:dyDescent="0.25">
      <c r="A15" t="str">
        <f t="shared" si="0"/>
        <v>Presidência - Carlos Bastide - HP P1005 - USB</v>
      </c>
      <c r="B15" s="3" t="str">
        <f>JAN!B15</f>
        <v>Presidência - Carlos Bastide</v>
      </c>
      <c r="C15" s="3" t="str">
        <f>JAN!C15</f>
        <v>HP P1005</v>
      </c>
      <c r="D15" s="3" t="str">
        <f>JAN!D15</f>
        <v>USB</v>
      </c>
      <c r="E15" s="27"/>
      <c r="F15" s="25"/>
      <c r="G15" s="35"/>
      <c r="H15" s="35"/>
      <c r="I15" s="35"/>
    </row>
    <row r="16" spans="1:9" x14ac:dyDescent="0.25">
      <c r="A16" t="str">
        <f t="shared" si="0"/>
        <v>Presidência - Drª Otilia - HP 8210 - USB</v>
      </c>
      <c r="B16" s="3" t="str">
        <f>JAN!B16</f>
        <v>Presidência - Drª Otilia</v>
      </c>
      <c r="C16" s="3" t="str">
        <f>JAN!C16</f>
        <v>HP 8210</v>
      </c>
      <c r="D16" s="3" t="str">
        <f>JAN!D16</f>
        <v>USB</v>
      </c>
      <c r="E16" s="27">
        <v>19</v>
      </c>
      <c r="F16" s="25">
        <v>106</v>
      </c>
      <c r="G16" s="35"/>
      <c r="H16" s="35"/>
      <c r="I16" s="35"/>
    </row>
    <row r="17" spans="1:9" x14ac:dyDescent="0.25">
      <c r="A17" t="str">
        <f t="shared" si="0"/>
        <v>Presidência - Drº João - HP 200 Mobile - 10.9.1.84</v>
      </c>
      <c r="B17" s="3" t="str">
        <f>JAN!B17</f>
        <v>Presidência - Drº João</v>
      </c>
      <c r="C17" s="3" t="str">
        <f>JAN!C17</f>
        <v>HP 200 Mobile</v>
      </c>
      <c r="D17" s="3" t="str">
        <f>JAN!D17</f>
        <v>10.9.1.84</v>
      </c>
      <c r="E17" s="27">
        <v>7</v>
      </c>
      <c r="F17" s="25">
        <v>0</v>
      </c>
      <c r="G17" s="35"/>
      <c r="H17" s="35"/>
      <c r="I17" s="35"/>
    </row>
    <row r="18" spans="1:9" x14ac:dyDescent="0.25">
      <c r="A18" t="str">
        <f t="shared" si="0"/>
        <v>Presidência - Secret. - HP 8610 - 10.21.5.43</v>
      </c>
      <c r="B18" s="3" t="str">
        <f>JAN!B18</f>
        <v>Presidência - Secret.</v>
      </c>
      <c r="C18" s="3" t="str">
        <f>JAN!C18</f>
        <v>HP 8610</v>
      </c>
      <c r="D18" s="3" t="str">
        <f>JAN!D18</f>
        <v>10.21.5.43</v>
      </c>
      <c r="E18" s="27">
        <v>35</v>
      </c>
      <c r="F18" s="25">
        <v>121</v>
      </c>
      <c r="G18" s="35"/>
      <c r="H18" s="35"/>
      <c r="I18" s="35"/>
    </row>
    <row r="19" spans="1:9" x14ac:dyDescent="0.25">
      <c r="A19" t="str">
        <f t="shared" si="0"/>
        <v>ARI - HP M553 - 10.21.5.48</v>
      </c>
      <c r="B19" s="3" t="str">
        <f>JAN!B19</f>
        <v>ARI</v>
      </c>
      <c r="C19" s="3" t="str">
        <f>JAN!C19</f>
        <v>HP M553</v>
      </c>
      <c r="D19" s="3" t="str">
        <f>JAN!D19</f>
        <v>10.21.5.48</v>
      </c>
      <c r="E19" s="27">
        <v>337</v>
      </c>
      <c r="F19" s="25">
        <v>659</v>
      </c>
      <c r="G19" s="35"/>
      <c r="H19" s="35"/>
      <c r="I19" s="35"/>
    </row>
    <row r="20" spans="1:9" x14ac:dyDescent="0.25">
      <c r="A20" t="str">
        <f t="shared" si="0"/>
        <v>DRI - HP 8610 - 10.21.5.61</v>
      </c>
      <c r="B20" s="3" t="str">
        <f>JAN!B20</f>
        <v>DRI</v>
      </c>
      <c r="C20" s="3" t="str">
        <f>JAN!C20</f>
        <v>HP 8610</v>
      </c>
      <c r="D20" s="3" t="str">
        <f>JAN!D20</f>
        <v>10.21.5.61</v>
      </c>
      <c r="E20" s="27"/>
      <c r="F20" s="25"/>
      <c r="G20" s="35"/>
      <c r="H20" s="35"/>
      <c r="I20" s="35"/>
    </row>
    <row r="21" spans="1:9" x14ac:dyDescent="0.25">
      <c r="A21" t="str">
        <f t="shared" si="0"/>
        <v>SUC - HP M553 - 10.21.5.64</v>
      </c>
      <c r="B21" s="3" t="str">
        <f>JAN!B21</f>
        <v>SUC</v>
      </c>
      <c r="C21" s="3" t="str">
        <f>JAN!C21</f>
        <v>HP M553</v>
      </c>
      <c r="D21" s="3" t="str">
        <f>JAN!D21</f>
        <v>10.21.5.64</v>
      </c>
      <c r="E21" s="27">
        <v>1447</v>
      </c>
      <c r="F21" s="25">
        <f>IF(SUM(G21:I21)&gt;0,IF(ISERROR(ROUNDUP(AVERAGE(G21:I21),0)),"ERRO",ROUNDUP(AVERAGE(G21:I21),0)),"")</f>
        <v>925</v>
      </c>
      <c r="G21" s="27">
        <v>812</v>
      </c>
      <c r="H21" s="27">
        <v>1131</v>
      </c>
      <c r="I21" s="27">
        <v>830</v>
      </c>
    </row>
    <row r="22" spans="1:9" x14ac:dyDescent="0.25">
      <c r="A22" t="str">
        <f t="shared" si="0"/>
        <v>SUC - Sarah - HP 8100 - USB</v>
      </c>
      <c r="B22" s="3" t="str">
        <f>JAN!B22</f>
        <v>SUC - Sarah</v>
      </c>
      <c r="C22" s="3" t="str">
        <f>JAN!C22</f>
        <v>HP 8100</v>
      </c>
      <c r="D22" s="3" t="str">
        <f>JAN!D22</f>
        <v>USB</v>
      </c>
      <c r="E22" s="27"/>
      <c r="F22" s="25"/>
      <c r="G22" s="35"/>
      <c r="H22" s="35"/>
      <c r="I22" s="35"/>
    </row>
    <row r="23" spans="1:9" x14ac:dyDescent="0.25">
      <c r="A23" t="str">
        <f t="shared" si="0"/>
        <v>Dtec - HP CP3525 - 10.21.5.17</v>
      </c>
      <c r="B23" s="3" t="str">
        <f>JAN!B23</f>
        <v>Dtec</v>
      </c>
      <c r="C23" s="3" t="str">
        <f>JAN!C23</f>
        <v>HP CP3525</v>
      </c>
      <c r="D23" s="3" t="str">
        <f>JAN!D23</f>
        <v>10.21.5.17</v>
      </c>
      <c r="E23" s="27"/>
      <c r="F23" s="25"/>
      <c r="G23" s="26"/>
      <c r="H23" s="26"/>
      <c r="I23" s="26"/>
    </row>
    <row r="24" spans="1:9" x14ac:dyDescent="0.25">
      <c r="A24" t="str">
        <f t="shared" si="0"/>
        <v>Dtec - Adriana - HP 8720 - USB</v>
      </c>
      <c r="B24" s="3" t="str">
        <f>JAN!B24</f>
        <v>Dtec - Adriana</v>
      </c>
      <c r="C24" s="3" t="str">
        <f>JAN!C24</f>
        <v>HP 8720</v>
      </c>
      <c r="D24" s="3" t="str">
        <f>JAN!D24</f>
        <v>USB</v>
      </c>
      <c r="E24" s="27">
        <v>78</v>
      </c>
      <c r="F24" s="25">
        <v>921</v>
      </c>
      <c r="G24" s="35"/>
      <c r="H24" s="35"/>
      <c r="I24" s="35"/>
    </row>
    <row r="25" spans="1:9" x14ac:dyDescent="0.25">
      <c r="A25" t="str">
        <f t="shared" si="0"/>
        <v>Vice Presidência - Gilson - HP 9220 - 10.21.5.13</v>
      </c>
      <c r="B25" s="3" t="str">
        <f>JAN!B25</f>
        <v>Vice Presidência - Gilson</v>
      </c>
      <c r="C25" s="3" t="str">
        <f>JAN!C25</f>
        <v>HP 9220</v>
      </c>
      <c r="D25" s="3" t="str">
        <f>JAN!D25</f>
        <v>10.21.5.13</v>
      </c>
      <c r="E25" s="27">
        <v>112</v>
      </c>
      <c r="F25" s="25">
        <v>300</v>
      </c>
      <c r="G25" s="35"/>
      <c r="H25" s="35"/>
      <c r="I25" s="35"/>
    </row>
    <row r="26" spans="1:9" x14ac:dyDescent="0.25">
      <c r="A26" t="str">
        <f t="shared" si="0"/>
        <v>Vice Presidência - José Mario - HP 6940 - USB</v>
      </c>
      <c r="B26" s="3" t="str">
        <f>JAN!B26</f>
        <v>Vice Presidência - José Mario</v>
      </c>
      <c r="C26" s="3" t="str">
        <f>JAN!C26</f>
        <v>HP 6940</v>
      </c>
      <c r="D26" s="3" t="str">
        <f>JAN!D26</f>
        <v>USB</v>
      </c>
      <c r="E26" s="27"/>
      <c r="F26" s="25"/>
      <c r="G26" s="35"/>
      <c r="H26" s="35"/>
      <c r="I26" s="35"/>
    </row>
    <row r="27" spans="1:9" x14ac:dyDescent="0.25">
      <c r="A27" t="str">
        <f t="shared" si="0"/>
        <v>Vice Presidência - Sala de Apoio - HP 8100 - USB</v>
      </c>
      <c r="B27" s="3" t="str">
        <f>JAN!B27</f>
        <v>Vice Presidência - Sala de Apoio</v>
      </c>
      <c r="C27" s="3" t="str">
        <f>JAN!C27</f>
        <v>HP 8100</v>
      </c>
      <c r="D27" s="3" t="str">
        <f>JAN!D27</f>
        <v>USB</v>
      </c>
      <c r="E27" s="27"/>
      <c r="F27" s="25" t="str">
        <f t="shared" ref="F27:F37" si="1">IF(SUM(G27:I27)&gt;0,IF(ISERROR(ROUNDUP(AVERAGE(G27:I27),0)),"ERRO",ROUNDUP(AVERAGE(G27:I27),0)),"")</f>
        <v/>
      </c>
      <c r="G27" s="35"/>
      <c r="H27" s="35"/>
      <c r="I27" s="35"/>
    </row>
    <row r="28" spans="1:9" x14ac:dyDescent="0.25">
      <c r="A28" t="str">
        <f t="shared" si="0"/>
        <v/>
      </c>
      <c r="B28" s="1"/>
      <c r="C28" s="1"/>
      <c r="D28" s="1"/>
      <c r="E28" s="27"/>
      <c r="F28" s="25" t="str">
        <f t="shared" si="1"/>
        <v/>
      </c>
      <c r="G28" s="27"/>
      <c r="H28" s="27"/>
      <c r="I28" s="27"/>
    </row>
    <row r="29" spans="1:9" x14ac:dyDescent="0.25">
      <c r="A29" t="str">
        <f t="shared" si="0"/>
        <v/>
      </c>
      <c r="B29" s="1"/>
      <c r="C29" s="1"/>
      <c r="D29" s="1"/>
      <c r="E29" s="27"/>
      <c r="F29" s="25" t="str">
        <f t="shared" si="1"/>
        <v/>
      </c>
      <c r="G29" s="35"/>
      <c r="H29" s="35"/>
      <c r="I29" s="35"/>
    </row>
    <row r="30" spans="1:9" x14ac:dyDescent="0.25">
      <c r="A30" t="str">
        <f t="shared" si="0"/>
        <v/>
      </c>
      <c r="B30" s="1"/>
      <c r="C30" s="1"/>
      <c r="D30" s="1"/>
      <c r="E30" s="27"/>
      <c r="F30" s="25" t="str">
        <f t="shared" si="1"/>
        <v/>
      </c>
      <c r="G30" s="35"/>
      <c r="H30" s="35"/>
      <c r="I30" s="35"/>
    </row>
    <row r="31" spans="1:9" x14ac:dyDescent="0.25">
      <c r="A31" t="str">
        <f t="shared" si="0"/>
        <v/>
      </c>
      <c r="B31" s="1"/>
      <c r="C31" s="1"/>
      <c r="D31" s="1"/>
      <c r="E31" s="27"/>
      <c r="F31" s="25" t="str">
        <f t="shared" si="1"/>
        <v/>
      </c>
      <c r="G31" s="35"/>
      <c r="H31" s="35"/>
      <c r="I31" s="35"/>
    </row>
    <row r="32" spans="1:9" x14ac:dyDescent="0.25">
      <c r="A32" t="str">
        <f t="shared" si="0"/>
        <v/>
      </c>
      <c r="B32" s="1"/>
      <c r="C32" s="1"/>
      <c r="D32" s="1"/>
      <c r="E32" s="27"/>
      <c r="F32" s="25" t="str">
        <f t="shared" si="1"/>
        <v/>
      </c>
      <c r="G32" s="27"/>
      <c r="H32" s="27"/>
      <c r="I32" s="27"/>
    </row>
    <row r="33" spans="1:9" x14ac:dyDescent="0.25">
      <c r="A33" t="str">
        <f t="shared" si="0"/>
        <v/>
      </c>
      <c r="B33" s="1"/>
      <c r="C33" s="1"/>
      <c r="D33" s="1"/>
      <c r="E33" s="27"/>
      <c r="F33" s="25" t="str">
        <f t="shared" si="1"/>
        <v/>
      </c>
      <c r="G33" s="35"/>
      <c r="H33" s="35"/>
      <c r="I33" s="35"/>
    </row>
    <row r="34" spans="1:9" x14ac:dyDescent="0.25">
      <c r="A34" t="str">
        <f t="shared" si="0"/>
        <v/>
      </c>
      <c r="B34" s="1"/>
      <c r="C34" s="1"/>
      <c r="D34" s="1"/>
      <c r="E34" s="27"/>
      <c r="F34" s="25" t="str">
        <f t="shared" si="1"/>
        <v/>
      </c>
      <c r="G34" s="35"/>
      <c r="H34" s="35"/>
      <c r="I34" s="35"/>
    </row>
    <row r="35" spans="1:9" x14ac:dyDescent="0.25">
      <c r="A35" t="str">
        <f t="shared" si="0"/>
        <v/>
      </c>
      <c r="B35" s="1"/>
      <c r="C35" s="1"/>
      <c r="D35" s="1"/>
      <c r="E35" s="27"/>
      <c r="F35" s="25" t="str">
        <f t="shared" si="1"/>
        <v/>
      </c>
      <c r="G35" s="35"/>
      <c r="H35" s="35"/>
      <c r="I35" s="35"/>
    </row>
    <row r="36" spans="1:9" x14ac:dyDescent="0.25">
      <c r="A36" t="str">
        <f t="shared" si="0"/>
        <v/>
      </c>
      <c r="B36" s="1"/>
      <c r="C36" s="1"/>
      <c r="D36" s="1"/>
      <c r="E36" s="27"/>
      <c r="F36" s="25" t="str">
        <f t="shared" si="1"/>
        <v/>
      </c>
      <c r="G36" s="35"/>
      <c r="H36" s="35"/>
      <c r="I36" s="35"/>
    </row>
    <row r="37" spans="1:9" x14ac:dyDescent="0.25">
      <c r="A37" t="str">
        <f t="shared" si="0"/>
        <v/>
      </c>
      <c r="B37" s="2"/>
      <c r="C37" s="2"/>
      <c r="D37" s="2"/>
      <c r="E37" s="28"/>
      <c r="F37" s="25" t="str">
        <f t="shared" si="1"/>
        <v/>
      </c>
      <c r="G37" s="35"/>
      <c r="H37" s="35"/>
      <c r="I37" s="35"/>
    </row>
    <row r="38" spans="1:9" x14ac:dyDescent="0.25">
      <c r="A38" t="str">
        <f t="shared" si="0"/>
        <v xml:space="preserve">Total -  - </v>
      </c>
      <c r="B38" s="75" t="s">
        <v>121</v>
      </c>
      <c r="C38" s="74"/>
      <c r="D38" s="56"/>
      <c r="E38" s="31">
        <f>SUM(E3:E36)</f>
        <v>5541</v>
      </c>
      <c r="F38" s="32">
        <f>SUM(F3:F35)</f>
        <v>7245</v>
      </c>
      <c r="G38" s="73"/>
      <c r="H38" s="74"/>
      <c r="I38" s="56"/>
    </row>
  </sheetData>
  <mergeCells count="2">
    <mergeCell ref="G38:I38"/>
    <mergeCell ref="B38:D38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11">
    <tabColor rgb="FFFF0000"/>
  </sheetPr>
  <dimension ref="A2:I38"/>
  <sheetViews>
    <sheetView showGridLines="0" showRowColHeaders="0" topLeftCell="B1" zoomScale="80" zoomScaleNormal="80" workbookViewId="0">
      <pane ySplit="2" topLeftCell="A3" activePane="bottomLeft" state="frozen"/>
      <selection sqref="A1:S5"/>
      <selection pane="bottomLeft" activeCell="H15" sqref="H15"/>
    </sheetView>
  </sheetViews>
  <sheetFormatPr defaultRowHeight="15" x14ac:dyDescent="0.25"/>
  <cols>
    <col min="1" max="1" width="42.7109375" style="43" hidden="1" customWidth="1"/>
    <col min="2" max="2" width="49.7109375" style="43" bestFit="1" customWidth="1"/>
    <col min="3" max="4" width="21.5703125" style="43" customWidth="1"/>
    <col min="5" max="5" width="12.140625" style="48" bestFit="1" customWidth="1"/>
    <col min="6" max="6" width="15.28515625" style="48" customWidth="1"/>
    <col min="7" max="7" width="12.28515625" style="48" bestFit="1" customWidth="1"/>
    <col min="8" max="8" width="15.5703125" style="48" bestFit="1" customWidth="1"/>
    <col min="9" max="9" width="15.28515625" style="48" bestFit="1" customWidth="1"/>
  </cols>
  <sheetData>
    <row r="2" spans="1:9" x14ac:dyDescent="0.25">
      <c r="B2" s="30" t="s">
        <v>18</v>
      </c>
      <c r="C2" s="30" t="s">
        <v>94</v>
      </c>
      <c r="D2" s="30" t="s">
        <v>95</v>
      </c>
      <c r="E2" s="30" t="s">
        <v>19</v>
      </c>
      <c r="F2" s="30" t="s">
        <v>20</v>
      </c>
      <c r="G2" s="30" t="s">
        <v>96</v>
      </c>
      <c r="H2" s="30" t="s">
        <v>97</v>
      </c>
      <c r="I2" s="30" t="s">
        <v>98</v>
      </c>
    </row>
    <row r="3" spans="1:9" x14ac:dyDescent="0.25">
      <c r="A3" t="str">
        <f t="shared" ref="A3:A38" si="0">IF(B3&lt;&gt;"",B3&amp;" - "&amp;C3&amp;" - "&amp;D3,"")</f>
        <v>Almoxarifado - HP 8610 - 10.21.5.24</v>
      </c>
      <c r="B3" s="3" t="str">
        <f>JAN!B3</f>
        <v>Almoxarifado</v>
      </c>
      <c r="C3" s="3" t="str">
        <f>JAN!C3</f>
        <v>HP 8610</v>
      </c>
      <c r="D3" s="3" t="str">
        <f>JAN!D3</f>
        <v>10.21.5.24</v>
      </c>
      <c r="E3" s="26"/>
      <c r="F3" s="25"/>
      <c r="G3" s="34"/>
      <c r="H3" s="34"/>
      <c r="I3" s="34"/>
    </row>
    <row r="4" spans="1:9" x14ac:dyDescent="0.25">
      <c r="A4" t="str">
        <f t="shared" si="0"/>
        <v>Compras - HP 8710 - 10.21.5.11</v>
      </c>
      <c r="B4" s="3" t="str">
        <f>JAN!B4</f>
        <v>Compras</v>
      </c>
      <c r="C4" s="3" t="str">
        <f>JAN!C4</f>
        <v>HP 8710</v>
      </c>
      <c r="D4" s="3" t="str">
        <f>JAN!D4</f>
        <v>10.21.5.11</v>
      </c>
      <c r="E4" s="27">
        <v>416</v>
      </c>
      <c r="F4" s="25">
        <v>749</v>
      </c>
      <c r="G4" s="35"/>
      <c r="H4" s="35"/>
      <c r="I4" s="35"/>
    </row>
    <row r="5" spans="1:9" x14ac:dyDescent="0.25">
      <c r="A5" t="str">
        <f t="shared" si="0"/>
        <v>DAC - Chefia - HP 8100 - USB</v>
      </c>
      <c r="B5" s="3" t="str">
        <f>JAN!B5</f>
        <v>DAC - Chefia</v>
      </c>
      <c r="C5" s="3" t="str">
        <f>JAN!C5</f>
        <v>HP 8100</v>
      </c>
      <c r="D5" s="3" t="str">
        <f>JAN!D5</f>
        <v>USB</v>
      </c>
      <c r="E5" s="27"/>
      <c r="F5" s="25"/>
      <c r="G5" s="35"/>
      <c r="H5" s="35"/>
      <c r="I5" s="35"/>
    </row>
    <row r="6" spans="1:9" x14ac:dyDescent="0.25">
      <c r="A6" t="str">
        <f t="shared" si="0"/>
        <v>DIF 1º Subsolo - HP 8100 - 10.21.5.45</v>
      </c>
      <c r="B6" s="3" t="str">
        <f>JAN!B6</f>
        <v>DIF 1º Subsolo</v>
      </c>
      <c r="C6" s="3" t="str">
        <f>JAN!C6</f>
        <v>HP 8100</v>
      </c>
      <c r="D6" s="3" t="str">
        <f>JAN!D6</f>
        <v>10.21.5.45</v>
      </c>
      <c r="E6" s="27">
        <v>43</v>
      </c>
      <c r="F6" s="25">
        <v>95</v>
      </c>
      <c r="G6" s="35"/>
      <c r="H6" s="35"/>
      <c r="I6" s="35"/>
    </row>
    <row r="7" spans="1:9" x14ac:dyDescent="0.25">
      <c r="A7" t="str">
        <f t="shared" si="0"/>
        <v>DIF 2º Andar - HP M553 - 10.21.5.63</v>
      </c>
      <c r="B7" s="3" t="str">
        <f>JAN!B7</f>
        <v>DIF 2º Andar</v>
      </c>
      <c r="C7" s="3" t="str">
        <f>JAN!C7</f>
        <v>HP M553</v>
      </c>
      <c r="D7" s="3" t="str">
        <f>JAN!D7</f>
        <v>10.21.5.63</v>
      </c>
      <c r="E7" s="27">
        <v>254</v>
      </c>
      <c r="F7" s="25">
        <f>IF(SUM(G7:I7)&gt;0,IF(ISERROR(ROUNDUP(AVERAGE(G7:I7),0)),"ERRO",ROUNDUP(AVERAGE(G7:I7),0)),"")</f>
        <v>164</v>
      </c>
      <c r="G7" s="27">
        <v>168</v>
      </c>
      <c r="H7" s="27">
        <v>168</v>
      </c>
      <c r="I7" s="27">
        <v>156</v>
      </c>
    </row>
    <row r="8" spans="1:9" x14ac:dyDescent="0.25">
      <c r="A8" t="str">
        <f t="shared" si="0"/>
        <v>Eventos - HP 8720 - 10.21.5.70</v>
      </c>
      <c r="B8" s="3" t="str">
        <f>JAN!B8</f>
        <v>Eventos</v>
      </c>
      <c r="C8" s="3" t="str">
        <f>JAN!C8</f>
        <v>HP 8720</v>
      </c>
      <c r="D8" s="3" t="str">
        <f>JAN!D8</f>
        <v>10.21.5.70</v>
      </c>
      <c r="E8" s="27"/>
      <c r="F8" s="25"/>
      <c r="G8" s="35"/>
      <c r="H8" s="35"/>
      <c r="I8" s="35"/>
    </row>
    <row r="9" spans="1:9" x14ac:dyDescent="0.25">
      <c r="A9" t="str">
        <f t="shared" si="0"/>
        <v>ICNA - Erlen - HP 251DW - USB</v>
      </c>
      <c r="B9" s="3" t="str">
        <f>JAN!B9</f>
        <v>ICNA - Erlen</v>
      </c>
      <c r="C9" s="3" t="str">
        <f>JAN!C9</f>
        <v>HP 251DW</v>
      </c>
      <c r="D9" s="3" t="str">
        <f>JAN!D9</f>
        <v>USB</v>
      </c>
      <c r="E9" s="27">
        <v>136</v>
      </c>
      <c r="F9" s="25">
        <v>482</v>
      </c>
      <c r="G9" s="35"/>
      <c r="H9" s="35"/>
      <c r="I9" s="35"/>
    </row>
    <row r="10" spans="1:9" x14ac:dyDescent="0.25">
      <c r="A10" t="str">
        <f t="shared" si="0"/>
        <v>ICNA - Rodolfo Tavares - HP 1015 - USB</v>
      </c>
      <c r="B10" s="3" t="str">
        <f>JAN!B10</f>
        <v>ICNA - Rodolfo Tavares</v>
      </c>
      <c r="C10" s="3" t="str">
        <f>JAN!C10</f>
        <v>HP 1015</v>
      </c>
      <c r="D10" s="3" t="str">
        <f>JAN!D10</f>
        <v>USB</v>
      </c>
      <c r="E10" s="27"/>
      <c r="F10" s="25"/>
      <c r="G10" s="35"/>
      <c r="H10" s="35"/>
      <c r="I10" s="35"/>
    </row>
    <row r="11" spans="1:9" x14ac:dyDescent="0.25">
      <c r="A11" t="str">
        <f t="shared" si="0"/>
        <v>Impressora Viagens - DIF - HP 200 Mobile - USB</v>
      </c>
      <c r="B11" s="3" t="str">
        <f>JAN!B11</f>
        <v>Impressora Viagens - DIF</v>
      </c>
      <c r="C11" s="3" t="str">
        <f>JAN!C11</f>
        <v>HP 200 Mobile</v>
      </c>
      <c r="D11" s="3" t="str">
        <f>JAN!D11</f>
        <v>USB</v>
      </c>
      <c r="E11" s="27"/>
      <c r="F11" s="25"/>
      <c r="G11" s="35"/>
      <c r="H11" s="35"/>
      <c r="I11" s="35"/>
    </row>
    <row r="12" spans="1:9" x14ac:dyDescent="0.25">
      <c r="A12" t="str">
        <f t="shared" si="0"/>
        <v>Juridico - dr. Rudy - Brother HL4150CDN - 10.21.5.49</v>
      </c>
      <c r="B12" s="3" t="str">
        <f>JAN!B12</f>
        <v>Juridico - dr. Rudy</v>
      </c>
      <c r="C12" s="3" t="str">
        <f>JAN!C12</f>
        <v>Brother HL4150CDN</v>
      </c>
      <c r="D12" s="3" t="str">
        <f>JAN!D12</f>
        <v>10.21.5.49</v>
      </c>
      <c r="E12" s="27">
        <v>39</v>
      </c>
      <c r="F12" s="25">
        <v>283</v>
      </c>
      <c r="G12" s="35"/>
      <c r="H12" s="35"/>
      <c r="I12" s="35"/>
    </row>
    <row r="13" spans="1:9" x14ac:dyDescent="0.25">
      <c r="A13" t="str">
        <f t="shared" si="0"/>
        <v>Ministro Brant - HP 6000 - 10.21.5.39</v>
      </c>
      <c r="B13" s="3" t="str">
        <f>JAN!B13</f>
        <v>Ministro Brant</v>
      </c>
      <c r="C13" s="3" t="str">
        <f>JAN!C13</f>
        <v>HP 6000</v>
      </c>
      <c r="D13" s="3" t="str">
        <f>JAN!D13</f>
        <v>10.21.5.39</v>
      </c>
      <c r="E13" s="27"/>
      <c r="F13" s="25" t="str">
        <f>IF(SUM(G13:I13)&gt;0,IF(ISERROR(ROUNDUP(AVERAGE(G13:I13),0)),"ERRO",ROUNDUP(AVERAGE(G13:I13),0)),"")</f>
        <v/>
      </c>
      <c r="G13" s="34"/>
      <c r="H13" s="34"/>
      <c r="I13" s="34"/>
    </row>
    <row r="14" spans="1:9" x14ac:dyDescent="0.25">
      <c r="A14" t="str">
        <f t="shared" si="0"/>
        <v>Presidência - 2ª Secretaria - HP M553 - 10.21.5.65</v>
      </c>
      <c r="B14" s="3" t="str">
        <f>JAN!B14</f>
        <v>Presidência - 2ª Secretaria</v>
      </c>
      <c r="C14" s="3" t="str">
        <f>JAN!C14</f>
        <v>HP M553</v>
      </c>
      <c r="D14" s="3" t="str">
        <f>JAN!D14</f>
        <v>10.21.5.65</v>
      </c>
      <c r="E14" s="27">
        <v>947</v>
      </c>
      <c r="F14" s="25">
        <f>IF(SUM(G14:I14)&gt;0,IF(ISERROR(ROUNDUP(AVERAGE(G14:I14),0)),"ERRO",ROUNDUP(AVERAGE(G14:I14),0)),"")</f>
        <v>765</v>
      </c>
      <c r="G14" s="27">
        <v>765</v>
      </c>
      <c r="H14" s="27">
        <v>765</v>
      </c>
      <c r="I14" s="27">
        <v>765</v>
      </c>
    </row>
    <row r="15" spans="1:9" x14ac:dyDescent="0.25">
      <c r="A15" t="str">
        <f t="shared" si="0"/>
        <v>Presidência - Carlos Bastide - HP P1005 - USB</v>
      </c>
      <c r="B15" s="3" t="str">
        <f>JAN!B15</f>
        <v>Presidência - Carlos Bastide</v>
      </c>
      <c r="C15" s="3" t="str">
        <f>JAN!C15</f>
        <v>HP P1005</v>
      </c>
      <c r="D15" s="3" t="str">
        <f>JAN!D15</f>
        <v>USB</v>
      </c>
      <c r="E15" s="27"/>
      <c r="F15" s="25" t="str">
        <f>IF(SUM(G15:I15)&gt;0,IF(ISERROR(ROUNDUP(AVERAGE(G15:I15),0)),"ERRO",ROUNDUP(AVERAGE(G15:I15),0)),"")</f>
        <v/>
      </c>
      <c r="G15" s="35"/>
      <c r="H15" s="35"/>
      <c r="I15" s="35"/>
    </row>
    <row r="16" spans="1:9" x14ac:dyDescent="0.25">
      <c r="A16" t="str">
        <f t="shared" si="0"/>
        <v>Presidência - Drª Otilia - HP 8210 - USB</v>
      </c>
      <c r="B16" s="3" t="str">
        <f>JAN!B16</f>
        <v>Presidência - Drª Otilia</v>
      </c>
      <c r="C16" s="3" t="str">
        <f>JAN!C16</f>
        <v>HP 8210</v>
      </c>
      <c r="D16" s="3" t="str">
        <f>JAN!D16</f>
        <v>USB</v>
      </c>
      <c r="E16" s="27">
        <v>20</v>
      </c>
      <c r="F16" s="25">
        <v>164</v>
      </c>
      <c r="G16" s="35"/>
      <c r="H16" s="35"/>
      <c r="I16" s="35"/>
    </row>
    <row r="17" spans="1:9" x14ac:dyDescent="0.25">
      <c r="A17" t="str">
        <f t="shared" si="0"/>
        <v>Presidência - Drº João - HP 200 Mobile - 10.9.1.84</v>
      </c>
      <c r="B17" s="3" t="str">
        <f>JAN!B17</f>
        <v>Presidência - Drº João</v>
      </c>
      <c r="C17" s="3" t="str">
        <f>JAN!C17</f>
        <v>HP 200 Mobile</v>
      </c>
      <c r="D17" s="3" t="str">
        <f>JAN!D17</f>
        <v>10.9.1.84</v>
      </c>
      <c r="E17" s="27">
        <v>1</v>
      </c>
      <c r="F17" s="25">
        <v>0</v>
      </c>
      <c r="G17" s="35"/>
      <c r="H17" s="35"/>
      <c r="I17" s="35"/>
    </row>
    <row r="18" spans="1:9" x14ac:dyDescent="0.25">
      <c r="A18" t="str">
        <f t="shared" si="0"/>
        <v>Presidência - Secret. - HP 8610 - 10.21.5.43</v>
      </c>
      <c r="B18" s="3" t="str">
        <f>JAN!B18</f>
        <v>Presidência - Secret.</v>
      </c>
      <c r="C18" s="3" t="str">
        <f>JAN!C18</f>
        <v>HP 8610</v>
      </c>
      <c r="D18" s="3" t="str">
        <f>JAN!D18</f>
        <v>10.21.5.43</v>
      </c>
      <c r="E18" s="27">
        <v>38</v>
      </c>
      <c r="F18" s="25">
        <v>281</v>
      </c>
      <c r="G18" s="35"/>
      <c r="H18" s="35"/>
      <c r="I18" s="35"/>
    </row>
    <row r="19" spans="1:9" x14ac:dyDescent="0.25">
      <c r="A19" t="str">
        <f t="shared" si="0"/>
        <v>ARI - HP M553 - 10.21.5.48</v>
      </c>
      <c r="B19" s="3" t="str">
        <f>JAN!B19</f>
        <v>ARI</v>
      </c>
      <c r="C19" s="3" t="str">
        <f>JAN!C19</f>
        <v>HP M553</v>
      </c>
      <c r="D19" s="3" t="str">
        <f>JAN!D19</f>
        <v>10.21.5.48</v>
      </c>
      <c r="E19" s="27">
        <v>665</v>
      </c>
      <c r="F19" s="25">
        <v>1086</v>
      </c>
      <c r="G19" s="35"/>
      <c r="H19" s="35"/>
      <c r="I19" s="35"/>
    </row>
    <row r="20" spans="1:9" x14ac:dyDescent="0.25">
      <c r="A20" t="str">
        <f t="shared" si="0"/>
        <v>DRI - HP 8610 - 10.21.5.61</v>
      </c>
      <c r="B20" s="3" t="str">
        <f>JAN!B20</f>
        <v>DRI</v>
      </c>
      <c r="C20" s="3" t="str">
        <f>JAN!C20</f>
        <v>HP 8610</v>
      </c>
      <c r="D20" s="3" t="str">
        <f>JAN!D20</f>
        <v>10.21.5.61</v>
      </c>
      <c r="E20" s="27"/>
      <c r="F20" s="25"/>
      <c r="G20" s="35"/>
      <c r="H20" s="35"/>
      <c r="I20" s="35"/>
    </row>
    <row r="21" spans="1:9" x14ac:dyDescent="0.25">
      <c r="A21" t="str">
        <f t="shared" si="0"/>
        <v>SUC - HP M553 - 10.21.5.64</v>
      </c>
      <c r="B21" s="3" t="str">
        <f>JAN!B21</f>
        <v>SUC</v>
      </c>
      <c r="C21" s="3" t="str">
        <f>JAN!C21</f>
        <v>HP M553</v>
      </c>
      <c r="D21" s="3" t="str">
        <f>JAN!D21</f>
        <v>10.21.5.64</v>
      </c>
      <c r="E21" s="27">
        <v>2071</v>
      </c>
      <c r="F21" s="25">
        <f>IF(SUM(G21:I21)&gt;0,IF(ISERROR(ROUNDUP(AVERAGE(G21:I21),0)),"ERRO",ROUNDUP(AVERAGE(G21:I21),0)),"")</f>
        <v>1864</v>
      </c>
      <c r="G21" s="27">
        <v>1864</v>
      </c>
      <c r="H21" s="27">
        <v>1864</v>
      </c>
      <c r="I21" s="27">
        <v>1864</v>
      </c>
    </row>
    <row r="22" spans="1:9" x14ac:dyDescent="0.25">
      <c r="A22" t="str">
        <f t="shared" si="0"/>
        <v>SUC - Sarah - HP 8100 - USB</v>
      </c>
      <c r="B22" s="3" t="str">
        <f>JAN!B22</f>
        <v>SUC - Sarah</v>
      </c>
      <c r="C22" s="3" t="str">
        <f>JAN!C22</f>
        <v>HP 8100</v>
      </c>
      <c r="D22" s="3" t="str">
        <f>JAN!D22</f>
        <v>USB</v>
      </c>
      <c r="E22" s="27"/>
      <c r="F22" s="25"/>
      <c r="G22" s="35"/>
      <c r="H22" s="35"/>
      <c r="I22" s="35"/>
    </row>
    <row r="23" spans="1:9" x14ac:dyDescent="0.25">
      <c r="A23" t="str">
        <f t="shared" si="0"/>
        <v>Dtec - HP CP3525 - 10.21.5.17</v>
      </c>
      <c r="B23" s="3" t="str">
        <f>JAN!B23</f>
        <v>Dtec</v>
      </c>
      <c r="C23" s="3" t="str">
        <f>JAN!C23</f>
        <v>HP CP3525</v>
      </c>
      <c r="D23" s="3" t="str">
        <f>JAN!D23</f>
        <v>10.21.5.17</v>
      </c>
      <c r="E23" s="27"/>
      <c r="F23" s="25" t="str">
        <f>IF(SUM(G23:I23)&gt;0,IF(ISERROR(ROUNDUP(AVERAGE(G23:I23),0)),"ERRO",ROUNDUP(AVERAGE(G23:I23),0)),"")</f>
        <v/>
      </c>
      <c r="G23" s="26"/>
      <c r="H23" s="26"/>
      <c r="I23" s="26"/>
    </row>
    <row r="24" spans="1:9" x14ac:dyDescent="0.25">
      <c r="A24" t="str">
        <f t="shared" si="0"/>
        <v>Dtec - Adriana - HP 8720 - USB</v>
      </c>
      <c r="B24" s="3" t="str">
        <f>JAN!B24</f>
        <v>Dtec - Adriana</v>
      </c>
      <c r="C24" s="3" t="str">
        <f>JAN!C24</f>
        <v>HP 8720</v>
      </c>
      <c r="D24" s="3" t="str">
        <f>JAN!D24</f>
        <v>USB</v>
      </c>
      <c r="E24" s="27"/>
      <c r="F24" s="25"/>
      <c r="G24" s="35"/>
      <c r="H24" s="35"/>
      <c r="I24" s="35"/>
    </row>
    <row r="25" spans="1:9" x14ac:dyDescent="0.25">
      <c r="A25" t="str">
        <f t="shared" si="0"/>
        <v>Vice Presidência - Gilson - HP 9220 - 10.21.5.13</v>
      </c>
      <c r="B25" s="3" t="str">
        <f>JAN!B25</f>
        <v>Vice Presidência - Gilson</v>
      </c>
      <c r="C25" s="3" t="str">
        <f>JAN!C25</f>
        <v>HP 9220</v>
      </c>
      <c r="D25" s="3" t="str">
        <f>JAN!D25</f>
        <v>10.21.5.13</v>
      </c>
      <c r="E25" s="27">
        <v>27</v>
      </c>
      <c r="F25" s="25">
        <v>206</v>
      </c>
      <c r="G25" s="35"/>
      <c r="H25" s="35"/>
      <c r="I25" s="35"/>
    </row>
    <row r="26" spans="1:9" x14ac:dyDescent="0.25">
      <c r="A26" t="str">
        <f t="shared" si="0"/>
        <v>Vice Presidência - José Mario - HP 6940 - USB</v>
      </c>
      <c r="B26" s="3" t="str">
        <f>JAN!B26</f>
        <v>Vice Presidência - José Mario</v>
      </c>
      <c r="C26" s="3" t="str">
        <f>JAN!C26</f>
        <v>HP 6940</v>
      </c>
      <c r="D26" s="3" t="str">
        <f>JAN!D26</f>
        <v>USB</v>
      </c>
      <c r="E26" s="27"/>
      <c r="F26" s="25"/>
      <c r="G26" s="35"/>
      <c r="H26" s="35"/>
      <c r="I26" s="35"/>
    </row>
    <row r="27" spans="1:9" x14ac:dyDescent="0.25">
      <c r="A27" t="str">
        <f t="shared" si="0"/>
        <v>Vice Presidência - Sala de Apoio - HP 8100 - USB</v>
      </c>
      <c r="B27" s="3" t="str">
        <f>JAN!B27</f>
        <v>Vice Presidência - Sala de Apoio</v>
      </c>
      <c r="C27" s="3" t="str">
        <f>JAN!C27</f>
        <v>HP 8100</v>
      </c>
      <c r="D27" s="3" t="str">
        <f>JAN!D27</f>
        <v>USB</v>
      </c>
      <c r="E27" s="27"/>
      <c r="F27" s="25" t="str">
        <f t="shared" ref="F27:F37" si="1">IF(SUM(G27:I27)&gt;0,IF(ISERROR(ROUNDUP(AVERAGE(G27:I27),0)),"ERRO",ROUNDUP(AVERAGE(G27:I27),0)),"")</f>
        <v/>
      </c>
      <c r="G27" s="35"/>
      <c r="H27" s="35"/>
      <c r="I27" s="35"/>
    </row>
    <row r="28" spans="1:9" x14ac:dyDescent="0.25">
      <c r="A28" t="str">
        <f t="shared" si="0"/>
        <v/>
      </c>
      <c r="B28" s="1"/>
      <c r="C28" s="1"/>
      <c r="D28" s="1"/>
      <c r="E28" s="27"/>
      <c r="F28" s="25" t="str">
        <f t="shared" si="1"/>
        <v/>
      </c>
      <c r="G28" s="27"/>
      <c r="H28" s="27"/>
      <c r="I28" s="27"/>
    </row>
    <row r="29" spans="1:9" x14ac:dyDescent="0.25">
      <c r="A29" t="str">
        <f t="shared" si="0"/>
        <v/>
      </c>
      <c r="B29" s="1"/>
      <c r="C29" s="1"/>
      <c r="D29" s="1"/>
      <c r="E29" s="27"/>
      <c r="F29" s="25" t="str">
        <f t="shared" si="1"/>
        <v/>
      </c>
      <c r="G29" s="35"/>
      <c r="H29" s="35"/>
      <c r="I29" s="35"/>
    </row>
    <row r="30" spans="1:9" x14ac:dyDescent="0.25">
      <c r="A30" t="str">
        <f t="shared" si="0"/>
        <v/>
      </c>
      <c r="B30" s="1"/>
      <c r="C30" s="1"/>
      <c r="D30" s="1"/>
      <c r="E30" s="27"/>
      <c r="F30" s="25" t="str">
        <f t="shared" si="1"/>
        <v/>
      </c>
      <c r="G30" s="35"/>
      <c r="H30" s="35"/>
      <c r="I30" s="35"/>
    </row>
    <row r="31" spans="1:9" x14ac:dyDescent="0.25">
      <c r="A31" t="str">
        <f t="shared" si="0"/>
        <v/>
      </c>
      <c r="B31" s="1"/>
      <c r="C31" s="1"/>
      <c r="D31" s="1"/>
      <c r="E31" s="27"/>
      <c r="F31" s="25" t="str">
        <f t="shared" si="1"/>
        <v/>
      </c>
      <c r="G31" s="35"/>
      <c r="H31" s="35"/>
      <c r="I31" s="35"/>
    </row>
    <row r="32" spans="1:9" x14ac:dyDescent="0.25">
      <c r="A32" t="str">
        <f t="shared" si="0"/>
        <v/>
      </c>
      <c r="B32" s="1"/>
      <c r="C32" s="1"/>
      <c r="D32" s="1"/>
      <c r="E32" s="27"/>
      <c r="F32" s="25" t="str">
        <f t="shared" si="1"/>
        <v/>
      </c>
      <c r="G32" s="27"/>
      <c r="H32" s="27"/>
      <c r="I32" s="27"/>
    </row>
    <row r="33" spans="1:9" x14ac:dyDescent="0.25">
      <c r="A33" t="str">
        <f t="shared" si="0"/>
        <v/>
      </c>
      <c r="B33" s="1"/>
      <c r="C33" s="1"/>
      <c r="D33" s="1"/>
      <c r="E33" s="27"/>
      <c r="F33" s="25" t="str">
        <f t="shared" si="1"/>
        <v/>
      </c>
      <c r="G33" s="35"/>
      <c r="H33" s="35"/>
      <c r="I33" s="35"/>
    </row>
    <row r="34" spans="1:9" x14ac:dyDescent="0.25">
      <c r="A34" t="str">
        <f t="shared" si="0"/>
        <v/>
      </c>
      <c r="B34" s="1"/>
      <c r="C34" s="1"/>
      <c r="D34" s="1"/>
      <c r="E34" s="27"/>
      <c r="F34" s="25" t="str">
        <f t="shared" si="1"/>
        <v/>
      </c>
      <c r="G34" s="35"/>
      <c r="H34" s="35"/>
      <c r="I34" s="35"/>
    </row>
    <row r="35" spans="1:9" x14ac:dyDescent="0.25">
      <c r="A35" t="str">
        <f t="shared" si="0"/>
        <v/>
      </c>
      <c r="B35" s="1"/>
      <c r="C35" s="1"/>
      <c r="D35" s="1"/>
      <c r="E35" s="27"/>
      <c r="F35" s="25" t="str">
        <f t="shared" si="1"/>
        <v/>
      </c>
      <c r="G35" s="35"/>
      <c r="H35" s="35"/>
      <c r="I35" s="35"/>
    </row>
    <row r="36" spans="1:9" x14ac:dyDescent="0.25">
      <c r="A36" t="str">
        <f t="shared" si="0"/>
        <v/>
      </c>
      <c r="B36" s="1"/>
      <c r="C36" s="1"/>
      <c r="D36" s="1"/>
      <c r="E36" s="27"/>
      <c r="F36" s="25" t="str">
        <f t="shared" si="1"/>
        <v/>
      </c>
      <c r="G36" s="35"/>
      <c r="H36" s="35"/>
      <c r="I36" s="35"/>
    </row>
    <row r="37" spans="1:9" x14ac:dyDescent="0.25">
      <c r="A37" t="str">
        <f t="shared" si="0"/>
        <v/>
      </c>
      <c r="B37" s="2"/>
      <c r="C37" s="2"/>
      <c r="D37" s="2"/>
      <c r="E37" s="28"/>
      <c r="F37" s="25" t="str">
        <f t="shared" si="1"/>
        <v/>
      </c>
      <c r="G37" s="35"/>
      <c r="H37" s="35"/>
      <c r="I37" s="35"/>
    </row>
    <row r="38" spans="1:9" x14ac:dyDescent="0.25">
      <c r="A38" t="str">
        <f t="shared" si="0"/>
        <v xml:space="preserve">Total -  - </v>
      </c>
      <c r="B38" s="75" t="s">
        <v>121</v>
      </c>
      <c r="C38" s="74"/>
      <c r="D38" s="56"/>
      <c r="E38" s="31">
        <f>SUM(E3:E36)</f>
        <v>4657</v>
      </c>
      <c r="F38" s="32">
        <f>SUM(F3:F34)</f>
        <v>6139</v>
      </c>
      <c r="G38" s="73"/>
      <c r="H38" s="74"/>
      <c r="I38" s="56"/>
    </row>
  </sheetData>
  <mergeCells count="2">
    <mergeCell ref="G38:I38"/>
    <mergeCell ref="B38:D38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12">
    <tabColor rgb="FFFF0000"/>
  </sheetPr>
  <dimension ref="A2:I38"/>
  <sheetViews>
    <sheetView showGridLines="0" showRowColHeaders="0" zoomScale="80" zoomScaleNormal="80" workbookViewId="0">
      <pane ySplit="2" topLeftCell="A3" activePane="bottomLeft" state="frozen"/>
      <selection sqref="A1:S5"/>
      <selection pane="bottomLeft" activeCell="F8" sqref="F8"/>
    </sheetView>
  </sheetViews>
  <sheetFormatPr defaultRowHeight="15" x14ac:dyDescent="0.25"/>
  <cols>
    <col min="1" max="1" width="42.7109375" style="43" hidden="1" customWidth="1"/>
    <col min="2" max="2" width="49.7109375" style="43" bestFit="1" customWidth="1"/>
    <col min="3" max="4" width="21.5703125" style="43" customWidth="1"/>
    <col min="5" max="5" width="12.140625" style="48" bestFit="1" customWidth="1"/>
    <col min="6" max="6" width="15.28515625" style="48" customWidth="1"/>
    <col min="7" max="7" width="12.28515625" style="48" bestFit="1" customWidth="1"/>
    <col min="8" max="8" width="15.5703125" style="48" bestFit="1" customWidth="1"/>
    <col min="9" max="9" width="15.28515625" style="48" bestFit="1" customWidth="1"/>
  </cols>
  <sheetData>
    <row r="2" spans="1:9" x14ac:dyDescent="0.25">
      <c r="B2" s="30" t="s">
        <v>18</v>
      </c>
      <c r="C2" s="30" t="s">
        <v>94</v>
      </c>
      <c r="D2" s="30" t="s">
        <v>95</v>
      </c>
      <c r="E2" s="30" t="s">
        <v>19</v>
      </c>
      <c r="F2" s="30" t="s">
        <v>20</v>
      </c>
      <c r="G2" s="30" t="s">
        <v>96</v>
      </c>
      <c r="H2" s="30" t="s">
        <v>97</v>
      </c>
      <c r="I2" s="30" t="s">
        <v>98</v>
      </c>
    </row>
    <row r="3" spans="1:9" x14ac:dyDescent="0.25">
      <c r="A3" t="str">
        <f t="shared" ref="A3:A38" si="0">IF(B3&lt;&gt;"",B3&amp;" - "&amp;C3&amp;" - "&amp;D3,"")</f>
        <v>Almoxarifado - HP 8610 - 10.21.5.24</v>
      </c>
      <c r="B3" s="3" t="str">
        <f>JAN!B3</f>
        <v>Almoxarifado</v>
      </c>
      <c r="C3" s="3" t="str">
        <f>JAN!C3</f>
        <v>HP 8610</v>
      </c>
      <c r="D3" s="3" t="str">
        <f>JAN!D3</f>
        <v>10.21.5.24</v>
      </c>
      <c r="E3" s="26"/>
      <c r="F3" s="25"/>
      <c r="G3" s="34"/>
      <c r="H3" s="34"/>
      <c r="I3" s="34"/>
    </row>
    <row r="4" spans="1:9" x14ac:dyDescent="0.25">
      <c r="A4" t="str">
        <f t="shared" si="0"/>
        <v>Compras - HP 8710 - 10.21.5.11</v>
      </c>
      <c r="B4" s="3" t="str">
        <f>JAN!B4</f>
        <v>Compras</v>
      </c>
      <c r="C4" s="3" t="str">
        <f>JAN!C4</f>
        <v>HP 8710</v>
      </c>
      <c r="D4" s="3" t="str">
        <f>JAN!D4</f>
        <v>10.21.5.11</v>
      </c>
      <c r="E4" s="27">
        <v>252</v>
      </c>
      <c r="F4" s="25">
        <v>387</v>
      </c>
      <c r="G4" s="35"/>
      <c r="H4" s="35"/>
      <c r="I4" s="35"/>
    </row>
    <row r="5" spans="1:9" x14ac:dyDescent="0.25">
      <c r="A5" t="str">
        <f t="shared" si="0"/>
        <v>DAC - Chefia - HP 8100 - USB</v>
      </c>
      <c r="B5" s="3" t="str">
        <f>JAN!B5</f>
        <v>DAC - Chefia</v>
      </c>
      <c r="C5" s="3" t="str">
        <f>JAN!C5</f>
        <v>HP 8100</v>
      </c>
      <c r="D5" s="3" t="str">
        <f>JAN!D5</f>
        <v>USB</v>
      </c>
      <c r="E5" s="27"/>
      <c r="F5" s="25"/>
      <c r="G5" s="35"/>
      <c r="H5" s="35"/>
      <c r="I5" s="35"/>
    </row>
    <row r="6" spans="1:9" x14ac:dyDescent="0.25">
      <c r="A6" t="str">
        <f t="shared" si="0"/>
        <v>DIF 1º Subsolo - HP 8100 - 10.21.5.45</v>
      </c>
      <c r="B6" s="3" t="str">
        <f>JAN!B6</f>
        <v>DIF 1º Subsolo</v>
      </c>
      <c r="C6" s="3" t="str">
        <f>JAN!C6</f>
        <v>HP 8100</v>
      </c>
      <c r="D6" s="3" t="str">
        <f>JAN!D6</f>
        <v>10.21.5.45</v>
      </c>
      <c r="E6" s="27">
        <v>17</v>
      </c>
      <c r="F6" s="25">
        <v>118</v>
      </c>
      <c r="G6" s="35"/>
      <c r="H6" s="35"/>
      <c r="I6" s="35"/>
    </row>
    <row r="7" spans="1:9" x14ac:dyDescent="0.25">
      <c r="A7" t="str">
        <f t="shared" si="0"/>
        <v>DIF 2º Andar - HP M553 - 10.21.5.63</v>
      </c>
      <c r="B7" s="3" t="str">
        <f>JAN!B7</f>
        <v>DIF 2º Andar</v>
      </c>
      <c r="C7" s="3" t="str">
        <f>JAN!C7</f>
        <v>HP M553</v>
      </c>
      <c r="D7" s="3" t="str">
        <f>JAN!D7</f>
        <v>10.21.5.63</v>
      </c>
      <c r="E7" s="27">
        <v>158</v>
      </c>
      <c r="F7" s="25">
        <f>IF(SUM(G7:I7)&gt;0,IF(ISERROR(ROUNDUP(AVERAGE(G7:I7),0)),"ERRO",ROUNDUP(AVERAGE(G7:I7),0)),"")</f>
        <v>112</v>
      </c>
      <c r="G7" s="27">
        <v>113</v>
      </c>
      <c r="H7" s="27">
        <v>113</v>
      </c>
      <c r="I7" s="27">
        <v>109</v>
      </c>
    </row>
    <row r="8" spans="1:9" x14ac:dyDescent="0.25">
      <c r="A8" t="str">
        <f t="shared" si="0"/>
        <v>Eventos - HP 8720 - 10.21.5.70</v>
      </c>
      <c r="B8" s="3" t="str">
        <f>JAN!B8</f>
        <v>Eventos</v>
      </c>
      <c r="C8" s="3" t="str">
        <f>JAN!C8</f>
        <v>HP 8720</v>
      </c>
      <c r="D8" s="3" t="str">
        <f>JAN!D8</f>
        <v>10.21.5.70</v>
      </c>
      <c r="E8" s="27"/>
      <c r="F8" s="25"/>
      <c r="G8" s="35"/>
      <c r="H8" s="35"/>
      <c r="I8" s="35"/>
    </row>
    <row r="9" spans="1:9" x14ac:dyDescent="0.25">
      <c r="A9" t="str">
        <f t="shared" si="0"/>
        <v>ICNA - Erlen - HP 251DW - USB</v>
      </c>
      <c r="B9" s="3" t="str">
        <f>JAN!B9</f>
        <v>ICNA - Erlen</v>
      </c>
      <c r="C9" s="3" t="str">
        <f>JAN!C9</f>
        <v>HP 251DW</v>
      </c>
      <c r="D9" s="3" t="str">
        <f>JAN!D9</f>
        <v>USB</v>
      </c>
      <c r="E9" s="27">
        <v>21</v>
      </c>
      <c r="F9" s="25">
        <v>391</v>
      </c>
      <c r="G9" s="35"/>
      <c r="H9" s="35"/>
      <c r="I9" s="35"/>
    </row>
    <row r="10" spans="1:9" x14ac:dyDescent="0.25">
      <c r="A10" t="str">
        <f t="shared" si="0"/>
        <v>ICNA - Rodolfo Tavares - HP 1015 - USB</v>
      </c>
      <c r="B10" s="3" t="str">
        <f>JAN!B10</f>
        <v>ICNA - Rodolfo Tavares</v>
      </c>
      <c r="C10" s="3" t="str">
        <f>JAN!C10</f>
        <v>HP 1015</v>
      </c>
      <c r="D10" s="3" t="str">
        <f>JAN!D10</f>
        <v>USB</v>
      </c>
      <c r="E10" s="27"/>
      <c r="F10" s="25"/>
      <c r="G10" s="35"/>
      <c r="H10" s="35"/>
      <c r="I10" s="35"/>
    </row>
    <row r="11" spans="1:9" x14ac:dyDescent="0.25">
      <c r="A11" t="str">
        <f t="shared" si="0"/>
        <v>Impressora Viagens - DIF - HP 200 Mobile - USB</v>
      </c>
      <c r="B11" s="3" t="str">
        <f>JAN!B11</f>
        <v>Impressora Viagens - DIF</v>
      </c>
      <c r="C11" s="3" t="str">
        <f>JAN!C11</f>
        <v>HP 200 Mobile</v>
      </c>
      <c r="D11" s="3" t="str">
        <f>JAN!D11</f>
        <v>USB</v>
      </c>
      <c r="E11" s="27"/>
      <c r="F11" s="25"/>
      <c r="G11" s="35"/>
      <c r="H11" s="35"/>
      <c r="I11" s="35"/>
    </row>
    <row r="12" spans="1:9" x14ac:dyDescent="0.25">
      <c r="A12" t="str">
        <f t="shared" si="0"/>
        <v>Juridico - dr. Rudy - Brother HL4150CDN - 10.21.5.49</v>
      </c>
      <c r="B12" s="3" t="str">
        <f>JAN!B12</f>
        <v>Juridico - dr. Rudy</v>
      </c>
      <c r="C12" s="3" t="str">
        <f>JAN!C12</f>
        <v>Brother HL4150CDN</v>
      </c>
      <c r="D12" s="3" t="str">
        <f>JAN!D12</f>
        <v>10.21.5.49</v>
      </c>
      <c r="E12" s="27">
        <v>47</v>
      </c>
      <c r="F12" s="25">
        <v>100</v>
      </c>
      <c r="G12" s="35"/>
      <c r="H12" s="35"/>
      <c r="I12" s="35"/>
    </row>
    <row r="13" spans="1:9" x14ac:dyDescent="0.25">
      <c r="A13" t="str">
        <f t="shared" si="0"/>
        <v>Ministro Brant - HP 6000 - 10.21.5.39</v>
      </c>
      <c r="B13" s="3" t="str">
        <f>JAN!B13</f>
        <v>Ministro Brant</v>
      </c>
      <c r="C13" s="3" t="str">
        <f>JAN!C13</f>
        <v>HP 6000</v>
      </c>
      <c r="D13" s="3" t="str">
        <f>JAN!D13</f>
        <v>10.21.5.39</v>
      </c>
      <c r="E13" s="27"/>
      <c r="F13" s="25" t="str">
        <f>IF(SUM(G13:I13)&gt;0,IF(ISERROR(ROUNDUP(AVERAGE(G13:I13),0)),"ERRO",ROUNDUP(AVERAGE(G13:I13),0)),"")</f>
        <v/>
      </c>
      <c r="G13" s="34"/>
      <c r="H13" s="34"/>
      <c r="I13" s="34"/>
    </row>
    <row r="14" spans="1:9" x14ac:dyDescent="0.25">
      <c r="A14" t="str">
        <f t="shared" si="0"/>
        <v>Presidência - 2ª Secretaria - HP M553 - 10.21.5.65</v>
      </c>
      <c r="B14" s="3" t="str">
        <f>JAN!B14</f>
        <v>Presidência - 2ª Secretaria</v>
      </c>
      <c r="C14" s="3" t="str">
        <f>JAN!C14</f>
        <v>HP M553</v>
      </c>
      <c r="D14" s="3" t="str">
        <f>JAN!D14</f>
        <v>10.21.5.65</v>
      </c>
      <c r="E14" s="27">
        <v>596</v>
      </c>
      <c r="F14" s="25">
        <f>IF(SUM(G14:I14)&gt;0,IF(ISERROR(ROUNDUP(AVERAGE(G14:I14),0)),"ERRO",ROUNDUP(AVERAGE(G14:I14),0)),"")</f>
        <v>374</v>
      </c>
      <c r="G14" s="27">
        <v>38</v>
      </c>
      <c r="H14" s="27">
        <v>541</v>
      </c>
      <c r="I14" s="27">
        <v>541</v>
      </c>
    </row>
    <row r="15" spans="1:9" x14ac:dyDescent="0.25">
      <c r="A15" t="str">
        <f t="shared" si="0"/>
        <v>Presidência - Carlos Bastide - HP P1005 - USB</v>
      </c>
      <c r="B15" s="3" t="str">
        <f>JAN!B15</f>
        <v>Presidência - Carlos Bastide</v>
      </c>
      <c r="C15" s="3" t="str">
        <f>JAN!C15</f>
        <v>HP P1005</v>
      </c>
      <c r="D15" s="3" t="str">
        <f>JAN!D15</f>
        <v>USB</v>
      </c>
      <c r="E15" s="27"/>
      <c r="F15" s="25" t="str">
        <f>IF(SUM(G15:I15)&gt;0,IF(ISERROR(ROUNDUP(AVERAGE(G15:I15),0)),"ERRO",ROUNDUP(AVERAGE(G15:I15),0)),"")</f>
        <v/>
      </c>
      <c r="G15" s="35"/>
      <c r="H15" s="35"/>
      <c r="I15" s="35"/>
    </row>
    <row r="16" spans="1:9" x14ac:dyDescent="0.25">
      <c r="A16" t="str">
        <f t="shared" si="0"/>
        <v>Presidência - Drª Otilia - HP 8210 - USB</v>
      </c>
      <c r="B16" s="3" t="str">
        <f>JAN!B16</f>
        <v>Presidência - Drª Otilia</v>
      </c>
      <c r="C16" s="3" t="str">
        <f>JAN!C16</f>
        <v>HP 8210</v>
      </c>
      <c r="D16" s="3" t="str">
        <f>JAN!D16</f>
        <v>USB</v>
      </c>
      <c r="E16" s="27">
        <v>10</v>
      </c>
      <c r="F16" s="25">
        <v>199</v>
      </c>
      <c r="G16" s="35"/>
      <c r="H16" s="35"/>
      <c r="I16" s="35"/>
    </row>
    <row r="17" spans="1:9" x14ac:dyDescent="0.25">
      <c r="A17" t="str">
        <f t="shared" si="0"/>
        <v>Presidência - Drº João - HP 200 Mobile - 10.9.1.84</v>
      </c>
      <c r="B17" s="3" t="str">
        <f>JAN!B17</f>
        <v>Presidência - Drº João</v>
      </c>
      <c r="C17" s="3" t="str">
        <f>JAN!C17</f>
        <v>HP 200 Mobile</v>
      </c>
      <c r="D17" s="3" t="str">
        <f>JAN!D17</f>
        <v>10.9.1.84</v>
      </c>
      <c r="E17" s="27">
        <v>6</v>
      </c>
      <c r="F17" s="25">
        <v>0</v>
      </c>
      <c r="G17" s="35"/>
      <c r="H17" s="35"/>
      <c r="I17" s="35"/>
    </row>
    <row r="18" spans="1:9" x14ac:dyDescent="0.25">
      <c r="A18" t="str">
        <f t="shared" si="0"/>
        <v>Presidência - Secret. - HP 8610 - 10.21.5.43</v>
      </c>
      <c r="B18" s="3" t="str">
        <f>JAN!B18</f>
        <v>Presidência - Secret.</v>
      </c>
      <c r="C18" s="3" t="str">
        <f>JAN!C18</f>
        <v>HP 8610</v>
      </c>
      <c r="D18" s="3" t="str">
        <f>JAN!D18</f>
        <v>10.21.5.43</v>
      </c>
      <c r="E18" s="27">
        <v>49</v>
      </c>
      <c r="F18" s="25">
        <v>313</v>
      </c>
      <c r="G18" s="35"/>
      <c r="H18" s="35"/>
      <c r="I18" s="35"/>
    </row>
    <row r="19" spans="1:9" x14ac:dyDescent="0.25">
      <c r="A19" t="str">
        <f t="shared" si="0"/>
        <v>ARI - HP M553 - 10.21.5.48</v>
      </c>
      <c r="B19" s="3" t="str">
        <f>JAN!B19</f>
        <v>ARI</v>
      </c>
      <c r="C19" s="3" t="str">
        <f>JAN!C19</f>
        <v>HP M553</v>
      </c>
      <c r="D19" s="3" t="str">
        <f>JAN!D19</f>
        <v>10.21.5.48</v>
      </c>
      <c r="E19" s="27">
        <v>195</v>
      </c>
      <c r="F19" s="25">
        <v>1181</v>
      </c>
      <c r="G19" s="35"/>
      <c r="H19" s="35"/>
      <c r="I19" s="35"/>
    </row>
    <row r="20" spans="1:9" x14ac:dyDescent="0.25">
      <c r="A20" t="str">
        <f t="shared" si="0"/>
        <v>DRI - HP 8610 - 10.21.5.61</v>
      </c>
      <c r="B20" s="3" t="str">
        <f>JAN!B20</f>
        <v>DRI</v>
      </c>
      <c r="C20" s="3" t="str">
        <f>JAN!C20</f>
        <v>HP 8610</v>
      </c>
      <c r="D20" s="3" t="str">
        <f>JAN!D20</f>
        <v>10.21.5.61</v>
      </c>
      <c r="E20" s="27"/>
      <c r="F20" s="25"/>
      <c r="G20" s="35"/>
      <c r="H20" s="35"/>
      <c r="I20" s="35"/>
    </row>
    <row r="21" spans="1:9" x14ac:dyDescent="0.25">
      <c r="A21" t="str">
        <f t="shared" si="0"/>
        <v>SUC - HP M553 - 10.21.5.64</v>
      </c>
      <c r="B21" s="3" t="str">
        <f>JAN!B21</f>
        <v>SUC</v>
      </c>
      <c r="C21" s="3" t="str">
        <f>JAN!C21</f>
        <v>HP M553</v>
      </c>
      <c r="D21" s="3" t="str">
        <f>JAN!D21</f>
        <v>10.21.5.64</v>
      </c>
      <c r="E21" s="27">
        <v>1086</v>
      </c>
      <c r="F21" s="25">
        <v>917</v>
      </c>
      <c r="G21" s="27">
        <v>917</v>
      </c>
      <c r="H21" s="27">
        <v>917</v>
      </c>
      <c r="I21" s="27">
        <v>917</v>
      </c>
    </row>
    <row r="22" spans="1:9" x14ac:dyDescent="0.25">
      <c r="A22" t="str">
        <f t="shared" si="0"/>
        <v>SUC - Sarah - HP 8100 - USB</v>
      </c>
      <c r="B22" s="3" t="str">
        <f>JAN!B22</f>
        <v>SUC - Sarah</v>
      </c>
      <c r="C22" s="3" t="str">
        <f>JAN!C22</f>
        <v>HP 8100</v>
      </c>
      <c r="D22" s="3" t="str">
        <f>JAN!D22</f>
        <v>USB</v>
      </c>
      <c r="E22" s="27"/>
      <c r="F22" s="25"/>
      <c r="G22" s="35"/>
      <c r="H22" s="35"/>
      <c r="I22" s="35"/>
    </row>
    <row r="23" spans="1:9" x14ac:dyDescent="0.25">
      <c r="A23" t="str">
        <f t="shared" si="0"/>
        <v>Dtec - HP CP3525 - 10.21.5.17</v>
      </c>
      <c r="B23" s="3" t="str">
        <f>JAN!B23</f>
        <v>Dtec</v>
      </c>
      <c r="C23" s="3" t="str">
        <f>JAN!C23</f>
        <v>HP CP3525</v>
      </c>
      <c r="D23" s="3" t="str">
        <f>JAN!D23</f>
        <v>10.21.5.17</v>
      </c>
      <c r="E23" s="27"/>
      <c r="F23" s="25" t="str">
        <f>IF(SUM(G23:I23)&gt;0,IF(ISERROR(ROUNDUP(AVERAGE(G23:I23),0)),"ERRO",ROUNDUP(AVERAGE(G23:I23),0)),"")</f>
        <v/>
      </c>
      <c r="G23" s="26"/>
      <c r="H23" s="26"/>
      <c r="I23" s="26"/>
    </row>
    <row r="24" spans="1:9" x14ac:dyDescent="0.25">
      <c r="A24" t="str">
        <f t="shared" si="0"/>
        <v>Dtec - Adriana - HP 8720 - USB</v>
      </c>
      <c r="B24" s="3" t="str">
        <f>JAN!B24</f>
        <v>Dtec - Adriana</v>
      </c>
      <c r="C24" s="3" t="str">
        <f>JAN!C24</f>
        <v>HP 8720</v>
      </c>
      <c r="D24" s="3" t="str">
        <f>JAN!D24</f>
        <v>USB</v>
      </c>
      <c r="E24" s="27"/>
      <c r="F24" s="25"/>
      <c r="G24" s="35"/>
      <c r="H24" s="35"/>
      <c r="I24" s="35"/>
    </row>
    <row r="25" spans="1:9" x14ac:dyDescent="0.25">
      <c r="A25" t="str">
        <f t="shared" si="0"/>
        <v>Vice Presidência - Gilson - HP 9220 - 10.21.5.13</v>
      </c>
      <c r="B25" s="3" t="str">
        <f>JAN!B25</f>
        <v>Vice Presidência - Gilson</v>
      </c>
      <c r="C25" s="3" t="str">
        <f>JAN!C25</f>
        <v>HP 9220</v>
      </c>
      <c r="D25" s="3" t="str">
        <f>JAN!D25</f>
        <v>10.21.5.13</v>
      </c>
      <c r="E25" s="27">
        <v>9</v>
      </c>
      <c r="F25" s="25">
        <v>237</v>
      </c>
      <c r="G25" s="35"/>
      <c r="H25" s="35"/>
      <c r="I25" s="35"/>
    </row>
    <row r="26" spans="1:9" x14ac:dyDescent="0.25">
      <c r="A26" t="str">
        <f t="shared" si="0"/>
        <v>Vice Presidência - José Mario - HP 6940 - USB</v>
      </c>
      <c r="B26" s="3" t="str">
        <f>JAN!B26</f>
        <v>Vice Presidência - José Mario</v>
      </c>
      <c r="C26" s="3" t="str">
        <f>JAN!C26</f>
        <v>HP 6940</v>
      </c>
      <c r="D26" s="3" t="str">
        <f>JAN!D26</f>
        <v>USB</v>
      </c>
      <c r="E26" s="27"/>
      <c r="F26" s="25"/>
      <c r="G26" s="35"/>
      <c r="H26" s="35"/>
      <c r="I26" s="35"/>
    </row>
    <row r="27" spans="1:9" x14ac:dyDescent="0.25">
      <c r="A27" t="str">
        <f t="shared" si="0"/>
        <v>Vice Presidência - Sala de Apoio - HP 8100 - USB</v>
      </c>
      <c r="B27" s="3" t="str">
        <f>JAN!B27</f>
        <v>Vice Presidência - Sala de Apoio</v>
      </c>
      <c r="C27" s="3" t="str">
        <f>JAN!C27</f>
        <v>HP 8100</v>
      </c>
      <c r="D27" s="3" t="str">
        <f>JAN!D27</f>
        <v>USB</v>
      </c>
      <c r="E27" s="27"/>
      <c r="F27" s="25" t="str">
        <f t="shared" ref="F27:F37" si="1">IF(SUM(G27:I27)&gt;0,IF(ISERROR(ROUNDUP(AVERAGE(G27:I27),0)),"ERRO",ROUNDUP(AVERAGE(G27:I27),0)),"")</f>
        <v/>
      </c>
      <c r="G27" s="35"/>
      <c r="H27" s="35"/>
      <c r="I27" s="35"/>
    </row>
    <row r="28" spans="1:9" x14ac:dyDescent="0.25">
      <c r="A28" t="str">
        <f t="shared" si="0"/>
        <v/>
      </c>
      <c r="B28" s="1"/>
      <c r="C28" s="1"/>
      <c r="D28" s="1"/>
      <c r="E28" s="27"/>
      <c r="F28" s="25" t="str">
        <f t="shared" si="1"/>
        <v/>
      </c>
      <c r="G28" s="27"/>
      <c r="H28" s="27"/>
      <c r="I28" s="27"/>
    </row>
    <row r="29" spans="1:9" x14ac:dyDescent="0.25">
      <c r="A29" t="str">
        <f t="shared" si="0"/>
        <v/>
      </c>
      <c r="B29" s="1"/>
      <c r="C29" s="1"/>
      <c r="D29" s="1"/>
      <c r="E29" s="27"/>
      <c r="F29" s="25" t="str">
        <f t="shared" si="1"/>
        <v/>
      </c>
      <c r="G29" s="35"/>
      <c r="H29" s="35"/>
      <c r="I29" s="35"/>
    </row>
    <row r="30" spans="1:9" x14ac:dyDescent="0.25">
      <c r="A30" t="str">
        <f t="shared" si="0"/>
        <v/>
      </c>
      <c r="B30" s="1"/>
      <c r="C30" s="1"/>
      <c r="D30" s="1"/>
      <c r="E30" s="27"/>
      <c r="F30" s="25" t="str">
        <f t="shared" si="1"/>
        <v/>
      </c>
      <c r="G30" s="35"/>
      <c r="H30" s="35"/>
      <c r="I30" s="35"/>
    </row>
    <row r="31" spans="1:9" x14ac:dyDescent="0.25">
      <c r="A31" t="str">
        <f t="shared" si="0"/>
        <v/>
      </c>
      <c r="B31" s="1"/>
      <c r="C31" s="1"/>
      <c r="D31" s="1"/>
      <c r="E31" s="27"/>
      <c r="F31" s="25" t="str">
        <f t="shared" si="1"/>
        <v/>
      </c>
      <c r="G31" s="35"/>
      <c r="H31" s="35"/>
      <c r="I31" s="35"/>
    </row>
    <row r="32" spans="1:9" x14ac:dyDescent="0.25">
      <c r="A32" t="str">
        <f t="shared" si="0"/>
        <v/>
      </c>
      <c r="B32" s="1"/>
      <c r="C32" s="1"/>
      <c r="D32" s="1"/>
      <c r="E32" s="27"/>
      <c r="F32" s="25" t="str">
        <f t="shared" si="1"/>
        <v/>
      </c>
      <c r="G32" s="27"/>
      <c r="H32" s="27"/>
      <c r="I32" s="27"/>
    </row>
    <row r="33" spans="1:9" x14ac:dyDescent="0.25">
      <c r="A33" t="str">
        <f t="shared" si="0"/>
        <v/>
      </c>
      <c r="B33" s="1"/>
      <c r="C33" s="1"/>
      <c r="D33" s="1"/>
      <c r="E33" s="27"/>
      <c r="F33" s="25" t="str">
        <f t="shared" si="1"/>
        <v/>
      </c>
      <c r="G33" s="35"/>
      <c r="H33" s="35"/>
      <c r="I33" s="35"/>
    </row>
    <row r="34" spans="1:9" x14ac:dyDescent="0.25">
      <c r="A34" t="str">
        <f t="shared" si="0"/>
        <v/>
      </c>
      <c r="B34" s="1"/>
      <c r="C34" s="1"/>
      <c r="D34" s="1"/>
      <c r="E34" s="27"/>
      <c r="F34" s="25" t="str">
        <f t="shared" si="1"/>
        <v/>
      </c>
      <c r="G34" s="35"/>
      <c r="H34" s="35"/>
      <c r="I34" s="35"/>
    </row>
    <row r="35" spans="1:9" x14ac:dyDescent="0.25">
      <c r="A35" t="str">
        <f t="shared" si="0"/>
        <v/>
      </c>
      <c r="B35" s="1"/>
      <c r="C35" s="1"/>
      <c r="D35" s="1"/>
      <c r="E35" s="27"/>
      <c r="F35" s="25" t="str">
        <f t="shared" si="1"/>
        <v/>
      </c>
      <c r="G35" s="35"/>
      <c r="H35" s="35"/>
      <c r="I35" s="35"/>
    </row>
    <row r="36" spans="1:9" x14ac:dyDescent="0.25">
      <c r="A36" t="str">
        <f t="shared" si="0"/>
        <v/>
      </c>
      <c r="B36" s="1"/>
      <c r="C36" s="1"/>
      <c r="D36" s="1"/>
      <c r="E36" s="27"/>
      <c r="F36" s="25" t="str">
        <f t="shared" si="1"/>
        <v/>
      </c>
      <c r="G36" s="35"/>
      <c r="H36" s="35"/>
      <c r="I36" s="35"/>
    </row>
    <row r="37" spans="1:9" x14ac:dyDescent="0.25">
      <c r="A37" t="str">
        <f t="shared" si="0"/>
        <v/>
      </c>
      <c r="B37" s="2"/>
      <c r="C37" s="2"/>
      <c r="D37" s="2"/>
      <c r="E37" s="28"/>
      <c r="F37" s="25" t="str">
        <f t="shared" si="1"/>
        <v/>
      </c>
      <c r="G37" s="35"/>
      <c r="H37" s="35"/>
      <c r="I37" s="35"/>
    </row>
    <row r="38" spans="1:9" x14ac:dyDescent="0.25">
      <c r="A38" t="str">
        <f t="shared" si="0"/>
        <v xml:space="preserve">Total -  - </v>
      </c>
      <c r="B38" s="75" t="s">
        <v>121</v>
      </c>
      <c r="C38" s="74"/>
      <c r="D38" s="56"/>
      <c r="E38" s="31">
        <f>SUM(E3:E34)</f>
        <v>2446</v>
      </c>
      <c r="F38" s="32">
        <f>SUM(F3:F34)</f>
        <v>4329</v>
      </c>
      <c r="G38" s="73"/>
      <c r="H38" s="74"/>
      <c r="I38" s="56"/>
    </row>
  </sheetData>
  <mergeCells count="2">
    <mergeCell ref="G38:I38"/>
    <mergeCell ref="B38:D38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13">
    <tabColor rgb="FFFF0000"/>
  </sheetPr>
  <dimension ref="A2:I38"/>
  <sheetViews>
    <sheetView showGridLines="0" showRowColHeaders="0" topLeftCell="B1" workbookViewId="0">
      <pane ySplit="2" topLeftCell="A3" activePane="bottomLeft" state="frozen"/>
      <selection sqref="A1:S5"/>
      <selection pane="bottomLeft" activeCell="F8" sqref="F8"/>
    </sheetView>
  </sheetViews>
  <sheetFormatPr defaultRowHeight="15" x14ac:dyDescent="0.25"/>
  <cols>
    <col min="1" max="1" width="42.7109375" style="43" hidden="1" customWidth="1"/>
    <col min="2" max="2" width="49.7109375" style="43" bestFit="1" customWidth="1"/>
    <col min="3" max="4" width="21.5703125" style="43" customWidth="1"/>
    <col min="5" max="5" width="12.140625" style="48" bestFit="1" customWidth="1"/>
    <col min="6" max="6" width="15.28515625" style="48" customWidth="1"/>
    <col min="7" max="7" width="12.28515625" style="48" bestFit="1" customWidth="1"/>
    <col min="8" max="8" width="15.5703125" style="48" bestFit="1" customWidth="1"/>
    <col min="9" max="9" width="15.28515625" style="48" bestFit="1" customWidth="1"/>
  </cols>
  <sheetData>
    <row r="2" spans="1:9" x14ac:dyDescent="0.25">
      <c r="B2" s="30" t="s">
        <v>18</v>
      </c>
      <c r="C2" s="30" t="s">
        <v>94</v>
      </c>
      <c r="D2" s="30" t="s">
        <v>95</v>
      </c>
      <c r="E2" s="30" t="s">
        <v>19</v>
      </c>
      <c r="F2" s="30" t="s">
        <v>20</v>
      </c>
      <c r="G2" s="30" t="s">
        <v>96</v>
      </c>
      <c r="H2" s="30" t="s">
        <v>97</v>
      </c>
      <c r="I2" s="30" t="s">
        <v>98</v>
      </c>
    </row>
    <row r="3" spans="1:9" x14ac:dyDescent="0.25">
      <c r="A3" t="str">
        <f t="shared" ref="A3:A38" si="0">IF(B3&lt;&gt;"",B3&amp;" - "&amp;C3&amp;" - "&amp;D3,"")</f>
        <v>Almoxarifado - HP 8610 - 10.21.5.24</v>
      </c>
      <c r="B3" s="3" t="str">
        <f>JAN!B3</f>
        <v>Almoxarifado</v>
      </c>
      <c r="C3" s="3" t="str">
        <f>JAN!C3</f>
        <v>HP 8610</v>
      </c>
      <c r="D3" s="3" t="str">
        <f>JAN!D3</f>
        <v>10.21.5.24</v>
      </c>
      <c r="E3" s="26"/>
      <c r="F3" s="25"/>
      <c r="G3" s="34"/>
      <c r="H3" s="34"/>
      <c r="I3" s="34"/>
    </row>
    <row r="4" spans="1:9" x14ac:dyDescent="0.25">
      <c r="A4" t="str">
        <f t="shared" si="0"/>
        <v>Compras - HP 8710 - 10.21.5.11</v>
      </c>
      <c r="B4" s="3" t="str">
        <f>JAN!B4</f>
        <v>Compras</v>
      </c>
      <c r="C4" s="3" t="str">
        <f>JAN!C4</f>
        <v>HP 8710</v>
      </c>
      <c r="D4" s="3" t="str">
        <f>JAN!D4</f>
        <v>10.21.5.11</v>
      </c>
      <c r="E4" s="27">
        <v>248</v>
      </c>
      <c r="F4" s="25">
        <v>393</v>
      </c>
      <c r="G4" s="35"/>
      <c r="H4" s="35"/>
      <c r="I4" s="35"/>
    </row>
    <row r="5" spans="1:9" x14ac:dyDescent="0.25">
      <c r="A5" t="str">
        <f t="shared" si="0"/>
        <v>DAC - Chefia - HP 8100 - USB</v>
      </c>
      <c r="B5" s="3" t="str">
        <f>JAN!B5</f>
        <v>DAC - Chefia</v>
      </c>
      <c r="C5" s="3" t="str">
        <f>JAN!C5</f>
        <v>HP 8100</v>
      </c>
      <c r="D5" s="3" t="str">
        <f>JAN!D5</f>
        <v>USB</v>
      </c>
      <c r="E5" s="27"/>
      <c r="F5" s="25"/>
      <c r="G5" s="35"/>
      <c r="H5" s="35"/>
      <c r="I5" s="35"/>
    </row>
    <row r="6" spans="1:9" x14ac:dyDescent="0.25">
      <c r="A6" t="str">
        <f t="shared" si="0"/>
        <v>DIF 1º Subsolo - HP 8100 - 10.21.5.45</v>
      </c>
      <c r="B6" s="3" t="str">
        <f>JAN!B6</f>
        <v>DIF 1º Subsolo</v>
      </c>
      <c r="C6" s="3" t="str">
        <f>JAN!C6</f>
        <v>HP 8100</v>
      </c>
      <c r="D6" s="3" t="str">
        <f>JAN!D6</f>
        <v>10.21.5.45</v>
      </c>
      <c r="E6" s="27">
        <v>55</v>
      </c>
      <c r="F6" s="25">
        <v>163</v>
      </c>
      <c r="G6" s="35"/>
      <c r="H6" s="35"/>
      <c r="I6" s="35"/>
    </row>
    <row r="7" spans="1:9" x14ac:dyDescent="0.25">
      <c r="A7" t="str">
        <f t="shared" si="0"/>
        <v>DIF 2º Andar - HP M553 - 10.21.5.63</v>
      </c>
      <c r="B7" s="3" t="str">
        <f>JAN!B7</f>
        <v>DIF 2º Andar</v>
      </c>
      <c r="C7" s="3" t="str">
        <f>JAN!C7</f>
        <v>HP M553</v>
      </c>
      <c r="D7" s="3" t="str">
        <f>JAN!D7</f>
        <v>10.21.5.63</v>
      </c>
      <c r="E7" s="27">
        <v>172</v>
      </c>
      <c r="F7" s="25">
        <f>IF(SUM(G7:I7)&gt;0,IF(ISERROR(ROUNDUP(AVERAGE(G7:I7),0)),"ERRO",ROUNDUP(AVERAGE(G7:I7),0)),"")</f>
        <v>78</v>
      </c>
      <c r="G7" s="27">
        <v>40</v>
      </c>
      <c r="H7" s="27">
        <v>107</v>
      </c>
      <c r="I7" s="27">
        <v>86</v>
      </c>
    </row>
    <row r="8" spans="1:9" x14ac:dyDescent="0.25">
      <c r="A8" t="str">
        <f t="shared" si="0"/>
        <v>Eventos - HP 8720 - 10.21.5.70</v>
      </c>
      <c r="B8" s="3" t="str">
        <f>JAN!B8</f>
        <v>Eventos</v>
      </c>
      <c r="C8" s="3" t="str">
        <f>JAN!C8</f>
        <v>HP 8720</v>
      </c>
      <c r="D8" s="3" t="str">
        <f>JAN!D8</f>
        <v>10.21.5.70</v>
      </c>
      <c r="E8" s="27"/>
      <c r="F8" s="25"/>
      <c r="G8" s="35"/>
      <c r="H8" s="35"/>
      <c r="I8" s="35"/>
    </row>
    <row r="9" spans="1:9" x14ac:dyDescent="0.25">
      <c r="A9" t="str">
        <f t="shared" si="0"/>
        <v>ICNA - Erlen - HP 251DW - USB</v>
      </c>
      <c r="B9" s="3" t="str">
        <f>JAN!B9</f>
        <v>ICNA - Erlen</v>
      </c>
      <c r="C9" s="3" t="str">
        <f>JAN!C9</f>
        <v>HP 251DW</v>
      </c>
      <c r="D9" s="3" t="str">
        <f>JAN!D9</f>
        <v>USB</v>
      </c>
      <c r="E9" s="27">
        <v>52</v>
      </c>
      <c r="F9" s="25">
        <v>304</v>
      </c>
      <c r="G9" s="35"/>
      <c r="H9" s="35"/>
      <c r="I9" s="35"/>
    </row>
    <row r="10" spans="1:9" x14ac:dyDescent="0.25">
      <c r="A10" t="str">
        <f t="shared" si="0"/>
        <v>ICNA - Rodolfo Tavares - HP 1015 - USB</v>
      </c>
      <c r="B10" s="3" t="str">
        <f>JAN!B10</f>
        <v>ICNA - Rodolfo Tavares</v>
      </c>
      <c r="C10" s="3" t="str">
        <f>JAN!C10</f>
        <v>HP 1015</v>
      </c>
      <c r="D10" s="3" t="str">
        <f>JAN!D10</f>
        <v>USB</v>
      </c>
      <c r="E10" s="27"/>
      <c r="F10" s="25"/>
      <c r="G10" s="35"/>
      <c r="H10" s="35"/>
      <c r="I10" s="35"/>
    </row>
    <row r="11" spans="1:9" x14ac:dyDescent="0.25">
      <c r="A11" t="str">
        <f t="shared" si="0"/>
        <v>Impressora Viagens - DIF - HP 200 Mobile - USB</v>
      </c>
      <c r="B11" s="3" t="str">
        <f>JAN!B11</f>
        <v>Impressora Viagens - DIF</v>
      </c>
      <c r="C11" s="3" t="str">
        <f>JAN!C11</f>
        <v>HP 200 Mobile</v>
      </c>
      <c r="D11" s="3" t="str">
        <f>JAN!D11</f>
        <v>USB</v>
      </c>
      <c r="E11" s="27"/>
      <c r="F11" s="25"/>
      <c r="G11" s="35"/>
      <c r="H11" s="35"/>
      <c r="I11" s="35"/>
    </row>
    <row r="12" spans="1:9" x14ac:dyDescent="0.25">
      <c r="A12" t="str">
        <f t="shared" si="0"/>
        <v>Juridico - dr. Rudy - Brother HL4150CDN - 10.21.5.49</v>
      </c>
      <c r="B12" s="3" t="str">
        <f>JAN!B12</f>
        <v>Juridico - dr. Rudy</v>
      </c>
      <c r="C12" s="3" t="str">
        <f>JAN!C12</f>
        <v>Brother HL4150CDN</v>
      </c>
      <c r="D12" s="3" t="str">
        <f>JAN!D12</f>
        <v>10.21.5.49</v>
      </c>
      <c r="E12" s="27">
        <v>28</v>
      </c>
      <c r="F12" s="25">
        <v>177</v>
      </c>
      <c r="G12" s="35"/>
      <c r="H12" s="35"/>
      <c r="I12" s="35"/>
    </row>
    <row r="13" spans="1:9" x14ac:dyDescent="0.25">
      <c r="A13" t="str">
        <f t="shared" si="0"/>
        <v>Ministro Brant - HP 6000 - 10.21.5.39</v>
      </c>
      <c r="B13" s="3" t="str">
        <f>JAN!B13</f>
        <v>Ministro Brant</v>
      </c>
      <c r="C13" s="3" t="str">
        <f>JAN!C13</f>
        <v>HP 6000</v>
      </c>
      <c r="D13" s="3" t="str">
        <f>JAN!D13</f>
        <v>10.21.5.39</v>
      </c>
      <c r="E13" s="27"/>
      <c r="F13" s="25" t="str">
        <f>IF(SUM(G13:I13)&gt;0,IF(ISERROR(ROUNDUP(AVERAGE(G13:I13),0)),"ERRO",ROUNDUP(AVERAGE(G13:I13),0)),"")</f>
        <v/>
      </c>
      <c r="G13" s="34"/>
      <c r="H13" s="34"/>
      <c r="I13" s="34"/>
    </row>
    <row r="14" spans="1:9" x14ac:dyDescent="0.25">
      <c r="A14" t="str">
        <f t="shared" si="0"/>
        <v>Presidência - 2ª Secretaria - HP M553 - 10.21.5.65</v>
      </c>
      <c r="B14" s="3" t="str">
        <f>JAN!B14</f>
        <v>Presidência - 2ª Secretaria</v>
      </c>
      <c r="C14" s="3" t="str">
        <f>JAN!C14</f>
        <v>HP M553</v>
      </c>
      <c r="D14" s="3" t="str">
        <f>JAN!D14</f>
        <v>10.21.5.65</v>
      </c>
      <c r="E14" s="27">
        <v>194</v>
      </c>
      <c r="F14" s="25">
        <f>IF(SUM(G14:I14)&gt;0,IF(ISERROR(ROUNDUP(AVERAGE(G14:I14),0)),"ERRO",ROUNDUP(AVERAGE(G14:I14),0)),"")</f>
        <v>277</v>
      </c>
      <c r="G14" s="27">
        <v>178</v>
      </c>
      <c r="H14" s="27">
        <v>473</v>
      </c>
      <c r="I14" s="27">
        <v>178</v>
      </c>
    </row>
    <row r="15" spans="1:9" x14ac:dyDescent="0.25">
      <c r="A15" t="str">
        <f t="shared" si="0"/>
        <v>Presidência - Carlos Bastide - HP P1005 - USB</v>
      </c>
      <c r="B15" s="3" t="str">
        <f>JAN!B15</f>
        <v>Presidência - Carlos Bastide</v>
      </c>
      <c r="C15" s="3" t="str">
        <f>JAN!C15</f>
        <v>HP P1005</v>
      </c>
      <c r="D15" s="3" t="str">
        <f>JAN!D15</f>
        <v>USB</v>
      </c>
      <c r="E15" s="27"/>
      <c r="F15" s="25" t="str">
        <f>IF(SUM(G15:I15)&gt;0,IF(ISERROR(ROUNDUP(AVERAGE(G15:I15),0)),"ERRO",ROUNDUP(AVERAGE(G15:I15),0)),"")</f>
        <v/>
      </c>
      <c r="G15" s="35"/>
      <c r="H15" s="35"/>
      <c r="I15" s="35"/>
    </row>
    <row r="16" spans="1:9" x14ac:dyDescent="0.25">
      <c r="A16" t="str">
        <f t="shared" si="0"/>
        <v>Presidência - Drª Otilia - HP 8210 - USB</v>
      </c>
      <c r="B16" s="3" t="str">
        <f>JAN!B16</f>
        <v>Presidência - Drª Otilia</v>
      </c>
      <c r="C16" s="3" t="str">
        <f>JAN!C16</f>
        <v>HP 8210</v>
      </c>
      <c r="D16" s="3" t="str">
        <f>JAN!D16</f>
        <v>USB</v>
      </c>
      <c r="E16" s="27">
        <v>16</v>
      </c>
      <c r="F16" s="25">
        <v>201</v>
      </c>
      <c r="G16" s="35"/>
      <c r="H16" s="35"/>
      <c r="I16" s="35"/>
    </row>
    <row r="17" spans="1:9" x14ac:dyDescent="0.25">
      <c r="A17" t="str">
        <f t="shared" si="0"/>
        <v>Presidência - Drº João - HP 200 Mobile - 10.9.1.84</v>
      </c>
      <c r="B17" s="3" t="str">
        <f>JAN!B17</f>
        <v>Presidência - Drº João</v>
      </c>
      <c r="C17" s="3" t="str">
        <f>JAN!C17</f>
        <v>HP 200 Mobile</v>
      </c>
      <c r="D17" s="3" t="str">
        <f>JAN!D17</f>
        <v>10.9.1.84</v>
      </c>
      <c r="E17" s="27">
        <v>7</v>
      </c>
      <c r="F17" s="25">
        <v>0</v>
      </c>
      <c r="G17" s="35"/>
      <c r="H17" s="35"/>
      <c r="I17" s="35"/>
    </row>
    <row r="18" spans="1:9" x14ac:dyDescent="0.25">
      <c r="A18" t="str">
        <f t="shared" si="0"/>
        <v>Presidência - Secret. - HP 8610 - 10.21.5.43</v>
      </c>
      <c r="B18" s="3" t="str">
        <f>JAN!B18</f>
        <v>Presidência - Secret.</v>
      </c>
      <c r="C18" s="3" t="str">
        <f>JAN!C18</f>
        <v>HP 8610</v>
      </c>
      <c r="D18" s="3" t="str">
        <f>JAN!D18</f>
        <v>10.21.5.43</v>
      </c>
      <c r="E18" s="27">
        <v>30</v>
      </c>
      <c r="F18" s="25">
        <v>131</v>
      </c>
      <c r="G18" s="35"/>
      <c r="H18" s="35"/>
      <c r="I18" s="35"/>
    </row>
    <row r="19" spans="1:9" x14ac:dyDescent="0.25">
      <c r="A19" t="str">
        <f t="shared" si="0"/>
        <v>ARI - HP M553 - 10.21.5.48</v>
      </c>
      <c r="B19" s="3" t="str">
        <f>JAN!B19</f>
        <v>ARI</v>
      </c>
      <c r="C19" s="3" t="str">
        <f>JAN!C19</f>
        <v>HP M553</v>
      </c>
      <c r="D19" s="3" t="str">
        <f>JAN!D19</f>
        <v>10.21.5.48</v>
      </c>
      <c r="E19" s="27">
        <v>178</v>
      </c>
      <c r="F19" s="25">
        <v>950</v>
      </c>
      <c r="G19" s="35"/>
      <c r="H19" s="35"/>
      <c r="I19" s="35"/>
    </row>
    <row r="20" spans="1:9" x14ac:dyDescent="0.25">
      <c r="A20" t="str">
        <f t="shared" si="0"/>
        <v>DRI - HP 8610 - 10.21.5.61</v>
      </c>
      <c r="B20" s="3" t="str">
        <f>JAN!B20</f>
        <v>DRI</v>
      </c>
      <c r="C20" s="3" t="str">
        <f>JAN!C20</f>
        <v>HP 8610</v>
      </c>
      <c r="D20" s="3" t="str">
        <f>JAN!D20</f>
        <v>10.21.5.61</v>
      </c>
      <c r="E20" s="27"/>
      <c r="F20" s="25"/>
      <c r="G20" s="35"/>
      <c r="H20" s="35"/>
      <c r="I20" s="35"/>
    </row>
    <row r="21" spans="1:9" x14ac:dyDescent="0.25">
      <c r="A21" t="str">
        <f t="shared" si="0"/>
        <v>SUC - HP M553 - 10.21.5.64</v>
      </c>
      <c r="B21" s="3" t="str">
        <f>JAN!B21</f>
        <v>SUC</v>
      </c>
      <c r="C21" s="3" t="str">
        <f>JAN!C21</f>
        <v>HP M553</v>
      </c>
      <c r="D21" s="3" t="str">
        <f>JAN!D21</f>
        <v>10.21.5.64</v>
      </c>
      <c r="E21" s="27">
        <v>1084</v>
      </c>
      <c r="F21" s="25">
        <f>IF(SUM(G21:I21)&gt;0,IF(ISERROR(ROUNDUP(AVERAGE(G21:I21),0)),"ERRO",ROUNDUP(AVERAGE(G21:I21),0)),"")</f>
        <v>961</v>
      </c>
      <c r="G21" s="27">
        <v>961</v>
      </c>
      <c r="H21" s="27">
        <v>961</v>
      </c>
      <c r="I21" s="27">
        <v>961</v>
      </c>
    </row>
    <row r="22" spans="1:9" x14ac:dyDescent="0.25">
      <c r="A22" t="str">
        <f t="shared" si="0"/>
        <v>SUC - Sarah - HP 8100 - USB</v>
      </c>
      <c r="B22" s="3" t="str">
        <f>JAN!B22</f>
        <v>SUC - Sarah</v>
      </c>
      <c r="C22" s="3" t="str">
        <f>JAN!C22</f>
        <v>HP 8100</v>
      </c>
      <c r="D22" s="3" t="str">
        <f>JAN!D22</f>
        <v>USB</v>
      </c>
      <c r="E22" s="27"/>
      <c r="F22" s="25"/>
      <c r="G22" s="35"/>
      <c r="H22" s="35"/>
      <c r="I22" s="35"/>
    </row>
    <row r="23" spans="1:9" x14ac:dyDescent="0.25">
      <c r="A23" t="str">
        <f t="shared" si="0"/>
        <v>Dtec - HP CP3525 - 10.21.5.17</v>
      </c>
      <c r="B23" s="3" t="str">
        <f>JAN!B23</f>
        <v>Dtec</v>
      </c>
      <c r="C23" s="3" t="str">
        <f>JAN!C23</f>
        <v>HP CP3525</v>
      </c>
      <c r="D23" s="3" t="str">
        <f>JAN!D23</f>
        <v>10.21.5.17</v>
      </c>
      <c r="E23" s="27"/>
      <c r="F23" s="25" t="str">
        <f>IF(SUM(G23:I23)&gt;0,IF(ISERROR(ROUNDUP(AVERAGE(G23:I23),0)),"ERRO",ROUNDUP(AVERAGE(G23:I23),0)),"")</f>
        <v/>
      </c>
      <c r="G23" s="26"/>
      <c r="H23" s="26"/>
      <c r="I23" s="26"/>
    </row>
    <row r="24" spans="1:9" x14ac:dyDescent="0.25">
      <c r="A24" t="str">
        <f t="shared" si="0"/>
        <v>Dtec - Adriana - HP 8720 - USB</v>
      </c>
      <c r="B24" s="3" t="str">
        <f>JAN!B24</f>
        <v>Dtec - Adriana</v>
      </c>
      <c r="C24" s="3" t="str">
        <f>JAN!C24</f>
        <v>HP 8720</v>
      </c>
      <c r="D24" s="3" t="str">
        <f>JAN!D24</f>
        <v>USB</v>
      </c>
      <c r="E24" s="27"/>
      <c r="F24" s="25"/>
      <c r="G24" s="35"/>
      <c r="H24" s="35"/>
      <c r="I24" s="35"/>
    </row>
    <row r="25" spans="1:9" x14ac:dyDescent="0.25">
      <c r="A25" t="str">
        <f t="shared" si="0"/>
        <v>Vice Presidência - Gilson - HP 9220 - 10.21.5.13</v>
      </c>
      <c r="B25" s="3" t="str">
        <f>JAN!B25</f>
        <v>Vice Presidência - Gilson</v>
      </c>
      <c r="C25" s="3" t="str">
        <f>JAN!C25</f>
        <v>HP 9220</v>
      </c>
      <c r="D25" s="3" t="str">
        <f>JAN!D25</f>
        <v>10.21.5.13</v>
      </c>
      <c r="E25" s="27">
        <v>11</v>
      </c>
      <c r="F25" s="25">
        <v>248</v>
      </c>
      <c r="G25" s="35"/>
      <c r="H25" s="35"/>
      <c r="I25" s="35"/>
    </row>
    <row r="26" spans="1:9" x14ac:dyDescent="0.25">
      <c r="A26" t="str">
        <f t="shared" si="0"/>
        <v>Vice Presidência - José Mario - HP 6940 - USB</v>
      </c>
      <c r="B26" s="3" t="str">
        <f>JAN!B26</f>
        <v>Vice Presidência - José Mario</v>
      </c>
      <c r="C26" s="3" t="str">
        <f>JAN!C26</f>
        <v>HP 6940</v>
      </c>
      <c r="D26" s="3" t="str">
        <f>JAN!D26</f>
        <v>USB</v>
      </c>
      <c r="E26" s="27"/>
      <c r="F26" s="25"/>
      <c r="G26" s="35"/>
      <c r="H26" s="35"/>
      <c r="I26" s="35"/>
    </row>
    <row r="27" spans="1:9" x14ac:dyDescent="0.25">
      <c r="A27" t="str">
        <f t="shared" si="0"/>
        <v>Vice Presidência - Sala de Apoio - HP 8100 - USB</v>
      </c>
      <c r="B27" s="3" t="str">
        <f>JAN!B27</f>
        <v>Vice Presidência - Sala de Apoio</v>
      </c>
      <c r="C27" s="3" t="str">
        <f>JAN!C27</f>
        <v>HP 8100</v>
      </c>
      <c r="D27" s="3" t="str">
        <f>JAN!D27</f>
        <v>USB</v>
      </c>
      <c r="E27" s="27"/>
      <c r="F27" s="25" t="str">
        <f t="shared" ref="F27:F37" si="1">IF(SUM(G27:I27)&gt;0,IF(ISERROR(ROUNDUP(AVERAGE(G27:I27),0)),"ERRO",ROUNDUP(AVERAGE(G27:I27),0)),"")</f>
        <v/>
      </c>
      <c r="G27" s="35"/>
      <c r="H27" s="35"/>
      <c r="I27" s="35"/>
    </row>
    <row r="28" spans="1:9" x14ac:dyDescent="0.25">
      <c r="A28" t="str">
        <f t="shared" si="0"/>
        <v/>
      </c>
      <c r="B28" s="1"/>
      <c r="C28" s="1"/>
      <c r="D28" s="1"/>
      <c r="E28" s="27"/>
      <c r="F28" s="25" t="str">
        <f t="shared" si="1"/>
        <v/>
      </c>
      <c r="G28" s="27"/>
      <c r="H28" s="27"/>
      <c r="I28" s="27"/>
    </row>
    <row r="29" spans="1:9" x14ac:dyDescent="0.25">
      <c r="A29" t="str">
        <f t="shared" si="0"/>
        <v/>
      </c>
      <c r="B29" s="1"/>
      <c r="C29" s="1"/>
      <c r="D29" s="1"/>
      <c r="E29" s="27"/>
      <c r="F29" s="25" t="str">
        <f t="shared" si="1"/>
        <v/>
      </c>
      <c r="G29" s="35"/>
      <c r="H29" s="35"/>
      <c r="I29" s="35"/>
    </row>
    <row r="30" spans="1:9" x14ac:dyDescent="0.25">
      <c r="A30" t="str">
        <f t="shared" si="0"/>
        <v/>
      </c>
      <c r="B30" s="1"/>
      <c r="C30" s="1"/>
      <c r="D30" s="1"/>
      <c r="E30" s="27"/>
      <c r="F30" s="25" t="str">
        <f t="shared" si="1"/>
        <v/>
      </c>
      <c r="G30" s="35"/>
      <c r="H30" s="35"/>
      <c r="I30" s="35"/>
    </row>
    <row r="31" spans="1:9" x14ac:dyDescent="0.25">
      <c r="A31" t="str">
        <f t="shared" si="0"/>
        <v/>
      </c>
      <c r="B31" s="1"/>
      <c r="C31" s="1"/>
      <c r="D31" s="1"/>
      <c r="E31" s="27"/>
      <c r="F31" s="25" t="str">
        <f t="shared" si="1"/>
        <v/>
      </c>
      <c r="G31" s="35"/>
      <c r="H31" s="35"/>
      <c r="I31" s="35"/>
    </row>
    <row r="32" spans="1:9" x14ac:dyDescent="0.25">
      <c r="A32" t="str">
        <f t="shared" si="0"/>
        <v/>
      </c>
      <c r="B32" s="1"/>
      <c r="C32" s="1"/>
      <c r="D32" s="1"/>
      <c r="E32" s="27"/>
      <c r="F32" s="25" t="str">
        <f t="shared" si="1"/>
        <v/>
      </c>
      <c r="G32" s="27"/>
      <c r="H32" s="27"/>
      <c r="I32" s="27"/>
    </row>
    <row r="33" spans="1:9" x14ac:dyDescent="0.25">
      <c r="A33" t="str">
        <f t="shared" si="0"/>
        <v/>
      </c>
      <c r="B33" s="1"/>
      <c r="C33" s="1"/>
      <c r="D33" s="1"/>
      <c r="E33" s="27"/>
      <c r="F33" s="25" t="str">
        <f t="shared" si="1"/>
        <v/>
      </c>
      <c r="G33" s="35"/>
      <c r="H33" s="35"/>
      <c r="I33" s="35"/>
    </row>
    <row r="34" spans="1:9" x14ac:dyDescent="0.25">
      <c r="A34" t="str">
        <f t="shared" si="0"/>
        <v/>
      </c>
      <c r="B34" s="1"/>
      <c r="C34" s="1"/>
      <c r="D34" s="1"/>
      <c r="E34" s="27"/>
      <c r="F34" s="25" t="str">
        <f t="shared" si="1"/>
        <v/>
      </c>
      <c r="G34" s="35"/>
      <c r="H34" s="35"/>
      <c r="I34" s="35"/>
    </row>
    <row r="35" spans="1:9" x14ac:dyDescent="0.25">
      <c r="A35" t="str">
        <f t="shared" si="0"/>
        <v/>
      </c>
      <c r="B35" s="1"/>
      <c r="C35" s="1"/>
      <c r="D35" s="1"/>
      <c r="E35" s="27"/>
      <c r="F35" s="25" t="str">
        <f t="shared" si="1"/>
        <v/>
      </c>
      <c r="G35" s="35"/>
      <c r="H35" s="35"/>
      <c r="I35" s="35"/>
    </row>
    <row r="36" spans="1:9" x14ac:dyDescent="0.25">
      <c r="A36" t="str">
        <f t="shared" si="0"/>
        <v/>
      </c>
      <c r="B36" s="1"/>
      <c r="C36" s="1"/>
      <c r="D36" s="1"/>
      <c r="E36" s="27"/>
      <c r="F36" s="25" t="str">
        <f t="shared" si="1"/>
        <v/>
      </c>
      <c r="G36" s="35"/>
      <c r="H36" s="35"/>
      <c r="I36" s="35"/>
    </row>
    <row r="37" spans="1:9" x14ac:dyDescent="0.25">
      <c r="A37" t="str">
        <f t="shared" si="0"/>
        <v/>
      </c>
      <c r="B37" s="2"/>
      <c r="C37" s="2"/>
      <c r="D37" s="2"/>
      <c r="E37" s="28"/>
      <c r="F37" s="25" t="str">
        <f t="shared" si="1"/>
        <v/>
      </c>
      <c r="G37" s="35"/>
      <c r="H37" s="35"/>
      <c r="I37" s="35"/>
    </row>
    <row r="38" spans="1:9" x14ac:dyDescent="0.25">
      <c r="A38" t="str">
        <f t="shared" si="0"/>
        <v xml:space="preserve">Total -  - </v>
      </c>
      <c r="B38" s="75" t="s">
        <v>121</v>
      </c>
      <c r="C38" s="74"/>
      <c r="D38" s="56"/>
      <c r="E38" s="31">
        <f>SUM(E3:E37)</f>
        <v>2075</v>
      </c>
      <c r="F38" s="32">
        <f>SUM(F3:F34)</f>
        <v>3883</v>
      </c>
      <c r="G38" s="73"/>
      <c r="H38" s="74"/>
      <c r="I38" s="56"/>
    </row>
  </sheetData>
  <mergeCells count="2">
    <mergeCell ref="G38:I38"/>
    <mergeCell ref="B38:D38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14">
    <tabColor rgb="FFFF0000"/>
  </sheetPr>
  <dimension ref="A2:I38"/>
  <sheetViews>
    <sheetView showGridLines="0" showRowColHeaders="0" topLeftCell="B1" workbookViewId="0">
      <pane ySplit="2" topLeftCell="A25" activePane="bottomLeft" state="frozen"/>
      <selection sqref="A1:S5"/>
      <selection pane="bottomLeft" activeCell="E27" sqref="E27"/>
    </sheetView>
  </sheetViews>
  <sheetFormatPr defaultRowHeight="15" x14ac:dyDescent="0.25"/>
  <cols>
    <col min="1" max="1" width="42.7109375" style="43" hidden="1" customWidth="1"/>
    <col min="2" max="2" width="49.7109375" style="43" bestFit="1" customWidth="1"/>
    <col min="3" max="4" width="21.5703125" style="43" customWidth="1"/>
    <col min="5" max="5" width="12.140625" style="48" bestFit="1" customWidth="1"/>
    <col min="6" max="6" width="15.28515625" style="48" customWidth="1"/>
    <col min="7" max="7" width="12.28515625" style="48" bestFit="1" customWidth="1"/>
    <col min="8" max="8" width="15.5703125" style="48" bestFit="1" customWidth="1"/>
    <col min="9" max="9" width="15.28515625" style="48" bestFit="1" customWidth="1"/>
  </cols>
  <sheetData>
    <row r="2" spans="1:9" x14ac:dyDescent="0.25">
      <c r="B2" s="30" t="s">
        <v>18</v>
      </c>
      <c r="C2" s="30" t="s">
        <v>94</v>
      </c>
      <c r="D2" s="30" t="s">
        <v>95</v>
      </c>
      <c r="E2" s="30" t="s">
        <v>19</v>
      </c>
      <c r="F2" s="30" t="s">
        <v>20</v>
      </c>
      <c r="G2" s="30" t="s">
        <v>96</v>
      </c>
      <c r="H2" s="30" t="s">
        <v>97</v>
      </c>
      <c r="I2" s="30" t="s">
        <v>98</v>
      </c>
    </row>
    <row r="3" spans="1:9" x14ac:dyDescent="0.25">
      <c r="A3" t="str">
        <f t="shared" ref="A3:A38" si="0">IF(B3&lt;&gt;"",B3&amp;" - "&amp;C3&amp;" - "&amp;D3,"")</f>
        <v>Almoxarifado - HP 8610 - 10.21.5.24</v>
      </c>
      <c r="B3" s="3" t="str">
        <f>JAN!B3</f>
        <v>Almoxarifado</v>
      </c>
      <c r="C3" s="3" t="str">
        <f>JAN!C3</f>
        <v>HP 8610</v>
      </c>
      <c r="D3" s="3" t="str">
        <f>JAN!D3</f>
        <v>10.21.5.24</v>
      </c>
      <c r="E3" s="26"/>
      <c r="F3" s="25" t="str">
        <f>IF(SUM(G3:I3)&gt;0,IF(ISERROR(ROUNDUP(AVERAGE(G3:I3),0)),"ERRO",ROUNDUP(AVERAGE(G3:I3),0)),"")</f>
        <v/>
      </c>
      <c r="G3" s="34"/>
      <c r="H3" s="34"/>
      <c r="I3" s="34"/>
    </row>
    <row r="4" spans="1:9" x14ac:dyDescent="0.25">
      <c r="A4" t="str">
        <f t="shared" si="0"/>
        <v>Compras - HP 8710 - 10.21.5.11</v>
      </c>
      <c r="B4" s="3" t="str">
        <f>JAN!B4</f>
        <v>Compras</v>
      </c>
      <c r="C4" s="3" t="str">
        <f>JAN!C4</f>
        <v>HP 8710</v>
      </c>
      <c r="D4" s="3" t="str">
        <f>JAN!D4</f>
        <v>10.21.5.11</v>
      </c>
      <c r="E4" s="27">
        <v>176</v>
      </c>
      <c r="F4" s="25">
        <v>525</v>
      </c>
      <c r="G4" s="35"/>
      <c r="H4" s="35"/>
      <c r="I4" s="35"/>
    </row>
    <row r="5" spans="1:9" x14ac:dyDescent="0.25">
      <c r="A5" t="str">
        <f t="shared" si="0"/>
        <v>DAC - Chefia - HP 8100 - USB</v>
      </c>
      <c r="B5" s="3" t="str">
        <f>JAN!B5</f>
        <v>DAC - Chefia</v>
      </c>
      <c r="C5" s="3" t="str">
        <f>JAN!C5</f>
        <v>HP 8100</v>
      </c>
      <c r="D5" s="3" t="str">
        <f>JAN!D5</f>
        <v>USB</v>
      </c>
      <c r="E5" s="27"/>
      <c r="F5" s="25"/>
      <c r="G5" s="35"/>
      <c r="H5" s="35"/>
      <c r="I5" s="35"/>
    </row>
    <row r="6" spans="1:9" x14ac:dyDescent="0.25">
      <c r="A6" t="str">
        <f t="shared" si="0"/>
        <v>DIF 1º Subsolo - HP 8100 - 10.21.5.45</v>
      </c>
      <c r="B6" s="3" t="str">
        <f>JAN!B6</f>
        <v>DIF 1º Subsolo</v>
      </c>
      <c r="C6" s="3" t="str">
        <f>JAN!C6</f>
        <v>HP 8100</v>
      </c>
      <c r="D6" s="3" t="str">
        <f>JAN!D6</f>
        <v>10.21.5.45</v>
      </c>
      <c r="E6" s="27">
        <v>58</v>
      </c>
      <c r="F6" s="25">
        <v>77</v>
      </c>
      <c r="G6" s="35"/>
      <c r="H6" s="35"/>
      <c r="I6" s="35"/>
    </row>
    <row r="7" spans="1:9" x14ac:dyDescent="0.25">
      <c r="A7" t="str">
        <f t="shared" si="0"/>
        <v>DIF 2º Andar - HP M553 - 10.21.5.63</v>
      </c>
      <c r="B7" s="3" t="str">
        <f>JAN!B7</f>
        <v>DIF 2º Andar</v>
      </c>
      <c r="C7" s="3" t="str">
        <f>JAN!C7</f>
        <v>HP M553</v>
      </c>
      <c r="D7" s="3" t="str">
        <f>JAN!D7</f>
        <v>10.21.5.63</v>
      </c>
      <c r="E7" s="27">
        <v>195</v>
      </c>
      <c r="F7" s="25">
        <f>IF(SUM(G7:I7)&gt;0,IF(ISERROR(ROUNDUP(AVERAGE(G7:I7),0)),"ERRO",ROUNDUP(AVERAGE(G7:I7),0)),"")</f>
        <v>172</v>
      </c>
      <c r="G7" s="27">
        <v>168</v>
      </c>
      <c r="H7" s="27">
        <v>178</v>
      </c>
      <c r="I7" s="27">
        <v>169</v>
      </c>
    </row>
    <row r="8" spans="1:9" x14ac:dyDescent="0.25">
      <c r="A8" t="str">
        <f t="shared" si="0"/>
        <v>Eventos - HP 8720 - 10.21.5.70</v>
      </c>
      <c r="B8" s="3" t="str">
        <f>JAN!B8</f>
        <v>Eventos</v>
      </c>
      <c r="C8" s="3" t="str">
        <f>JAN!C8</f>
        <v>HP 8720</v>
      </c>
      <c r="D8" s="3" t="str">
        <f>JAN!D8</f>
        <v>10.21.5.70</v>
      </c>
      <c r="E8" s="27"/>
      <c r="F8" s="25"/>
      <c r="G8" s="35"/>
      <c r="H8" s="35"/>
      <c r="I8" s="35"/>
    </row>
    <row r="9" spans="1:9" x14ac:dyDescent="0.25">
      <c r="A9" t="str">
        <f t="shared" si="0"/>
        <v>ICNA - Erlen - HP 251DW - USB</v>
      </c>
      <c r="B9" s="3" t="str">
        <f>JAN!B9</f>
        <v>ICNA - Erlen</v>
      </c>
      <c r="C9" s="3" t="str">
        <f>JAN!C9</f>
        <v>HP 251DW</v>
      </c>
      <c r="D9" s="3" t="str">
        <f>JAN!D9</f>
        <v>USB</v>
      </c>
      <c r="E9" s="27">
        <v>25</v>
      </c>
      <c r="F9" s="25">
        <v>322</v>
      </c>
      <c r="G9" s="35"/>
      <c r="H9" s="35"/>
      <c r="I9" s="35"/>
    </row>
    <row r="10" spans="1:9" x14ac:dyDescent="0.25">
      <c r="A10" t="str">
        <f t="shared" si="0"/>
        <v>ICNA - Rodolfo Tavares - HP 1015 - USB</v>
      </c>
      <c r="B10" s="3" t="str">
        <f>JAN!B10</f>
        <v>ICNA - Rodolfo Tavares</v>
      </c>
      <c r="C10" s="3" t="str">
        <f>JAN!C10</f>
        <v>HP 1015</v>
      </c>
      <c r="D10" s="3" t="str">
        <f>JAN!D10</f>
        <v>USB</v>
      </c>
      <c r="E10" s="27"/>
      <c r="F10" s="25"/>
      <c r="G10" s="35"/>
      <c r="H10" s="35"/>
      <c r="I10" s="35"/>
    </row>
    <row r="11" spans="1:9" x14ac:dyDescent="0.25">
      <c r="A11" t="str">
        <f t="shared" si="0"/>
        <v>Impressora Viagens - DIF - HP 200 Mobile - USB</v>
      </c>
      <c r="B11" s="3" t="str">
        <f>JAN!B11</f>
        <v>Impressora Viagens - DIF</v>
      </c>
      <c r="C11" s="3" t="str">
        <f>JAN!C11</f>
        <v>HP 200 Mobile</v>
      </c>
      <c r="D11" s="3" t="str">
        <f>JAN!D11</f>
        <v>USB</v>
      </c>
      <c r="E11" s="27"/>
      <c r="F11" s="25"/>
      <c r="G11" s="35"/>
      <c r="H11" s="35"/>
      <c r="I11" s="35"/>
    </row>
    <row r="12" spans="1:9" x14ac:dyDescent="0.25">
      <c r="A12" t="str">
        <f t="shared" si="0"/>
        <v>Juridico - dr. Rudy - Brother HL4150CDN - 10.21.5.49</v>
      </c>
      <c r="B12" s="3" t="str">
        <f>JAN!B12</f>
        <v>Juridico - dr. Rudy</v>
      </c>
      <c r="C12" s="3" t="str">
        <f>JAN!C12</f>
        <v>Brother HL4150CDN</v>
      </c>
      <c r="D12" s="3" t="str">
        <f>JAN!D12</f>
        <v>10.21.5.49</v>
      </c>
      <c r="E12" s="27">
        <v>28</v>
      </c>
      <c r="F12" s="25">
        <v>404</v>
      </c>
      <c r="G12" s="35"/>
      <c r="H12" s="35"/>
      <c r="I12" s="35"/>
    </row>
    <row r="13" spans="1:9" x14ac:dyDescent="0.25">
      <c r="A13" t="str">
        <f t="shared" si="0"/>
        <v>Ministro Brant - HP 6000 - 10.21.5.39</v>
      </c>
      <c r="B13" s="3" t="str">
        <f>JAN!B13</f>
        <v>Ministro Brant</v>
      </c>
      <c r="C13" s="3" t="str">
        <f>JAN!C13</f>
        <v>HP 6000</v>
      </c>
      <c r="D13" s="3" t="str">
        <f>JAN!D13</f>
        <v>10.21.5.39</v>
      </c>
      <c r="E13" s="27"/>
      <c r="F13" s="25" t="str">
        <f>IF(SUM(G13:I13)&gt;0,IF(ISERROR(ROUNDUP(AVERAGE(G13:I13),0)),"ERRO",ROUNDUP(AVERAGE(G13:I13),0)),"")</f>
        <v/>
      </c>
      <c r="G13" s="34"/>
      <c r="H13" s="34"/>
      <c r="I13" s="34"/>
    </row>
    <row r="14" spans="1:9" x14ac:dyDescent="0.25">
      <c r="A14" t="str">
        <f t="shared" si="0"/>
        <v>Presidência - 2ª Secretaria - HP M553 - 10.21.5.65</v>
      </c>
      <c r="B14" s="3" t="str">
        <f>JAN!B14</f>
        <v>Presidência - 2ª Secretaria</v>
      </c>
      <c r="C14" s="3" t="str">
        <f>JAN!C14</f>
        <v>HP M553</v>
      </c>
      <c r="D14" s="3" t="str">
        <f>JAN!D14</f>
        <v>10.21.5.65</v>
      </c>
      <c r="E14" s="27">
        <v>588</v>
      </c>
      <c r="F14" s="25">
        <f>IF(SUM(G14:I14)&gt;0,IF(ISERROR(ROUNDUP(AVERAGE(G14:I14),0)),"ERRO",ROUNDUP(AVERAGE(G14:I14),0)),"")</f>
        <v>501</v>
      </c>
      <c r="G14" s="27">
        <v>501</v>
      </c>
      <c r="H14" s="27">
        <v>501</v>
      </c>
      <c r="I14" s="27">
        <v>501</v>
      </c>
    </row>
    <row r="15" spans="1:9" x14ac:dyDescent="0.25">
      <c r="A15" t="str">
        <f t="shared" si="0"/>
        <v>Presidência - Carlos Bastide - HP P1005 - USB</v>
      </c>
      <c r="B15" s="3" t="str">
        <f>JAN!B15</f>
        <v>Presidência - Carlos Bastide</v>
      </c>
      <c r="C15" s="3" t="str">
        <f>JAN!C15</f>
        <v>HP P1005</v>
      </c>
      <c r="D15" s="3" t="str">
        <f>JAN!D15</f>
        <v>USB</v>
      </c>
      <c r="E15" s="27"/>
      <c r="F15" s="25" t="str">
        <f>IF(SUM(G15:I15)&gt;0,IF(ISERROR(ROUNDUP(AVERAGE(G15:I15),0)),"ERRO",ROUNDUP(AVERAGE(G15:I15),0)),"")</f>
        <v/>
      </c>
      <c r="G15" s="35"/>
      <c r="H15" s="35"/>
      <c r="I15" s="35"/>
    </row>
    <row r="16" spans="1:9" x14ac:dyDescent="0.25">
      <c r="A16" t="str">
        <f t="shared" si="0"/>
        <v>Presidência - Drª Otilia - HP 8210 - USB</v>
      </c>
      <c r="B16" s="3" t="str">
        <f>JAN!B16</f>
        <v>Presidência - Drª Otilia</v>
      </c>
      <c r="C16" s="3" t="str">
        <f>JAN!C16</f>
        <v>HP 8210</v>
      </c>
      <c r="D16" s="3" t="str">
        <f>JAN!D16</f>
        <v>USB</v>
      </c>
      <c r="E16" s="27">
        <v>9</v>
      </c>
      <c r="F16" s="25">
        <v>192</v>
      </c>
      <c r="G16" s="35"/>
      <c r="H16" s="35"/>
      <c r="I16" s="35"/>
    </row>
    <row r="17" spans="1:9" x14ac:dyDescent="0.25">
      <c r="A17" t="str">
        <f t="shared" si="0"/>
        <v>Presidência - Drº João - HP 200 Mobile - 10.9.1.84</v>
      </c>
      <c r="B17" s="3" t="str">
        <f>JAN!B17</f>
        <v>Presidência - Drº João</v>
      </c>
      <c r="C17" s="3" t="str">
        <f>JAN!C17</f>
        <v>HP 200 Mobile</v>
      </c>
      <c r="D17" s="3" t="str">
        <f>JAN!D17</f>
        <v>10.9.1.84</v>
      </c>
      <c r="E17" s="27">
        <v>583</v>
      </c>
      <c r="F17" s="25">
        <v>0</v>
      </c>
      <c r="G17" s="35"/>
      <c r="H17" s="35"/>
      <c r="I17" s="35"/>
    </row>
    <row r="18" spans="1:9" x14ac:dyDescent="0.25">
      <c r="A18" t="str">
        <f t="shared" si="0"/>
        <v>Presidência - Secret. - HP 8610 - 10.21.5.43</v>
      </c>
      <c r="B18" s="3" t="str">
        <f>JAN!B18</f>
        <v>Presidência - Secret.</v>
      </c>
      <c r="C18" s="3" t="str">
        <f>JAN!C18</f>
        <v>HP 8610</v>
      </c>
      <c r="D18" s="3" t="str">
        <f>JAN!D18</f>
        <v>10.21.5.43</v>
      </c>
      <c r="E18" s="27">
        <v>74</v>
      </c>
      <c r="F18" s="25">
        <v>127</v>
      </c>
      <c r="G18" s="35"/>
      <c r="H18" s="35"/>
      <c r="I18" s="35"/>
    </row>
    <row r="19" spans="1:9" x14ac:dyDescent="0.25">
      <c r="A19" t="str">
        <f t="shared" si="0"/>
        <v>ARI - HP M553 - 10.21.5.48</v>
      </c>
      <c r="B19" s="3" t="str">
        <f>JAN!B19</f>
        <v>ARI</v>
      </c>
      <c r="C19" s="3" t="str">
        <f>JAN!C19</f>
        <v>HP M553</v>
      </c>
      <c r="D19" s="3" t="str">
        <f>JAN!D19</f>
        <v>10.21.5.48</v>
      </c>
      <c r="E19" s="27">
        <v>127</v>
      </c>
      <c r="F19" s="25">
        <v>523</v>
      </c>
      <c r="G19" s="35"/>
      <c r="H19" s="35"/>
      <c r="I19" s="35"/>
    </row>
    <row r="20" spans="1:9" x14ac:dyDescent="0.25">
      <c r="A20" t="str">
        <f t="shared" si="0"/>
        <v>DRI - HP 8610 - 10.21.5.61</v>
      </c>
      <c r="B20" s="3" t="str">
        <f>JAN!B20</f>
        <v>DRI</v>
      </c>
      <c r="C20" s="3" t="str">
        <f>JAN!C20</f>
        <v>HP 8610</v>
      </c>
      <c r="D20" s="3" t="str">
        <f>JAN!D20</f>
        <v>10.21.5.61</v>
      </c>
      <c r="E20" s="27"/>
      <c r="F20" s="25"/>
      <c r="G20" s="35"/>
      <c r="H20" s="35"/>
      <c r="I20" s="35"/>
    </row>
    <row r="21" spans="1:9" x14ac:dyDescent="0.25">
      <c r="A21" t="str">
        <f t="shared" si="0"/>
        <v>SUC - HP M553 - 10.21.5.64</v>
      </c>
      <c r="B21" s="3" t="str">
        <f>JAN!B21</f>
        <v>SUC</v>
      </c>
      <c r="C21" s="3" t="str">
        <f>JAN!C21</f>
        <v>HP M553</v>
      </c>
      <c r="D21" s="3" t="str">
        <f>JAN!D21</f>
        <v>10.21.5.64</v>
      </c>
      <c r="E21" s="27">
        <v>1445</v>
      </c>
      <c r="F21" s="25">
        <f>IF(SUM(G21:I21)&gt;0,IF(ISERROR(ROUNDUP(AVERAGE(G21:I21),0)),"ERRO",ROUNDUP(AVERAGE(G21:I21),0)),"")</f>
        <v>899</v>
      </c>
      <c r="G21" s="27">
        <v>1294</v>
      </c>
      <c r="H21" s="27">
        <v>108</v>
      </c>
      <c r="I21" s="27">
        <v>1294</v>
      </c>
    </row>
    <row r="22" spans="1:9" x14ac:dyDescent="0.25">
      <c r="A22" t="str">
        <f t="shared" si="0"/>
        <v>SUC - Sarah - HP 8100 - USB</v>
      </c>
      <c r="B22" s="3" t="str">
        <f>JAN!B22</f>
        <v>SUC - Sarah</v>
      </c>
      <c r="C22" s="3" t="str">
        <f>JAN!C22</f>
        <v>HP 8100</v>
      </c>
      <c r="D22" s="3" t="str">
        <f>JAN!D22</f>
        <v>USB</v>
      </c>
      <c r="E22" s="27"/>
      <c r="F22" s="25"/>
      <c r="G22" s="35"/>
      <c r="H22" s="35"/>
      <c r="I22" s="35"/>
    </row>
    <row r="23" spans="1:9" x14ac:dyDescent="0.25">
      <c r="A23" t="str">
        <f t="shared" si="0"/>
        <v>Dtec - HP CP3525 - 10.21.5.17</v>
      </c>
      <c r="B23" s="3" t="str">
        <f>JAN!B23</f>
        <v>Dtec</v>
      </c>
      <c r="C23" s="3" t="str">
        <f>JAN!C23</f>
        <v>HP CP3525</v>
      </c>
      <c r="D23" s="3" t="str">
        <f>JAN!D23</f>
        <v>10.21.5.17</v>
      </c>
      <c r="E23" s="27"/>
      <c r="F23" s="25" t="str">
        <f>IF(SUM(G23:I23)&gt;0,IF(ISERROR(ROUNDUP(AVERAGE(G23:I23),0)),"ERRO",ROUNDUP(AVERAGE(G23:I23),0)),"")</f>
        <v/>
      </c>
      <c r="G23" s="26"/>
      <c r="H23" s="26"/>
      <c r="I23" s="26"/>
    </row>
    <row r="24" spans="1:9" x14ac:dyDescent="0.25">
      <c r="A24" t="str">
        <f t="shared" si="0"/>
        <v>Dtec - Adriana - HP 8720 - USB</v>
      </c>
      <c r="B24" s="3" t="str">
        <f>JAN!B24</f>
        <v>Dtec - Adriana</v>
      </c>
      <c r="C24" s="3" t="str">
        <f>JAN!C24</f>
        <v>HP 8720</v>
      </c>
      <c r="D24" s="3" t="str">
        <f>JAN!D24</f>
        <v>USB</v>
      </c>
      <c r="E24" s="27"/>
      <c r="F24" s="25"/>
      <c r="G24" s="35"/>
      <c r="H24" s="35"/>
      <c r="I24" s="35"/>
    </row>
    <row r="25" spans="1:9" x14ac:dyDescent="0.25">
      <c r="A25" t="str">
        <f t="shared" si="0"/>
        <v>Vice Presidência - Gilson - HP 9220 - 10.21.5.13</v>
      </c>
      <c r="B25" s="3" t="str">
        <f>JAN!B25</f>
        <v>Vice Presidência - Gilson</v>
      </c>
      <c r="C25" s="3" t="str">
        <f>JAN!C25</f>
        <v>HP 9220</v>
      </c>
      <c r="D25" s="3" t="str">
        <f>JAN!D25</f>
        <v>10.21.5.13</v>
      </c>
      <c r="E25" s="27">
        <v>10</v>
      </c>
      <c r="F25" s="25">
        <v>280</v>
      </c>
      <c r="G25" s="35"/>
      <c r="H25" s="35"/>
      <c r="I25" s="35"/>
    </row>
    <row r="26" spans="1:9" x14ac:dyDescent="0.25">
      <c r="A26" t="str">
        <f t="shared" si="0"/>
        <v>Vice Presidência - José Mario - HP 6940 - USB</v>
      </c>
      <c r="B26" s="3" t="str">
        <f>JAN!B26</f>
        <v>Vice Presidência - José Mario</v>
      </c>
      <c r="C26" s="3" t="str">
        <f>JAN!C26</f>
        <v>HP 6940</v>
      </c>
      <c r="D26" s="3" t="str">
        <f>JAN!D26</f>
        <v>USB</v>
      </c>
      <c r="E26" s="27"/>
      <c r="F26" s="25"/>
      <c r="G26" s="35"/>
      <c r="H26" s="35"/>
      <c r="I26" s="35"/>
    </row>
    <row r="27" spans="1:9" x14ac:dyDescent="0.25">
      <c r="A27" t="str">
        <f t="shared" si="0"/>
        <v>Vice Presidência - Sala de Apoio - HP 8100 - USB</v>
      </c>
      <c r="B27" s="3" t="str">
        <f>JAN!B27</f>
        <v>Vice Presidência - Sala de Apoio</v>
      </c>
      <c r="C27" s="3" t="str">
        <f>JAN!C27</f>
        <v>HP 8100</v>
      </c>
      <c r="D27" s="3" t="str">
        <f>JAN!D27</f>
        <v>USB</v>
      </c>
      <c r="E27" s="27"/>
      <c r="F27" s="25" t="str">
        <f t="shared" ref="F27:F37" si="1">IF(SUM(G27:I27)&gt;0,IF(ISERROR(ROUNDUP(AVERAGE(G27:I27),0)),"ERRO",ROUNDUP(AVERAGE(G27:I27),0)),"")</f>
        <v/>
      </c>
      <c r="G27" s="35"/>
      <c r="H27" s="35"/>
      <c r="I27" s="35"/>
    </row>
    <row r="28" spans="1:9" x14ac:dyDescent="0.25">
      <c r="A28" t="str">
        <f t="shared" si="0"/>
        <v/>
      </c>
      <c r="B28" s="1"/>
      <c r="C28" s="1"/>
      <c r="D28" s="1"/>
      <c r="E28" s="27"/>
      <c r="F28" s="25" t="str">
        <f t="shared" si="1"/>
        <v/>
      </c>
      <c r="G28" s="27"/>
      <c r="H28" s="27"/>
      <c r="I28" s="27"/>
    </row>
    <row r="29" spans="1:9" x14ac:dyDescent="0.25">
      <c r="A29" t="str">
        <f t="shared" si="0"/>
        <v/>
      </c>
      <c r="B29" s="1"/>
      <c r="C29" s="1"/>
      <c r="D29" s="1"/>
      <c r="E29" s="27"/>
      <c r="F29" s="25" t="str">
        <f t="shared" si="1"/>
        <v/>
      </c>
      <c r="G29" s="35"/>
      <c r="H29" s="35"/>
      <c r="I29" s="35"/>
    </row>
    <row r="30" spans="1:9" x14ac:dyDescent="0.25">
      <c r="A30" t="str">
        <f t="shared" si="0"/>
        <v/>
      </c>
      <c r="B30" s="1"/>
      <c r="C30" s="1"/>
      <c r="D30" s="1"/>
      <c r="E30" s="27"/>
      <c r="F30" s="25" t="str">
        <f t="shared" si="1"/>
        <v/>
      </c>
      <c r="G30" s="35"/>
      <c r="H30" s="35"/>
      <c r="I30" s="35"/>
    </row>
    <row r="31" spans="1:9" x14ac:dyDescent="0.25">
      <c r="A31" t="str">
        <f t="shared" si="0"/>
        <v/>
      </c>
      <c r="B31" s="1"/>
      <c r="C31" s="1"/>
      <c r="D31" s="1"/>
      <c r="E31" s="27"/>
      <c r="F31" s="25" t="str">
        <f t="shared" si="1"/>
        <v/>
      </c>
      <c r="G31" s="35"/>
      <c r="H31" s="35"/>
      <c r="I31" s="35"/>
    </row>
    <row r="32" spans="1:9" x14ac:dyDescent="0.25">
      <c r="A32" t="str">
        <f t="shared" si="0"/>
        <v/>
      </c>
      <c r="B32" s="1"/>
      <c r="C32" s="1"/>
      <c r="D32" s="1"/>
      <c r="E32" s="27"/>
      <c r="F32" s="25" t="str">
        <f t="shared" si="1"/>
        <v/>
      </c>
      <c r="G32" s="27"/>
      <c r="H32" s="27"/>
      <c r="I32" s="27"/>
    </row>
    <row r="33" spans="1:9" x14ac:dyDescent="0.25">
      <c r="A33" t="str">
        <f t="shared" si="0"/>
        <v/>
      </c>
      <c r="B33" s="1"/>
      <c r="C33" s="1"/>
      <c r="D33" s="1"/>
      <c r="E33" s="27"/>
      <c r="F33" s="25" t="str">
        <f t="shared" si="1"/>
        <v/>
      </c>
      <c r="G33" s="35"/>
      <c r="H33" s="35"/>
      <c r="I33" s="35"/>
    </row>
    <row r="34" spans="1:9" x14ac:dyDescent="0.25">
      <c r="A34" t="str">
        <f t="shared" si="0"/>
        <v/>
      </c>
      <c r="B34" s="1"/>
      <c r="C34" s="1"/>
      <c r="D34" s="1"/>
      <c r="E34" s="27"/>
      <c r="F34" s="25" t="str">
        <f t="shared" si="1"/>
        <v/>
      </c>
      <c r="G34" s="35"/>
      <c r="H34" s="35"/>
      <c r="I34" s="35"/>
    </row>
    <row r="35" spans="1:9" x14ac:dyDescent="0.25">
      <c r="A35" t="str">
        <f t="shared" si="0"/>
        <v/>
      </c>
      <c r="B35" s="1"/>
      <c r="C35" s="1"/>
      <c r="D35" s="1"/>
      <c r="E35" s="27"/>
      <c r="F35" s="25" t="str">
        <f t="shared" si="1"/>
        <v/>
      </c>
      <c r="G35" s="35"/>
      <c r="H35" s="35"/>
      <c r="I35" s="35"/>
    </row>
    <row r="36" spans="1:9" x14ac:dyDescent="0.25">
      <c r="A36" t="str">
        <f t="shared" si="0"/>
        <v/>
      </c>
      <c r="B36" s="1"/>
      <c r="C36" s="1"/>
      <c r="D36" s="1"/>
      <c r="E36" s="27"/>
      <c r="F36" s="25" t="str">
        <f t="shared" si="1"/>
        <v/>
      </c>
      <c r="G36" s="35"/>
      <c r="H36" s="35"/>
      <c r="I36" s="35"/>
    </row>
    <row r="37" spans="1:9" x14ac:dyDescent="0.25">
      <c r="A37" t="str">
        <f t="shared" si="0"/>
        <v/>
      </c>
      <c r="B37" s="2"/>
      <c r="C37" s="2"/>
      <c r="D37" s="2"/>
      <c r="E37" s="28"/>
      <c r="F37" s="25" t="str">
        <f t="shared" si="1"/>
        <v/>
      </c>
      <c r="G37" s="35"/>
      <c r="H37" s="35"/>
      <c r="I37" s="35"/>
    </row>
    <row r="38" spans="1:9" x14ac:dyDescent="0.25">
      <c r="A38" t="str">
        <f t="shared" si="0"/>
        <v xml:space="preserve">Total -  - </v>
      </c>
      <c r="B38" s="75" t="s">
        <v>121</v>
      </c>
      <c r="C38" s="74"/>
      <c r="D38" s="56"/>
      <c r="E38" s="31">
        <f>SUM(E3:E34)</f>
        <v>3318</v>
      </c>
      <c r="F38" s="32">
        <f>SUM(F3:F34)</f>
        <v>4022</v>
      </c>
      <c r="G38" s="73"/>
      <c r="H38" s="74"/>
      <c r="I38" s="56"/>
    </row>
  </sheetData>
  <mergeCells count="2">
    <mergeCell ref="G38:I38"/>
    <mergeCell ref="B38:D38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15">
    <tabColor rgb="FFFF0000"/>
  </sheetPr>
  <dimension ref="A2:I38"/>
  <sheetViews>
    <sheetView showGridLines="0" showRowColHeaders="0" tabSelected="1" topLeftCell="B1" workbookViewId="0">
      <pane ySplit="2" topLeftCell="A3" activePane="bottomLeft" state="frozen"/>
      <selection sqref="A1:S5"/>
      <selection pane="bottomLeft" activeCell="F30" sqref="F30"/>
    </sheetView>
  </sheetViews>
  <sheetFormatPr defaultRowHeight="15" x14ac:dyDescent="0.25"/>
  <cols>
    <col min="1" max="1" width="42.7109375" style="43" hidden="1" customWidth="1"/>
    <col min="2" max="2" width="49.7109375" style="43" bestFit="1" customWidth="1"/>
    <col min="3" max="4" width="21.5703125" style="43" customWidth="1"/>
    <col min="5" max="5" width="12.140625" style="48" bestFit="1" customWidth="1"/>
    <col min="6" max="6" width="15.28515625" style="48" customWidth="1"/>
    <col min="7" max="7" width="12.28515625" style="48" bestFit="1" customWidth="1"/>
    <col min="8" max="8" width="15.5703125" style="48" bestFit="1" customWidth="1"/>
    <col min="9" max="9" width="15.28515625" style="48" bestFit="1" customWidth="1"/>
  </cols>
  <sheetData>
    <row r="2" spans="1:9" x14ac:dyDescent="0.25">
      <c r="B2" s="30" t="s">
        <v>18</v>
      </c>
      <c r="C2" s="30" t="s">
        <v>94</v>
      </c>
      <c r="D2" s="30" t="s">
        <v>95</v>
      </c>
      <c r="E2" s="30" t="s">
        <v>19</v>
      </c>
      <c r="F2" s="30" t="s">
        <v>20</v>
      </c>
      <c r="G2" s="30" t="s">
        <v>96</v>
      </c>
      <c r="H2" s="30" t="s">
        <v>97</v>
      </c>
      <c r="I2" s="30" t="s">
        <v>98</v>
      </c>
    </row>
    <row r="3" spans="1:9" x14ac:dyDescent="0.25">
      <c r="A3" t="str">
        <f t="shared" ref="A3:A38" si="0">IF(B3&lt;&gt;"",B3&amp;" - "&amp;C3&amp;" - "&amp;D3,"")</f>
        <v>Almoxarifado - HP 8610 - 10.21.5.24</v>
      </c>
      <c r="B3" s="3" t="str">
        <f>JAN!B3</f>
        <v>Almoxarifado</v>
      </c>
      <c r="C3" s="3" t="str">
        <f>JAN!C3</f>
        <v>HP 8610</v>
      </c>
      <c r="D3" s="3" t="str">
        <f>JAN!D3</f>
        <v>10.21.5.24</v>
      </c>
      <c r="E3" s="26"/>
      <c r="F3" s="25" t="str">
        <f>IF(SUM(G3:I3)&gt;0,IF(ISERROR(ROUNDUP(AVERAGE(G3:I3),0)),"ERRO",ROUNDUP(AVERAGE(G3:I3),0)),"")</f>
        <v/>
      </c>
      <c r="G3" s="34"/>
      <c r="H3" s="34"/>
      <c r="I3" s="34"/>
    </row>
    <row r="4" spans="1:9" x14ac:dyDescent="0.25">
      <c r="A4" t="str">
        <f t="shared" si="0"/>
        <v>Compras - HP 8710 - 10.21.5.11</v>
      </c>
      <c r="B4" s="3" t="str">
        <f>JAN!B4</f>
        <v>Compras</v>
      </c>
      <c r="C4" s="3" t="str">
        <f>JAN!C4</f>
        <v>HP 8710</v>
      </c>
      <c r="D4" s="3" t="str">
        <f>JAN!D4</f>
        <v>10.21.5.11</v>
      </c>
      <c r="E4" s="27">
        <v>235</v>
      </c>
      <c r="F4" s="25">
        <v>479</v>
      </c>
      <c r="G4" s="35"/>
      <c r="H4" s="35"/>
      <c r="I4" s="35"/>
    </row>
    <row r="5" spans="1:9" x14ac:dyDescent="0.25">
      <c r="A5" t="str">
        <f t="shared" si="0"/>
        <v>DAC - Chefia - HP 8100 - USB</v>
      </c>
      <c r="B5" s="3" t="str">
        <f>JAN!B5</f>
        <v>DAC - Chefia</v>
      </c>
      <c r="C5" s="3" t="str">
        <f>JAN!C5</f>
        <v>HP 8100</v>
      </c>
      <c r="D5" s="3" t="str">
        <f>JAN!D5</f>
        <v>USB</v>
      </c>
      <c r="E5" s="27"/>
      <c r="F5" s="25"/>
      <c r="G5" s="35"/>
      <c r="H5" s="35"/>
      <c r="I5" s="35"/>
    </row>
    <row r="6" spans="1:9" x14ac:dyDescent="0.25">
      <c r="A6" t="str">
        <f t="shared" si="0"/>
        <v>DIF 1º Subsolo - HP 8100 - 10.21.5.45</v>
      </c>
      <c r="B6" s="3" t="str">
        <f>JAN!B6</f>
        <v>DIF 1º Subsolo</v>
      </c>
      <c r="C6" s="3" t="str">
        <f>JAN!C6</f>
        <v>HP 8100</v>
      </c>
      <c r="D6" s="3" t="str">
        <f>JAN!D6</f>
        <v>10.21.5.45</v>
      </c>
      <c r="E6" s="27">
        <v>16</v>
      </c>
      <c r="F6" s="25">
        <v>101</v>
      </c>
      <c r="G6" s="35"/>
      <c r="H6" s="35"/>
      <c r="I6" s="35"/>
    </row>
    <row r="7" spans="1:9" x14ac:dyDescent="0.25">
      <c r="A7" t="str">
        <f t="shared" si="0"/>
        <v>DIF 2º Andar - HP M553 - 10.21.5.63</v>
      </c>
      <c r="B7" s="3" t="str">
        <f>JAN!B7</f>
        <v>DIF 2º Andar</v>
      </c>
      <c r="C7" s="3" t="str">
        <f>JAN!C7</f>
        <v>HP M553</v>
      </c>
      <c r="D7" s="3" t="str">
        <f>JAN!D7</f>
        <v>10.21.5.63</v>
      </c>
      <c r="E7" s="27">
        <v>23</v>
      </c>
      <c r="F7" s="25">
        <f>IF(SUM(G7:I7)&gt;0,IF(ISERROR(ROUNDUP(AVERAGE(G7:I7),0)),"ERRO",ROUNDUP(AVERAGE(G7:I7),0)),"")</f>
        <v>20</v>
      </c>
      <c r="G7" s="27">
        <v>19</v>
      </c>
      <c r="H7" s="27">
        <v>21</v>
      </c>
      <c r="I7" s="27">
        <v>19</v>
      </c>
    </row>
    <row r="8" spans="1:9" x14ac:dyDescent="0.25">
      <c r="A8" t="str">
        <f t="shared" si="0"/>
        <v>Eventos - HP 8720 - 10.21.5.70</v>
      </c>
      <c r="B8" s="3" t="str">
        <f>JAN!B8</f>
        <v>Eventos</v>
      </c>
      <c r="C8" s="3" t="str">
        <f>JAN!C8</f>
        <v>HP 8720</v>
      </c>
      <c r="D8" s="3" t="str">
        <f>JAN!D8</f>
        <v>10.21.5.70</v>
      </c>
      <c r="E8" s="27"/>
      <c r="F8" s="25"/>
      <c r="G8" s="35"/>
      <c r="H8" s="35"/>
      <c r="I8" s="35"/>
    </row>
    <row r="9" spans="1:9" x14ac:dyDescent="0.25">
      <c r="A9" t="str">
        <f t="shared" si="0"/>
        <v>ICNA - Erlen - HP 251DW - USB</v>
      </c>
      <c r="B9" s="3" t="str">
        <f>JAN!B9</f>
        <v>ICNA - Erlen</v>
      </c>
      <c r="C9" s="3" t="str">
        <f>JAN!C9</f>
        <v>HP 251DW</v>
      </c>
      <c r="D9" s="3" t="str">
        <f>JAN!D9</f>
        <v>USB</v>
      </c>
      <c r="E9" s="27"/>
      <c r="F9" s="25"/>
      <c r="G9" s="35"/>
      <c r="H9" s="35"/>
      <c r="I9" s="35"/>
    </row>
    <row r="10" spans="1:9" x14ac:dyDescent="0.25">
      <c r="A10" t="str">
        <f t="shared" si="0"/>
        <v>ICNA - Rodolfo Tavares - HP 1015 - USB</v>
      </c>
      <c r="B10" s="3" t="str">
        <f>JAN!B10</f>
        <v>ICNA - Rodolfo Tavares</v>
      </c>
      <c r="C10" s="3" t="str">
        <f>JAN!C10</f>
        <v>HP 1015</v>
      </c>
      <c r="D10" s="3" t="str">
        <f>JAN!D10</f>
        <v>USB</v>
      </c>
      <c r="E10" s="27"/>
      <c r="F10" s="25" t="str">
        <f>IF(SUM(G10:I10)&gt;0,IF(ISERROR(ROUNDUP(AVERAGE(G10:I10),0)),"ERRO",ROUNDUP(AVERAGE(G10:I10),0)),"")</f>
        <v/>
      </c>
      <c r="G10" s="35"/>
      <c r="H10" s="35"/>
      <c r="I10" s="35"/>
    </row>
    <row r="11" spans="1:9" x14ac:dyDescent="0.25">
      <c r="A11" t="str">
        <f t="shared" si="0"/>
        <v>Impressora Viagens - DIF - HP 200 Mobile - USB</v>
      </c>
      <c r="B11" s="3" t="str">
        <f>JAN!B11</f>
        <v>Impressora Viagens - DIF</v>
      </c>
      <c r="C11" s="3" t="str">
        <f>JAN!C11</f>
        <v>HP 200 Mobile</v>
      </c>
      <c r="D11" s="3" t="str">
        <f>JAN!D11</f>
        <v>USB</v>
      </c>
      <c r="E11" s="27"/>
      <c r="F11" s="25" t="str">
        <f>IF(SUM(G11:I11)&gt;0,IF(ISERROR(ROUNDUP(AVERAGE(G11:I11),0)),"ERRO",ROUNDUP(AVERAGE(G11:I11),0)),"")</f>
        <v/>
      </c>
      <c r="G11" s="35"/>
      <c r="H11" s="35"/>
      <c r="I11" s="35"/>
    </row>
    <row r="12" spans="1:9" x14ac:dyDescent="0.25">
      <c r="A12" t="str">
        <f t="shared" si="0"/>
        <v>Juridico - dr. Rudy - Brother HL4150CDN - 10.21.5.49</v>
      </c>
      <c r="B12" s="3" t="str">
        <f>JAN!B12</f>
        <v>Juridico - dr. Rudy</v>
      </c>
      <c r="C12" s="3" t="str">
        <f>JAN!C12</f>
        <v>Brother HL4150CDN</v>
      </c>
      <c r="D12" s="3" t="str">
        <f>JAN!D12</f>
        <v>10.21.5.49</v>
      </c>
      <c r="E12" s="27">
        <v>29</v>
      </c>
      <c r="F12" s="25">
        <v>234</v>
      </c>
      <c r="G12" s="35"/>
      <c r="H12" s="35"/>
      <c r="I12" s="35"/>
    </row>
    <row r="13" spans="1:9" x14ac:dyDescent="0.25">
      <c r="A13" t="str">
        <f t="shared" si="0"/>
        <v>Ministro Brant - HP 6000 - 10.21.5.39</v>
      </c>
      <c r="B13" s="3" t="str">
        <f>JAN!B13</f>
        <v>Ministro Brant</v>
      </c>
      <c r="C13" s="3" t="str">
        <f>JAN!C13</f>
        <v>HP 6000</v>
      </c>
      <c r="D13" s="3" t="str">
        <f>JAN!D13</f>
        <v>10.21.5.39</v>
      </c>
      <c r="E13" s="27"/>
      <c r="F13" s="25" t="str">
        <f>IF(SUM(G13:I13)&gt;0,IF(ISERROR(ROUNDUP(AVERAGE(G13:I13),0)),"ERRO",ROUNDUP(AVERAGE(G13:I13),0)),"")</f>
        <v/>
      </c>
      <c r="G13" s="34"/>
      <c r="H13" s="34"/>
      <c r="I13" s="34"/>
    </row>
    <row r="14" spans="1:9" x14ac:dyDescent="0.25">
      <c r="A14" t="str">
        <f t="shared" si="0"/>
        <v>Presidência - 2ª Secretaria - HP M553 - 10.21.5.65</v>
      </c>
      <c r="B14" s="3" t="str">
        <f>JAN!B14</f>
        <v>Presidência - 2ª Secretaria</v>
      </c>
      <c r="C14" s="3" t="str">
        <f>JAN!C14</f>
        <v>HP M553</v>
      </c>
      <c r="D14" s="3" t="str">
        <f>JAN!D14</f>
        <v>10.21.5.65</v>
      </c>
      <c r="E14" s="27">
        <v>1381</v>
      </c>
      <c r="F14" s="25">
        <f>IF(SUM(G14:I14)&gt;0,IF(ISERROR(ROUNDUP(AVERAGE(G14:I14),0)),"ERRO",ROUNDUP(AVERAGE(G14:I14),0)),"")</f>
        <v>1232</v>
      </c>
      <c r="G14" s="27">
        <v>1232</v>
      </c>
      <c r="H14" s="27">
        <v>1232</v>
      </c>
      <c r="I14" s="27">
        <v>1232</v>
      </c>
    </row>
    <row r="15" spans="1:9" x14ac:dyDescent="0.25">
      <c r="A15" t="str">
        <f t="shared" si="0"/>
        <v>Presidência - Carlos Bastide - HP P1005 - USB</v>
      </c>
      <c r="B15" s="3" t="str">
        <f>JAN!B15</f>
        <v>Presidência - Carlos Bastide</v>
      </c>
      <c r="C15" s="3" t="str">
        <f>JAN!C15</f>
        <v>HP P1005</v>
      </c>
      <c r="D15" s="3" t="str">
        <f>JAN!D15</f>
        <v>USB</v>
      </c>
      <c r="E15" s="27"/>
      <c r="F15" s="25" t="str">
        <f>IF(SUM(G15:I15)&gt;0,IF(ISERROR(ROUNDUP(AVERAGE(G15:I15),0)),"ERRO",ROUNDUP(AVERAGE(G15:I15),0)),"")</f>
        <v/>
      </c>
      <c r="G15" s="35"/>
      <c r="H15" s="35"/>
      <c r="I15" s="35"/>
    </row>
    <row r="16" spans="1:9" x14ac:dyDescent="0.25">
      <c r="A16" t="str">
        <f t="shared" si="0"/>
        <v>Presidência - Drª Otilia - HP 8210 - USB</v>
      </c>
      <c r="B16" s="3" t="str">
        <f>JAN!B16</f>
        <v>Presidência - Drª Otilia</v>
      </c>
      <c r="C16" s="3" t="str">
        <f>JAN!C16</f>
        <v>HP 8210</v>
      </c>
      <c r="D16" s="3" t="str">
        <f>JAN!D16</f>
        <v>USB</v>
      </c>
      <c r="E16" s="27"/>
      <c r="F16" s="25"/>
      <c r="G16" s="35"/>
      <c r="H16" s="35"/>
      <c r="I16" s="35"/>
    </row>
    <row r="17" spans="1:9" x14ac:dyDescent="0.25">
      <c r="A17" t="str">
        <f t="shared" si="0"/>
        <v>Presidência - Drº João - HP 200 Mobile - 10.9.1.84</v>
      </c>
      <c r="B17" s="3" t="str">
        <f>JAN!B17</f>
        <v>Presidência - Drº João</v>
      </c>
      <c r="C17" s="3" t="str">
        <f>JAN!C17</f>
        <v>HP 200 Mobile</v>
      </c>
      <c r="D17" s="3" t="str">
        <f>JAN!D17</f>
        <v>10.9.1.84</v>
      </c>
      <c r="E17" s="27"/>
      <c r="F17" s="25"/>
      <c r="G17" s="35"/>
      <c r="H17" s="35"/>
      <c r="I17" s="35"/>
    </row>
    <row r="18" spans="1:9" x14ac:dyDescent="0.25">
      <c r="A18" t="str">
        <f t="shared" si="0"/>
        <v>Presidência - Secret. - HP 8610 - 10.21.5.43</v>
      </c>
      <c r="B18" s="3" t="str">
        <f>JAN!B18</f>
        <v>Presidência - Secret.</v>
      </c>
      <c r="C18" s="3" t="str">
        <f>JAN!C18</f>
        <v>HP 8610</v>
      </c>
      <c r="D18" s="3" t="str">
        <f>JAN!D18</f>
        <v>10.21.5.43</v>
      </c>
      <c r="E18" s="27">
        <v>68</v>
      </c>
      <c r="F18" s="25">
        <v>230</v>
      </c>
      <c r="G18" s="35"/>
      <c r="H18" s="35"/>
      <c r="I18" s="35"/>
    </row>
    <row r="19" spans="1:9" x14ac:dyDescent="0.25">
      <c r="A19" t="str">
        <f t="shared" si="0"/>
        <v>ARI - HP M553 - 10.21.5.48</v>
      </c>
      <c r="B19" s="3" t="str">
        <f>JAN!B19</f>
        <v>ARI</v>
      </c>
      <c r="C19" s="3" t="str">
        <f>JAN!C19</f>
        <v>HP M553</v>
      </c>
      <c r="D19" s="3" t="str">
        <f>JAN!D19</f>
        <v>10.21.5.48</v>
      </c>
      <c r="E19" s="27">
        <v>24</v>
      </c>
      <c r="F19" s="25">
        <v>488</v>
      </c>
      <c r="G19" s="35"/>
      <c r="H19" s="35"/>
      <c r="I19" s="35"/>
    </row>
    <row r="20" spans="1:9" x14ac:dyDescent="0.25">
      <c r="A20" t="str">
        <f t="shared" si="0"/>
        <v>DRI - HP 8610 - 10.21.5.61</v>
      </c>
      <c r="B20" s="3" t="str">
        <f>JAN!B20</f>
        <v>DRI</v>
      </c>
      <c r="C20" s="3" t="str">
        <f>JAN!C20</f>
        <v>HP 8610</v>
      </c>
      <c r="D20" s="3" t="str">
        <f>JAN!D20</f>
        <v>10.21.5.61</v>
      </c>
      <c r="E20" s="27"/>
      <c r="F20" s="25"/>
      <c r="G20" s="35"/>
      <c r="H20" s="35"/>
      <c r="I20" s="35"/>
    </row>
    <row r="21" spans="1:9" x14ac:dyDescent="0.25">
      <c r="A21" t="str">
        <f t="shared" si="0"/>
        <v>SUC - HP M553 - 10.21.5.64</v>
      </c>
      <c r="B21" s="3" t="str">
        <f>JAN!B21</f>
        <v>SUC</v>
      </c>
      <c r="C21" s="3" t="str">
        <f>JAN!C21</f>
        <v>HP M553</v>
      </c>
      <c r="D21" s="3" t="str">
        <f>JAN!D21</f>
        <v>10.21.5.64</v>
      </c>
      <c r="E21" s="27">
        <v>1144</v>
      </c>
      <c r="F21" s="25">
        <f>IF(SUM(G21:I21)&gt;0,IF(ISERROR(ROUNDUP(AVERAGE(G21:I21),0)),"ERRO",ROUNDUP(AVERAGE(G21:I21),0)),"")</f>
        <v>1628</v>
      </c>
      <c r="G21" s="27">
        <v>1628</v>
      </c>
      <c r="H21" s="27">
        <v>1628</v>
      </c>
      <c r="I21" s="27">
        <v>1628</v>
      </c>
    </row>
    <row r="22" spans="1:9" x14ac:dyDescent="0.25">
      <c r="A22" t="str">
        <f t="shared" si="0"/>
        <v>SUC - Sarah - HP 8100 - USB</v>
      </c>
      <c r="B22" s="3" t="str">
        <f>JAN!B22</f>
        <v>SUC - Sarah</v>
      </c>
      <c r="C22" s="3" t="str">
        <f>JAN!C22</f>
        <v>HP 8100</v>
      </c>
      <c r="D22" s="3" t="str">
        <f>JAN!D22</f>
        <v>USB</v>
      </c>
      <c r="E22" s="27"/>
      <c r="F22" s="25"/>
      <c r="G22" s="35"/>
      <c r="H22" s="35"/>
      <c r="I22" s="35"/>
    </row>
    <row r="23" spans="1:9" x14ac:dyDescent="0.25">
      <c r="A23" t="str">
        <f t="shared" si="0"/>
        <v>Dtec - HP CP3525 - 10.21.5.17</v>
      </c>
      <c r="B23" s="3" t="str">
        <f>JAN!B23</f>
        <v>Dtec</v>
      </c>
      <c r="C23" s="3" t="str">
        <f>JAN!C23</f>
        <v>HP CP3525</v>
      </c>
      <c r="D23" s="3" t="str">
        <f>JAN!D23</f>
        <v>10.21.5.17</v>
      </c>
      <c r="E23" s="27"/>
      <c r="F23" s="25" t="str">
        <f>IF(SUM(G23:I23)&gt;0,IF(ISERROR(ROUNDUP(AVERAGE(G23:I23),0)),"ERRO",ROUNDUP(AVERAGE(G23:I23),0)),"")</f>
        <v/>
      </c>
      <c r="G23" s="26"/>
      <c r="H23" s="26"/>
      <c r="I23" s="26"/>
    </row>
    <row r="24" spans="1:9" x14ac:dyDescent="0.25">
      <c r="A24" t="str">
        <f t="shared" si="0"/>
        <v>Dtec - Adriana - HP 8720 - USB</v>
      </c>
      <c r="B24" s="3" t="str">
        <f>JAN!B24</f>
        <v>Dtec - Adriana</v>
      </c>
      <c r="C24" s="3" t="str">
        <f>JAN!C24</f>
        <v>HP 8720</v>
      </c>
      <c r="D24" s="3" t="str">
        <f>JAN!D24</f>
        <v>USB</v>
      </c>
      <c r="E24" s="27"/>
      <c r="F24" s="25"/>
      <c r="G24" s="35"/>
      <c r="H24" s="35"/>
      <c r="I24" s="35"/>
    </row>
    <row r="25" spans="1:9" x14ac:dyDescent="0.25">
      <c r="A25" t="str">
        <f t="shared" si="0"/>
        <v>Vice Presidência - Gilson - HP 9220 - 10.21.5.13</v>
      </c>
      <c r="B25" s="3" t="str">
        <f>JAN!B25</f>
        <v>Vice Presidência - Gilson</v>
      </c>
      <c r="C25" s="3" t="str">
        <f>JAN!C25</f>
        <v>HP 9220</v>
      </c>
      <c r="D25" s="3" t="str">
        <f>JAN!D25</f>
        <v>10.21.5.13</v>
      </c>
      <c r="E25" s="27">
        <v>2</v>
      </c>
      <c r="F25" s="25">
        <v>247</v>
      </c>
      <c r="G25" s="35"/>
      <c r="H25" s="35"/>
      <c r="I25" s="35"/>
    </row>
    <row r="26" spans="1:9" x14ac:dyDescent="0.25">
      <c r="A26" t="str">
        <f t="shared" si="0"/>
        <v>Vice Presidência - José Mario - HP 6940 - USB</v>
      </c>
      <c r="B26" s="3" t="str">
        <f>JAN!B26</f>
        <v>Vice Presidência - José Mario</v>
      </c>
      <c r="C26" s="3" t="str">
        <f>JAN!C26</f>
        <v>HP 6940</v>
      </c>
      <c r="D26" s="3" t="str">
        <f>JAN!D26</f>
        <v>USB</v>
      </c>
      <c r="E26" s="27"/>
      <c r="F26" s="25"/>
      <c r="G26" s="35"/>
      <c r="H26" s="35"/>
      <c r="I26" s="35"/>
    </row>
    <row r="27" spans="1:9" x14ac:dyDescent="0.25">
      <c r="A27" t="str">
        <f t="shared" si="0"/>
        <v>Vice Presidência - Sala de Apoio - HP 8100 - USB</v>
      </c>
      <c r="B27" s="3" t="str">
        <f>JAN!B27</f>
        <v>Vice Presidência - Sala de Apoio</v>
      </c>
      <c r="C27" s="3" t="str">
        <f>JAN!C27</f>
        <v>HP 8100</v>
      </c>
      <c r="D27" s="3" t="str">
        <f>JAN!D27</f>
        <v>USB</v>
      </c>
      <c r="E27" s="27"/>
      <c r="F27" s="25" t="str">
        <f t="shared" ref="F27:F37" si="1">IF(SUM(G27:I27)&gt;0,IF(ISERROR(ROUNDUP(AVERAGE(G27:I27),0)),"ERRO",ROUNDUP(AVERAGE(G27:I27),0)),"")</f>
        <v/>
      </c>
      <c r="G27" s="35"/>
      <c r="H27" s="35"/>
      <c r="I27" s="35"/>
    </row>
    <row r="28" spans="1:9" x14ac:dyDescent="0.25">
      <c r="A28" t="str">
        <f t="shared" si="0"/>
        <v/>
      </c>
      <c r="B28" s="1"/>
      <c r="C28" s="1"/>
      <c r="D28" s="1"/>
      <c r="E28" s="27"/>
      <c r="F28" s="25" t="str">
        <f t="shared" si="1"/>
        <v/>
      </c>
      <c r="G28" s="27"/>
      <c r="H28" s="27"/>
      <c r="I28" s="27"/>
    </row>
    <row r="29" spans="1:9" x14ac:dyDescent="0.25">
      <c r="A29" t="str">
        <f t="shared" si="0"/>
        <v/>
      </c>
      <c r="B29" s="1"/>
      <c r="C29" s="1"/>
      <c r="D29" s="1"/>
      <c r="E29" s="27"/>
      <c r="F29" s="25" t="str">
        <f t="shared" si="1"/>
        <v/>
      </c>
      <c r="G29" s="35"/>
      <c r="H29" s="35"/>
      <c r="I29" s="35"/>
    </row>
    <row r="30" spans="1:9" x14ac:dyDescent="0.25">
      <c r="A30" t="str">
        <f t="shared" si="0"/>
        <v/>
      </c>
      <c r="B30" s="1"/>
      <c r="C30" s="1"/>
      <c r="D30" s="1"/>
      <c r="E30" s="27"/>
      <c r="F30" s="25" t="str">
        <f t="shared" si="1"/>
        <v/>
      </c>
      <c r="G30" s="35"/>
      <c r="H30" s="35"/>
      <c r="I30" s="35"/>
    </row>
    <row r="31" spans="1:9" x14ac:dyDescent="0.25">
      <c r="A31" t="str">
        <f t="shared" si="0"/>
        <v/>
      </c>
      <c r="B31" s="1"/>
      <c r="C31" s="1"/>
      <c r="D31" s="1"/>
      <c r="E31" s="27"/>
      <c r="F31" s="25" t="str">
        <f t="shared" si="1"/>
        <v/>
      </c>
      <c r="G31" s="35"/>
      <c r="H31" s="35"/>
      <c r="I31" s="35"/>
    </row>
    <row r="32" spans="1:9" x14ac:dyDescent="0.25">
      <c r="A32" t="str">
        <f t="shared" si="0"/>
        <v/>
      </c>
      <c r="B32" s="1"/>
      <c r="C32" s="1"/>
      <c r="D32" s="1"/>
      <c r="E32" s="27"/>
      <c r="F32" s="25" t="str">
        <f t="shared" si="1"/>
        <v/>
      </c>
      <c r="G32" s="27"/>
      <c r="H32" s="27"/>
      <c r="I32" s="27"/>
    </row>
    <row r="33" spans="1:9" x14ac:dyDescent="0.25">
      <c r="A33" t="str">
        <f t="shared" si="0"/>
        <v/>
      </c>
      <c r="B33" s="1"/>
      <c r="C33" s="1"/>
      <c r="D33" s="1"/>
      <c r="E33" s="27"/>
      <c r="F33" s="25" t="str">
        <f t="shared" si="1"/>
        <v/>
      </c>
      <c r="G33" s="35"/>
      <c r="H33" s="35"/>
      <c r="I33" s="35"/>
    </row>
    <row r="34" spans="1:9" x14ac:dyDescent="0.25">
      <c r="A34" t="str">
        <f t="shared" si="0"/>
        <v/>
      </c>
      <c r="B34" s="1"/>
      <c r="C34" s="1"/>
      <c r="D34" s="1"/>
      <c r="E34" s="27"/>
      <c r="F34" s="25" t="str">
        <f t="shared" si="1"/>
        <v/>
      </c>
      <c r="G34" s="35"/>
      <c r="H34" s="35"/>
      <c r="I34" s="35"/>
    </row>
    <row r="35" spans="1:9" x14ac:dyDescent="0.25">
      <c r="A35" t="str">
        <f t="shared" si="0"/>
        <v/>
      </c>
      <c r="B35" s="1"/>
      <c r="C35" s="1"/>
      <c r="D35" s="1"/>
      <c r="E35" s="27"/>
      <c r="F35" s="25" t="str">
        <f t="shared" si="1"/>
        <v/>
      </c>
      <c r="G35" s="35"/>
      <c r="H35" s="35"/>
      <c r="I35" s="35"/>
    </row>
    <row r="36" spans="1:9" x14ac:dyDescent="0.25">
      <c r="A36" t="str">
        <f t="shared" si="0"/>
        <v/>
      </c>
      <c r="B36" s="1"/>
      <c r="C36" s="1"/>
      <c r="D36" s="1"/>
      <c r="E36" s="27"/>
      <c r="F36" s="25" t="str">
        <f t="shared" si="1"/>
        <v/>
      </c>
      <c r="G36" s="35"/>
      <c r="H36" s="35"/>
      <c r="I36" s="35"/>
    </row>
    <row r="37" spans="1:9" x14ac:dyDescent="0.25">
      <c r="A37" t="str">
        <f t="shared" si="0"/>
        <v/>
      </c>
      <c r="B37" s="2"/>
      <c r="C37" s="2"/>
      <c r="D37" s="2"/>
      <c r="E37" s="28"/>
      <c r="F37" s="25" t="str">
        <f t="shared" si="1"/>
        <v/>
      </c>
      <c r="G37" s="35"/>
      <c r="H37" s="35"/>
      <c r="I37" s="35"/>
    </row>
    <row r="38" spans="1:9" x14ac:dyDescent="0.25">
      <c r="A38" t="str">
        <f t="shared" si="0"/>
        <v xml:space="preserve">Total -  - </v>
      </c>
      <c r="B38" s="75" t="s">
        <v>121</v>
      </c>
      <c r="C38" s="74"/>
      <c r="D38" s="56"/>
      <c r="E38" s="31">
        <f>SUM(E3:E37)</f>
        <v>2922</v>
      </c>
      <c r="F38" s="32">
        <f>SUM(F3:F35)</f>
        <v>4659</v>
      </c>
      <c r="G38" s="73"/>
      <c r="H38" s="74"/>
      <c r="I38" s="56"/>
    </row>
  </sheetData>
  <mergeCells count="2">
    <mergeCell ref="G38:I38"/>
    <mergeCell ref="B38:D38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1">
    <tabColor rgb="FF99FF66"/>
  </sheetPr>
  <dimension ref="A1:IB45"/>
  <sheetViews>
    <sheetView showGridLines="0" showRowColHeaders="0" topLeftCell="AI4" zoomScaleNormal="100" workbookViewId="0">
      <selection activeCell="AZ31" sqref="AZ31"/>
    </sheetView>
  </sheetViews>
  <sheetFormatPr defaultRowHeight="15" x14ac:dyDescent="0.25"/>
  <cols>
    <col min="1" max="1" width="48" style="43" hidden="1" customWidth="1"/>
    <col min="2" max="2" width="45.85546875" style="43" hidden="1" customWidth="1"/>
    <col min="3" max="3" width="5.5703125" style="43" hidden="1" customWidth="1"/>
    <col min="4" max="4" width="29.85546875" style="43" hidden="1" customWidth="1"/>
    <col min="5" max="7" width="10.42578125" style="47" hidden="1" customWidth="1"/>
    <col min="8" max="8" width="12.7109375" style="47" hidden="1" customWidth="1"/>
    <col min="9" max="9" width="10.42578125" style="47" hidden="1" customWidth="1"/>
    <col min="10" max="10" width="17" style="47" hidden="1" customWidth="1"/>
    <col min="11" max="30" width="10.42578125" style="47" hidden="1" customWidth="1"/>
    <col min="31" max="34" width="12.85546875" style="47" hidden="1" customWidth="1"/>
    <col min="36" max="36" width="13.140625" style="43" customWidth="1"/>
    <col min="40" max="40" width="10.85546875" style="43" customWidth="1"/>
  </cols>
  <sheetData>
    <row r="1" spans="1:236" ht="3.75" customHeight="1" x14ac:dyDescent="0.25">
      <c r="AI1" s="58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60"/>
    </row>
    <row r="2" spans="1:236" x14ac:dyDescent="0.25">
      <c r="AI2" s="61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62"/>
    </row>
    <row r="3" spans="1:236" x14ac:dyDescent="0.25">
      <c r="H3" s="47" t="b">
        <v>1</v>
      </c>
      <c r="J3" s="47" t="b">
        <v>1</v>
      </c>
      <c r="L3" s="47" t="b">
        <v>1</v>
      </c>
      <c r="N3" s="47" t="b">
        <v>1</v>
      </c>
      <c r="P3" s="47" t="b">
        <v>0</v>
      </c>
      <c r="R3" s="47" t="b">
        <v>0</v>
      </c>
      <c r="T3" s="47" t="b">
        <v>0</v>
      </c>
      <c r="V3" s="47" t="b">
        <v>0</v>
      </c>
      <c r="X3" s="47" t="b">
        <v>0</v>
      </c>
      <c r="Z3" s="47" t="b">
        <v>0</v>
      </c>
      <c r="AB3" s="47" t="b">
        <v>0</v>
      </c>
      <c r="AD3" s="47" t="b">
        <v>0</v>
      </c>
      <c r="AI3" s="61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62"/>
    </row>
    <row r="4" spans="1:236" x14ac:dyDescent="0.25">
      <c r="C4" t="str">
        <f>VLOOKUP($C$5&amp;VLOOKUP($C$5,C6:AH45,2,0),$A$6:$A$45,1,0)</f>
        <v>26Total</v>
      </c>
      <c r="E4" s="55" t="s">
        <v>5</v>
      </c>
      <c r="F4" s="56"/>
      <c r="G4" s="55" t="s">
        <v>6</v>
      </c>
      <c r="H4" s="56"/>
      <c r="I4" s="55" t="s">
        <v>7</v>
      </c>
      <c r="J4" s="56"/>
      <c r="K4" s="55" t="s">
        <v>8</v>
      </c>
      <c r="L4" s="56"/>
      <c r="M4" s="55" t="s">
        <v>9</v>
      </c>
      <c r="N4" s="56"/>
      <c r="O4" s="55" t="s">
        <v>10</v>
      </c>
      <c r="P4" s="56"/>
      <c r="Q4" s="55" t="s">
        <v>11</v>
      </c>
      <c r="R4" s="56"/>
      <c r="S4" s="55" t="s">
        <v>12</v>
      </c>
      <c r="T4" s="56"/>
      <c r="U4" s="55" t="s">
        <v>13</v>
      </c>
      <c r="V4" s="56"/>
      <c r="W4" s="55" t="s">
        <v>14</v>
      </c>
      <c r="X4" s="56"/>
      <c r="Y4" s="55" t="s">
        <v>15</v>
      </c>
      <c r="Z4" s="56"/>
      <c r="AA4" s="55" t="s">
        <v>16</v>
      </c>
      <c r="AB4" s="56"/>
      <c r="AC4" s="55" t="s">
        <v>17</v>
      </c>
      <c r="AD4" s="56"/>
      <c r="AI4" s="61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62"/>
    </row>
    <row r="5" spans="1:236" ht="13.5" customHeight="1" x14ac:dyDescent="0.25">
      <c r="B5" t="s">
        <v>18</v>
      </c>
      <c r="C5" s="4">
        <v>26</v>
      </c>
      <c r="D5" s="4"/>
      <c r="E5" s="45" t="s">
        <v>19</v>
      </c>
      <c r="F5" s="45" t="s">
        <v>20</v>
      </c>
      <c r="G5" s="45" t="s">
        <v>19</v>
      </c>
      <c r="H5" s="45" t="s">
        <v>20</v>
      </c>
      <c r="I5" s="45" t="s">
        <v>19</v>
      </c>
      <c r="J5" s="45" t="s">
        <v>20</v>
      </c>
      <c r="K5" s="45" t="s">
        <v>19</v>
      </c>
      <c r="L5" s="45" t="s">
        <v>20</v>
      </c>
      <c r="M5" s="45" t="s">
        <v>19</v>
      </c>
      <c r="N5" s="45" t="s">
        <v>20</v>
      </c>
      <c r="O5" s="45" t="s">
        <v>19</v>
      </c>
      <c r="P5" s="45" t="s">
        <v>20</v>
      </c>
      <c r="Q5" s="45" t="s">
        <v>19</v>
      </c>
      <c r="R5" s="45" t="s">
        <v>20</v>
      </c>
      <c r="S5" s="45" t="s">
        <v>19</v>
      </c>
      <c r="T5" s="45" t="s">
        <v>20</v>
      </c>
      <c r="U5" s="45" t="s">
        <v>19</v>
      </c>
      <c r="V5" s="45" t="s">
        <v>20</v>
      </c>
      <c r="W5" s="45" t="s">
        <v>19</v>
      </c>
      <c r="X5" s="45" t="s">
        <v>20</v>
      </c>
      <c r="Y5" s="45" t="s">
        <v>19</v>
      </c>
      <c r="Z5" s="45" t="s">
        <v>20</v>
      </c>
      <c r="AA5" s="45" t="s">
        <v>19</v>
      </c>
      <c r="AB5" s="45" t="s">
        <v>20</v>
      </c>
      <c r="AC5" s="45" t="s">
        <v>19</v>
      </c>
      <c r="AD5" s="45" t="s">
        <v>20</v>
      </c>
      <c r="AI5" s="63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5"/>
    </row>
    <row r="6" spans="1:236" ht="12" customHeight="1" x14ac:dyDescent="0.25">
      <c r="A6" t="str">
        <f t="shared" ref="A6:A41" si="0">C6&amp;D6</f>
        <v>1Almoxarifado</v>
      </c>
      <c r="B6" t="str">
        <f>JAN!A3</f>
        <v>Almoxarifado - HP 8610 - 10.21.5.24</v>
      </c>
      <c r="C6" s="39">
        <v>1</v>
      </c>
      <c r="D6" t="str">
        <f>IF(JAN!B3&lt;&gt;"",JAN!B3,"")</f>
        <v>Almoxarifado</v>
      </c>
      <c r="E6" s="5">
        <f t="shared" ref="E6:E41" si="1">SUM(G6,I6,K6,M6,O6,Q6,S6,U6,W6,Y6,AA6,AC6)</f>
        <v>0</v>
      </c>
      <c r="F6" s="6">
        <f t="shared" ref="F6:F41" si="2">SUM(H6,J6,L6,N6,P6,R6,T6,V6,X6,Z6,AB6,AD6)</f>
        <v>0</v>
      </c>
      <c r="G6" s="5">
        <f>IF($H$3=TRUE,VLOOKUP($B6,JAN!$A$3:$F$38,5,0),"")</f>
        <v>0</v>
      </c>
      <c r="H6" s="6">
        <f>IF($H$3=TRUE,VLOOKUP($B6,JAN!$A$3:$F$38,6,0),"")</f>
        <v>0</v>
      </c>
      <c r="I6" s="5">
        <f>IF($J$3=TRUE,VLOOKUP($B6,FEV!$A$3:$F$38,5,0),"")</f>
        <v>0</v>
      </c>
      <c r="J6" s="6">
        <f>IF($J$3=TRUE,VLOOKUP($B6,FEV!$A$3:$F$38,6,0),"")</f>
        <v>0</v>
      </c>
      <c r="K6" s="5">
        <f>IF($L$3=TRUE,VLOOKUP($B6,MAR!$A$3:$F$38,5,0),"")</f>
        <v>0</v>
      </c>
      <c r="L6" s="6">
        <f>IF($L$3=TRUE,VLOOKUP($B6,MAR!$A$3:$F$38,6,0),"")</f>
        <v>0</v>
      </c>
      <c r="M6" s="5">
        <f>IF($N$3=TRUE,VLOOKUP($B6,ABR!$A$3:$F$38,5,0),"")</f>
        <v>0</v>
      </c>
      <c r="N6" s="6">
        <f>IF($N$3=TRUE,VLOOKUP($B6,ABR!$A$3:$F$38,6,0),"")</f>
        <v>0</v>
      </c>
      <c r="O6" s="5" t="str">
        <f>IF($P$3=TRUE,VLOOKUP($B6,MAI!$A$3:$F$38,5,0),"")</f>
        <v/>
      </c>
      <c r="P6" s="6" t="str">
        <f>IF($P$3=TRUE,VLOOKUP($B6,MAI!$A$3:$F$38,6,0),"")</f>
        <v/>
      </c>
      <c r="Q6" s="5" t="str">
        <f>IF($R$3=TRUE,VLOOKUP($B6,JUN!$A$3:$F$38,5,0),"")</f>
        <v/>
      </c>
      <c r="R6" s="6" t="str">
        <f>IF($R$3=TRUE,VLOOKUP($B6,JUN!$A$3:$F$38,6,0),"")</f>
        <v/>
      </c>
      <c r="S6" s="5" t="str">
        <f>IF($T$3=TRUE,VLOOKUP($B6,JUL!$A$3:$F$38,5,0),"")</f>
        <v/>
      </c>
      <c r="T6" s="6" t="str">
        <f>IF($T$3=TRUE,VLOOKUP($B6,JUL!$A$3:$F$38,6,0),"")</f>
        <v/>
      </c>
      <c r="U6" s="5" t="str">
        <f>IF($V$3=TRUE,VLOOKUP($B6,AGO!$A$3:$F$38,5,0),"")</f>
        <v/>
      </c>
      <c r="V6" s="6" t="str">
        <f>IF($V$3=TRUE,VLOOKUP($B6,AGO!$A$3:$F$38,6,0),"")</f>
        <v/>
      </c>
      <c r="W6" s="5" t="str">
        <f>IF($X$3=TRUE,VLOOKUP($B6,SET!$A$3:$F$38,5,0),"")</f>
        <v/>
      </c>
      <c r="X6" s="6" t="str">
        <f>IF($X$3=TRUE,VLOOKUP($B6,SET!$A$3:$F$38,6,0),"")</f>
        <v/>
      </c>
      <c r="Y6" s="5" t="str">
        <f>IF($Z$3=TRUE,VLOOKUP($B6,OUT!$A$3:$F$38,5,0),"")</f>
        <v/>
      </c>
      <c r="Z6" s="6" t="str">
        <f>IF($Z$3=TRUE,VLOOKUP($B6,OUT!$A$3:$F$38,6,0),"")</f>
        <v/>
      </c>
      <c r="AA6" s="5" t="str">
        <f>IF($AB$3=TRUE,VLOOKUP($B6,NOV!$A$3:$F$38,5,0),"")</f>
        <v/>
      </c>
      <c r="AB6" s="6" t="str">
        <f>IF($AB$3=TRUE,VLOOKUP($B6,NOV!$A$3:$F$38,6,0),"")</f>
        <v/>
      </c>
      <c r="AC6" s="5" t="str">
        <f>IF($AD$3=TRUE,VLOOKUP($B6,DEZ!$A$3:$F$38,5,0),"")</f>
        <v/>
      </c>
      <c r="AD6" s="6" t="str">
        <f>IF($AD$3=TRUE,VLOOKUP($B6,DEZ!$A$3:$F$38,6,0),"")</f>
        <v/>
      </c>
      <c r="HV6" s="18"/>
      <c r="HW6" s="18"/>
      <c r="HX6" s="18"/>
      <c r="HY6" s="18"/>
      <c r="HZ6" s="18"/>
      <c r="IA6" s="18"/>
      <c r="IB6" s="18"/>
    </row>
    <row r="7" spans="1:236" x14ac:dyDescent="0.25">
      <c r="A7" t="str">
        <f t="shared" si="0"/>
        <v>2Compras</v>
      </c>
      <c r="B7" t="str">
        <f>JAN!A4</f>
        <v>Compras - HP 8710 - 10.21.5.11</v>
      </c>
      <c r="C7" s="39">
        <v>2</v>
      </c>
      <c r="D7" t="str">
        <f>IF(JAN!B4&lt;&gt;"",JAN!B4,"")</f>
        <v>Compras</v>
      </c>
      <c r="E7" s="7">
        <f t="shared" si="1"/>
        <v>1023</v>
      </c>
      <c r="F7" s="8">
        <f t="shared" si="2"/>
        <v>2325</v>
      </c>
      <c r="G7" s="7">
        <f>IF($H$3=TRUE,VLOOKUP($B7,JAN!$A$3:$F$38,5,0),"")</f>
        <v>124</v>
      </c>
      <c r="H7" s="8">
        <f>IF($H$3=TRUE,VLOOKUP($B7,JAN!$A$3:$F$38,6,0),"")</f>
        <v>305</v>
      </c>
      <c r="I7" s="7">
        <f>IF($J$3=TRUE,VLOOKUP($B7,FEV!$A$3:$F$38,5,0),"")</f>
        <v>298</v>
      </c>
      <c r="J7" s="8">
        <f>IF($J$3=TRUE,VLOOKUP($B7,FEV!$A$3:$F$38,6,0),"")</f>
        <v>513</v>
      </c>
      <c r="K7" s="7">
        <f>IF($L$3=TRUE,VLOOKUP($B7,MAR!$A$3:$F$38,5,0),"")</f>
        <v>315</v>
      </c>
      <c r="L7" s="8">
        <f>IF($L$3=TRUE,VLOOKUP($B7,MAR!$A$3:$F$38,6,0),"")</f>
        <v>701</v>
      </c>
      <c r="M7" s="7">
        <f>IF($N$3=TRUE,VLOOKUP($B7,ABR!$A$3:$F$38,5,0),"")</f>
        <v>286</v>
      </c>
      <c r="N7" s="8">
        <f>IF($N$3=TRUE,VLOOKUP($B7,ABR!$A$3:$F$38,6,0),"")</f>
        <v>806</v>
      </c>
      <c r="O7" s="7" t="str">
        <f>IF($P$3=TRUE,VLOOKUP($B7,MAI!$A$3:$F$38,5,0),"")</f>
        <v/>
      </c>
      <c r="P7" s="8" t="str">
        <f>IF($P$3=TRUE,VLOOKUP($B7,MAI!$A$3:$F$38,6,0),"")</f>
        <v/>
      </c>
      <c r="Q7" s="7"/>
      <c r="R7" s="8"/>
      <c r="S7" s="7" t="str">
        <f>IF($T$3=TRUE,VLOOKUP($B7,JUL!$A$3:$F$38,5,0),"")</f>
        <v/>
      </c>
      <c r="T7" s="8" t="str">
        <f>IF($T$3=TRUE,VLOOKUP($B7,JUL!$A$3:$F$38,6,0),"")</f>
        <v/>
      </c>
      <c r="U7" s="7" t="str">
        <f>IF($V$3=TRUE,VLOOKUP($B7,AGO!$A$3:$F$38,5,0),"")</f>
        <v/>
      </c>
      <c r="V7" s="8" t="str">
        <f>IF($V$3=TRUE,VLOOKUP($B7,AGO!$A$3:$F$38,6,0),"")</f>
        <v/>
      </c>
      <c r="W7" s="7" t="str">
        <f>IF($X$3=TRUE,VLOOKUP($B7,SET!$A$3:$F$38,5,0),"")</f>
        <v/>
      </c>
      <c r="X7" s="8" t="str">
        <f>IF($X$3=TRUE,VLOOKUP($B7,SET!$A$3:$F$38,6,0),"")</f>
        <v/>
      </c>
      <c r="Y7" s="7" t="str">
        <f>IF($Z$3=TRUE,VLOOKUP($B7,OUT!$A$3:$F$38,5,0),"")</f>
        <v/>
      </c>
      <c r="Z7" s="8" t="str">
        <f>IF($Z$3=TRUE,VLOOKUP($B7,OUT!$A$3:$F$38,6,0),"")</f>
        <v/>
      </c>
      <c r="AA7" s="7" t="str">
        <f>IF($AB$3=TRUE,VLOOKUP($B7,NOV!$A$3:$F$38,5,0),"")</f>
        <v/>
      </c>
      <c r="AB7" s="8" t="str">
        <f>IF($AB$3=TRUE,VLOOKUP($B7,NOV!$A$3:$F$38,6,0),"")</f>
        <v/>
      </c>
      <c r="AC7" s="7" t="str">
        <f>IF($AD$3=TRUE,VLOOKUP($B7,DEZ!$A$3:$F$38,5,0),"")</f>
        <v/>
      </c>
      <c r="AD7" s="8" t="str">
        <f>IF($AD$3=TRUE,VLOOKUP($B7,DEZ!$A$3:$F$38,6,0),"")</f>
        <v/>
      </c>
      <c r="AE7" s="33"/>
      <c r="AF7" s="33"/>
      <c r="AG7" s="33"/>
      <c r="AH7" s="33"/>
      <c r="HV7" s="18"/>
      <c r="HW7" s="18"/>
      <c r="HX7" s="18"/>
      <c r="HY7" s="18"/>
      <c r="HZ7" s="18"/>
      <c r="IA7" s="18"/>
      <c r="IB7" s="18"/>
    </row>
    <row r="8" spans="1:236" x14ac:dyDescent="0.25">
      <c r="A8" t="str">
        <f t="shared" si="0"/>
        <v>3DAC - Chefia</v>
      </c>
      <c r="B8" t="str">
        <f>JAN!A5</f>
        <v>DAC - Chefia - HP 8100 - USB</v>
      </c>
      <c r="C8" s="39">
        <v>3</v>
      </c>
      <c r="D8" t="str">
        <f>IF(JAN!B5&lt;&gt;"",JAN!B5,"")</f>
        <v>DAC - Chefia</v>
      </c>
      <c r="E8" s="7">
        <f t="shared" si="1"/>
        <v>0</v>
      </c>
      <c r="F8" s="8">
        <f t="shared" si="2"/>
        <v>0</v>
      </c>
      <c r="G8" s="7">
        <f>IF($H$3=TRUE,VLOOKUP($B8,JAN!$A$3:$F$38,5,0),"")</f>
        <v>0</v>
      </c>
      <c r="H8" s="8">
        <f>IF($H$3=TRUE,VLOOKUP($B8,JAN!$A$3:$F$38,6,0),"")</f>
        <v>0</v>
      </c>
      <c r="I8" s="7">
        <f>IF($J$3=TRUE,VLOOKUP($B8,FEV!$A$3:$F$38,5,0),"")</f>
        <v>0</v>
      </c>
      <c r="J8" s="8">
        <f>IF($J$3=TRUE,VLOOKUP($B8,FEV!$A$3:$F$38,6,0),"")</f>
        <v>0</v>
      </c>
      <c r="K8" s="7">
        <f>IF($L$3=TRUE,VLOOKUP($B8,MAR!$A$3:$F$38,5,0),"")</f>
        <v>0</v>
      </c>
      <c r="L8" s="8">
        <f>IF($L$3=TRUE,VLOOKUP($B8,MAR!$A$3:$F$38,6,0),"")</f>
        <v>0</v>
      </c>
      <c r="M8" s="7">
        <f>IF($N$3=TRUE,VLOOKUP($B8,ABR!$A$3:$F$38,5,0),"")</f>
        <v>0</v>
      </c>
      <c r="N8" s="8">
        <f>IF($N$3=TRUE,VLOOKUP($B8,ABR!$A$3:$F$38,6,0),"")</f>
        <v>0</v>
      </c>
      <c r="O8" s="7" t="str">
        <f>IF($P$3=TRUE,VLOOKUP($B8,MAI!$A$3:$F$38,5,0),"")</f>
        <v/>
      </c>
      <c r="P8" s="8" t="str">
        <f>IF($P$3=TRUE,VLOOKUP($B8,MAI!$A$3:$F$38,6,0),"")</f>
        <v/>
      </c>
      <c r="Q8" s="7" t="str">
        <f>IF($R$3=TRUE,VLOOKUP($B8,JUN!$A$3:$F$38,5,0),"")</f>
        <v/>
      </c>
      <c r="R8" s="8" t="str">
        <f>IF($R$3=TRUE,VLOOKUP($B8,JUN!$A$3:$F$38,6,0),"")</f>
        <v/>
      </c>
      <c r="S8" s="7" t="str">
        <f>IF($T$3=TRUE,VLOOKUP($B8,JUL!$A$3:$F$38,5,0),"")</f>
        <v/>
      </c>
      <c r="T8" s="8" t="str">
        <f>IF($T$3=TRUE,VLOOKUP($B8,JUL!$A$3:$F$38,6,0),"")</f>
        <v/>
      </c>
      <c r="U8" s="7" t="str">
        <f>IF($V$3=TRUE,VLOOKUP($B8,AGO!$A$3:$F$38,5,0),"")</f>
        <v/>
      </c>
      <c r="V8" s="8" t="str">
        <f>IF($V$3=TRUE,VLOOKUP($B8,AGO!$A$3:$F$38,6,0),"")</f>
        <v/>
      </c>
      <c r="W8" s="7" t="str">
        <f>IF($X$3=TRUE,VLOOKUP($B8,SET!$A$3:$F$38,5,0),"")</f>
        <v/>
      </c>
      <c r="X8" s="8" t="str">
        <f>IF($X$3=TRUE,VLOOKUP($B8,SET!$A$3:$F$38,6,0),"")</f>
        <v/>
      </c>
      <c r="Y8" s="7" t="str">
        <f>IF($Z$3=TRUE,VLOOKUP($B8,OUT!$A$3:$F$38,5,0),"")</f>
        <v/>
      </c>
      <c r="Z8" s="8" t="str">
        <f>IF($Z$3=TRUE,VLOOKUP($B8,OUT!$A$3:$F$38,6,0),"")</f>
        <v/>
      </c>
      <c r="AA8" s="7" t="str">
        <f>IF($AB$3=TRUE,VLOOKUP($B8,NOV!$A$3:$F$38,5,0),"")</f>
        <v/>
      </c>
      <c r="AB8" s="8" t="str">
        <f>IF($AB$3=TRUE,VLOOKUP($B8,NOV!$A$3:$F$38,6,0),"")</f>
        <v/>
      </c>
      <c r="AC8" s="7" t="str">
        <f>IF($AD$3=TRUE,VLOOKUP($B8,DEZ!$A$3:$F$38,5,0),"")</f>
        <v/>
      </c>
      <c r="AD8" s="8" t="str">
        <f>IF($AD$3=TRUE,VLOOKUP($B8,DEZ!$A$3:$F$38,6,0),"")</f>
        <v/>
      </c>
      <c r="AE8" s="33"/>
      <c r="AF8" s="33"/>
      <c r="AG8" s="33"/>
      <c r="AH8" s="33"/>
      <c r="AJ8" s="33"/>
      <c r="HV8" s="18"/>
      <c r="HW8" s="18"/>
      <c r="HX8" s="18"/>
      <c r="HY8" s="18"/>
      <c r="HZ8" s="18"/>
      <c r="IA8" s="18"/>
      <c r="IB8" s="18"/>
    </row>
    <row r="9" spans="1:236" x14ac:dyDescent="0.25">
      <c r="A9" t="str">
        <f t="shared" si="0"/>
        <v>4DIF 1º Subsolo</v>
      </c>
      <c r="B9" t="str">
        <f>JAN!A6</f>
        <v>DIF 1º Subsolo - HP 8100 - 10.21.5.45</v>
      </c>
      <c r="C9" s="39">
        <v>4</v>
      </c>
      <c r="D9" t="str">
        <f>IF(JAN!B6&lt;&gt;"",JAN!B6,"")</f>
        <v>DIF 1º Subsolo</v>
      </c>
      <c r="E9" s="7">
        <f t="shared" si="1"/>
        <v>825</v>
      </c>
      <c r="F9" s="8">
        <f t="shared" si="2"/>
        <v>1198</v>
      </c>
      <c r="G9" s="7">
        <f>IF($H$3=TRUE,VLOOKUP($B9,JAN!$A$3:$F$38,5,0),"")</f>
        <v>102</v>
      </c>
      <c r="H9" s="8">
        <f>IF($H$3=TRUE,VLOOKUP($B9,JAN!$A$3:$F$38,6,0),"")</f>
        <v>236</v>
      </c>
      <c r="I9" s="7">
        <f>IF($J$3=TRUE,VLOOKUP($B9,FEV!$A$3:$F$38,5,0),"")</f>
        <v>175</v>
      </c>
      <c r="J9" s="8">
        <f>IF($J$3=TRUE,VLOOKUP($B9,FEV!$A$3:$F$38,6,0),"")</f>
        <v>224</v>
      </c>
      <c r="K9" s="7">
        <f>IF($L$3=TRUE,VLOOKUP($B9,MAR!$A$3:$F$38,5,0),"")</f>
        <v>225</v>
      </c>
      <c r="L9" s="8">
        <f>IF($L$3=TRUE,VLOOKUP($B9,MAR!$A$3:$F$38,6,0),"")</f>
        <v>323</v>
      </c>
      <c r="M9" s="7">
        <f>IF($N$3=TRUE,VLOOKUP($B9,ABR!$A$3:$F$38,5,0),"")</f>
        <v>323</v>
      </c>
      <c r="N9" s="8">
        <f>IF($N$3=TRUE,VLOOKUP($B9,ABR!$A$3:$F$38,6,0),"")</f>
        <v>415</v>
      </c>
      <c r="O9" s="7" t="str">
        <f>IF($P$3=TRUE,VLOOKUP($B9,MAI!$A$3:$F$38,5,0),"")</f>
        <v/>
      </c>
      <c r="P9" s="8" t="str">
        <f>IF($P$3=TRUE,VLOOKUP($B9,MAI!$A$3:$F$38,6,0),"")</f>
        <v/>
      </c>
      <c r="Q9" s="7" t="str">
        <f>IF($R$3=TRUE,VLOOKUP($B9,JUN!$A$3:$F$38,5,0),"")</f>
        <v/>
      </c>
      <c r="R9" s="8" t="str">
        <f>IF($R$3=TRUE,VLOOKUP($B9,JUN!$A$3:$F$38,6,0),"")</f>
        <v/>
      </c>
      <c r="S9" s="7" t="str">
        <f>IF($T$3=TRUE,VLOOKUP($B9,JUL!$A$3:$F$38,5,0),"")</f>
        <v/>
      </c>
      <c r="T9" s="8" t="str">
        <f>IF($T$3=TRUE,VLOOKUP($B9,JUL!$A$3:$F$38,6,0),"")</f>
        <v/>
      </c>
      <c r="U9" s="7" t="str">
        <f>IF($V$3=TRUE,VLOOKUP($B9,AGO!$A$3:$F$38,5,0),"")</f>
        <v/>
      </c>
      <c r="V9" s="8" t="str">
        <f>IF($V$3=TRUE,VLOOKUP($B9,AGO!$A$3:$F$38,6,0),"")</f>
        <v/>
      </c>
      <c r="W9" s="7" t="str">
        <f>IF($X$3=TRUE,VLOOKUP($B9,SET!$A$3:$F$38,5,0),"")</f>
        <v/>
      </c>
      <c r="X9" s="8" t="str">
        <f>IF($X$3=TRUE,VLOOKUP($B9,SET!$A$3:$F$38,6,0),"")</f>
        <v/>
      </c>
      <c r="Y9" s="7" t="str">
        <f>IF($Z$3=TRUE,VLOOKUP($B9,OUT!$A$3:$F$38,5,0),"")</f>
        <v/>
      </c>
      <c r="Z9" s="8" t="str">
        <f>IF($Z$3=TRUE,VLOOKUP($B9,OUT!$A$3:$F$38,6,0),"")</f>
        <v/>
      </c>
      <c r="AA9" s="7" t="str">
        <f>IF($AB$3=TRUE,VLOOKUP($B9,NOV!$A$3:$F$38,5,0),"")</f>
        <v/>
      </c>
      <c r="AB9" s="8" t="str">
        <f>IF($AB$3=TRUE,VLOOKUP($B9,NOV!$A$3:$F$38,6,0),"")</f>
        <v/>
      </c>
      <c r="AC9" s="7" t="str">
        <f>IF($AD$3=TRUE,VLOOKUP($B9,DEZ!$A$3:$F$38,5,0),"")</f>
        <v/>
      </c>
      <c r="AD9" s="8" t="str">
        <f>IF($AD$3=TRUE,VLOOKUP($B9,DEZ!$A$3:$F$38,6,0),"")</f>
        <v/>
      </c>
      <c r="AE9" s="33"/>
      <c r="AF9" s="33"/>
      <c r="AG9" s="33"/>
      <c r="AJ9" s="33"/>
      <c r="HV9" s="18"/>
      <c r="HW9" s="18"/>
      <c r="HX9" s="18"/>
      <c r="HY9" s="18"/>
      <c r="HZ9" s="18"/>
      <c r="IA9" s="18"/>
      <c r="IB9" s="18"/>
    </row>
    <row r="10" spans="1:236" x14ac:dyDescent="0.25">
      <c r="A10" t="str">
        <f t="shared" si="0"/>
        <v>5DIF 2º Andar</v>
      </c>
      <c r="B10" t="str">
        <f>JAN!A7</f>
        <v>DIF 2º Andar - HP M553 - 10.21.5.63</v>
      </c>
      <c r="C10" s="39">
        <v>5</v>
      </c>
      <c r="D10" t="str">
        <f>IF(JAN!B7&lt;&gt;"",JAN!B7,"")</f>
        <v>DIF 2º Andar</v>
      </c>
      <c r="E10" s="7">
        <f t="shared" si="1"/>
        <v>1001</v>
      </c>
      <c r="F10" s="8">
        <f t="shared" si="2"/>
        <v>1392</v>
      </c>
      <c r="G10" s="7">
        <f>IF($H$3=TRUE,VLOOKUP($B10,JAN!$A$3:$F$38,5,0),"")</f>
        <v>386</v>
      </c>
      <c r="H10" s="8">
        <f>IF($H$3=TRUE,VLOOKUP($B10,JAN!$A$3:$F$38,6,0),"")</f>
        <v>505</v>
      </c>
      <c r="I10" s="7">
        <f>IF($J$3=TRUE,VLOOKUP($B10,FEV!$A$3:$F$38,5,0),"")</f>
        <v>215</v>
      </c>
      <c r="J10" s="8">
        <f>IF($J$3=TRUE,VLOOKUP($B10,FEV!$A$3:$F$38,6,0),"")</f>
        <v>301</v>
      </c>
      <c r="K10" s="7">
        <f>IF($L$3=TRUE,VLOOKUP($B10,MAR!$A$3:$F$38,5,0),"")</f>
        <v>185</v>
      </c>
      <c r="L10" s="8">
        <f>IF($L$3=TRUE,VLOOKUP($B10,MAR!$A$3:$F$38,6,0),"")</f>
        <v>285</v>
      </c>
      <c r="M10" s="7">
        <f>IF($N$3=TRUE,VLOOKUP($B10,ABR!$A$3:$F$38,5,0),"")</f>
        <v>215</v>
      </c>
      <c r="N10" s="8">
        <f>IF($N$3=TRUE,VLOOKUP($B10,ABR!$A$3:$F$38,6,0),"")</f>
        <v>301</v>
      </c>
      <c r="O10" s="7" t="str">
        <f>IF($P$3=TRUE,VLOOKUP($B10,MAI!$A$3:$F$38,5,0),"")</f>
        <v/>
      </c>
      <c r="P10" s="8" t="str">
        <f>IF($P$3=TRUE,VLOOKUP($B10,MAI!$A$3:$F$38,6,0),"")</f>
        <v/>
      </c>
      <c r="Q10" s="7" t="str">
        <f>IF($R$3=TRUE,VLOOKUP($B10,JUN!$A$3:$F$38,5,0),"")</f>
        <v/>
      </c>
      <c r="R10" s="8" t="str">
        <f>IF($R$3=TRUE,VLOOKUP($B10,JUN!$A$3:$F$38,6,0),"")</f>
        <v/>
      </c>
      <c r="S10" s="7" t="str">
        <f>IF($T$3=TRUE,VLOOKUP($B10,JUL!$A$3:$F$38,5,0),"")</f>
        <v/>
      </c>
      <c r="T10" s="8" t="str">
        <f>IF($T$3=TRUE,VLOOKUP($B10,JUL!$A$3:$F$38,6,0),"")</f>
        <v/>
      </c>
      <c r="U10" s="7" t="str">
        <f>IF($V$3=TRUE,VLOOKUP($B10,AGO!$A$3:$F$38,5,0),"")</f>
        <v/>
      </c>
      <c r="V10" s="8" t="str">
        <f>IF($V$3=TRUE,VLOOKUP($B10,AGO!$A$3:$F$38,6,0),"")</f>
        <v/>
      </c>
      <c r="W10" s="7" t="str">
        <f>IF($X$3=TRUE,VLOOKUP($B10,SET!$A$3:$F$38,5,0),"")</f>
        <v/>
      </c>
      <c r="X10" s="8" t="str">
        <f>IF($X$3=TRUE,VLOOKUP($B10,SET!$A$3:$F$38,6,0),"")</f>
        <v/>
      </c>
      <c r="Y10" s="7" t="str">
        <f>IF($Z$3=TRUE,VLOOKUP($B10,OUT!$A$3:$F$38,5,0),"")</f>
        <v/>
      </c>
      <c r="Z10" s="8" t="str">
        <f>IF($Z$3=TRUE,VLOOKUP($B10,OUT!$A$3:$F$38,6,0),"")</f>
        <v/>
      </c>
      <c r="AA10" s="7" t="str">
        <f>IF($AB$3=TRUE,VLOOKUP($B10,NOV!$A$3:$F$38,5,0),"")</f>
        <v/>
      </c>
      <c r="AB10" s="8" t="str">
        <f>IF($AB$3=TRUE,VLOOKUP($B10,NOV!$A$3:$F$38,6,0),"")</f>
        <v/>
      </c>
      <c r="AC10" s="7" t="str">
        <f>IF($AD$3=TRUE,VLOOKUP($B10,DEZ!$A$3:$F$38,5,0),"")</f>
        <v/>
      </c>
      <c r="AD10" s="8" t="str">
        <f>IF($AD$3=TRUE,VLOOKUP($B10,DEZ!$A$3:$F$38,6,0),"")</f>
        <v/>
      </c>
      <c r="AE10" s="33"/>
      <c r="AF10" s="33"/>
      <c r="AG10" s="33"/>
      <c r="AJ10" s="33"/>
      <c r="HV10" s="18"/>
      <c r="HW10" s="18"/>
      <c r="HX10" s="57" t="s">
        <v>21</v>
      </c>
      <c r="HY10" s="49"/>
      <c r="HZ10" s="18"/>
      <c r="IA10" s="18"/>
      <c r="IB10" s="18"/>
    </row>
    <row r="11" spans="1:236" x14ac:dyDescent="0.25">
      <c r="A11" t="str">
        <f t="shared" si="0"/>
        <v>6Eventos</v>
      </c>
      <c r="B11" t="str">
        <f>JAN!A8</f>
        <v>Eventos - HP 8720 - 10.21.5.70</v>
      </c>
      <c r="C11" s="39">
        <v>6</v>
      </c>
      <c r="D11" t="str">
        <f>IF(JAN!B8&lt;&gt;"",JAN!B8,"")</f>
        <v>Eventos</v>
      </c>
      <c r="E11" s="7">
        <f t="shared" si="1"/>
        <v>0</v>
      </c>
      <c r="F11" s="8">
        <f t="shared" si="2"/>
        <v>0</v>
      </c>
      <c r="G11" s="7">
        <f>IF($H$3=TRUE,VLOOKUP($B11,JAN!$A$3:$F$38,5,0),"")</f>
        <v>0</v>
      </c>
      <c r="H11" s="8">
        <f>IF($H$3=TRUE,VLOOKUP($B11,JAN!$A$3:$F$38,6,0),"")</f>
        <v>0</v>
      </c>
      <c r="I11" s="7">
        <f>IF($J$3=TRUE,VLOOKUP($B11,FEV!$A$3:$F$38,5,0),"")</f>
        <v>0</v>
      </c>
      <c r="J11" s="8">
        <f>IF($J$3=TRUE,VLOOKUP($B11,FEV!$A$3:$F$38,6,0),"")</f>
        <v>0</v>
      </c>
      <c r="K11" s="7">
        <f>IF($L$3=TRUE,VLOOKUP($B11,MAR!$A$3:$F$38,5,0),"")</f>
        <v>0</v>
      </c>
      <c r="L11" s="8">
        <f>IF($L$3=TRUE,VLOOKUP($B11,MAR!$A$3:$F$38,6,0),"")</f>
        <v>0</v>
      </c>
      <c r="M11" s="7">
        <f>IF($N$3=TRUE,VLOOKUP($B11,ABR!$A$3:$F$38,5,0),"")</f>
        <v>0</v>
      </c>
      <c r="N11" s="8">
        <f>IF($N$3=TRUE,VLOOKUP($B11,ABR!$A$3:$F$38,6,0),"")</f>
        <v>0</v>
      </c>
      <c r="O11" s="7" t="str">
        <f>IF($P$3=TRUE,VLOOKUP($B11,MAI!$A$3:$F$38,5,0),"")</f>
        <v/>
      </c>
      <c r="P11" s="8" t="str">
        <f>IF($P$3=TRUE,VLOOKUP($B11,MAI!$A$3:$F$38,6,0),"")</f>
        <v/>
      </c>
      <c r="Q11" s="7" t="str">
        <f>IF($R$3=TRUE,VLOOKUP($B11,JUN!$A$3:$F$38,5,0),"")</f>
        <v/>
      </c>
      <c r="R11" s="8" t="str">
        <f>IF($R$3=TRUE,VLOOKUP($B11,JUN!$A$3:$F$38,6,0),"")</f>
        <v/>
      </c>
      <c r="S11" s="7" t="str">
        <f>IF($T$3=TRUE,VLOOKUP($B11,JUL!$A$3:$F$38,5,0),"")</f>
        <v/>
      </c>
      <c r="T11" s="8" t="str">
        <f>IF($T$3=TRUE,VLOOKUP($B11,JUL!$A$3:$F$38,6,0),"")</f>
        <v/>
      </c>
      <c r="U11" s="7" t="str">
        <f>IF($V$3=TRUE,VLOOKUP($B11,AGO!$A$3:$F$38,5,0),"")</f>
        <v/>
      </c>
      <c r="V11" s="8" t="str">
        <f>IF($V$3=TRUE,VLOOKUP($B11,AGO!$A$3:$F$38,6,0),"")</f>
        <v/>
      </c>
      <c r="W11" s="7" t="str">
        <f>IF($X$3=TRUE,VLOOKUP($B11,SET!$A$3:$F$38,5,0),"")</f>
        <v/>
      </c>
      <c r="X11" s="8" t="str">
        <f>IF($X$3=TRUE,VLOOKUP($B11,SET!$A$3:$F$38,6,0),"")</f>
        <v/>
      </c>
      <c r="Y11" s="7" t="str">
        <f>IF($Z$3=TRUE,VLOOKUP($B11,OUT!$A$3:$F$38,5,0),"")</f>
        <v/>
      </c>
      <c r="Z11" s="8" t="str">
        <f>IF($Z$3=TRUE,VLOOKUP($B11,OUT!$A$3:$F$38,6,0),"")</f>
        <v/>
      </c>
      <c r="AA11" s="7" t="str">
        <f>IF($AB$3=TRUE,VLOOKUP($B11,NOV!$A$3:$F$38,5,0),"")</f>
        <v/>
      </c>
      <c r="AB11" s="8" t="str">
        <f>IF($AB$3=TRUE,VLOOKUP($B11,NOV!$A$3:$F$38,6,0),"")</f>
        <v/>
      </c>
      <c r="AC11" s="7" t="str">
        <f>IF($AD$3=TRUE,VLOOKUP($B11,DEZ!$A$3:$F$38,5,0),"")</f>
        <v/>
      </c>
      <c r="AD11" s="8" t="str">
        <f>IF($AD$3=TRUE,VLOOKUP($B11,DEZ!$A$3:$F$38,6,0),"")</f>
        <v/>
      </c>
      <c r="AE11" s="33"/>
      <c r="AF11" s="33"/>
      <c r="AG11" s="33"/>
      <c r="AJ11" s="33"/>
      <c r="HV11" s="18"/>
      <c r="HW11" s="18"/>
      <c r="HX11" s="19" t="s">
        <v>22</v>
      </c>
      <c r="HY11" s="19" t="s">
        <v>23</v>
      </c>
      <c r="HZ11" s="18"/>
      <c r="IA11" s="18"/>
      <c r="IB11" s="18"/>
    </row>
    <row r="12" spans="1:236" x14ac:dyDescent="0.25">
      <c r="A12" t="str">
        <f t="shared" si="0"/>
        <v>7ICNA - Erlen</v>
      </c>
      <c r="B12" t="str">
        <f>JAN!A9</f>
        <v>ICNA - Erlen - HP 251DW - USB</v>
      </c>
      <c r="C12" s="39">
        <v>7</v>
      </c>
      <c r="D12" t="str">
        <f>IF(JAN!B9&lt;&gt;"",JAN!B9,"")</f>
        <v>ICNA - Erlen</v>
      </c>
      <c r="E12" s="7">
        <f t="shared" si="1"/>
        <v>1394</v>
      </c>
      <c r="F12" s="8">
        <f t="shared" si="2"/>
        <v>2813</v>
      </c>
      <c r="G12" s="7">
        <f>IF($H$3=TRUE,VLOOKUP($B12,JAN!$A$3:$F$38,5,0),"")</f>
        <v>401</v>
      </c>
      <c r="H12" s="8">
        <f>IF($H$3=TRUE,VLOOKUP($B12,JAN!$A$3:$F$38,6,0),"")</f>
        <v>755</v>
      </c>
      <c r="I12" s="7">
        <f>IF($J$3=TRUE,VLOOKUP($B12,FEV!$A$3:$F$38,5,0),"")</f>
        <v>189</v>
      </c>
      <c r="J12" s="8">
        <f>IF($J$3=TRUE,VLOOKUP($B12,FEV!$A$3:$F$38,6,0),"")</f>
        <v>413</v>
      </c>
      <c r="K12" s="7">
        <f>IF($L$3=TRUE,VLOOKUP($B12,MAR!$A$3:$F$38,5,0),"")</f>
        <v>315</v>
      </c>
      <c r="L12" s="8">
        <f>IF($L$3=TRUE,VLOOKUP($B12,MAR!$A$3:$F$38,6,0),"")</f>
        <v>762</v>
      </c>
      <c r="M12" s="7">
        <f>IF($N$3=TRUE,VLOOKUP($B12,ABR!$A$3:$F$38,5,0),"")</f>
        <v>489</v>
      </c>
      <c r="N12" s="8">
        <f>IF($N$3=TRUE,VLOOKUP($B12,ABR!$A$3:$F$38,6,0),"")</f>
        <v>883</v>
      </c>
      <c r="O12" s="7" t="str">
        <f>IF($P$3=TRUE,VLOOKUP($B12,MAI!$A$3:$F$38,5,0),"")</f>
        <v/>
      </c>
      <c r="P12" s="8" t="str">
        <f>IF($P$3=TRUE,VLOOKUP($B12,MAI!$A$3:$F$38,6,0),"")</f>
        <v/>
      </c>
      <c r="Q12" s="7" t="str">
        <f>IF($R$3=TRUE,VLOOKUP($B12,JUN!$A$3:$F$38,5,0),"")</f>
        <v/>
      </c>
      <c r="R12" s="8" t="str">
        <f>IF($R$3=TRUE,VLOOKUP($B12,JUN!$A$3:$F$38,6,0),"")</f>
        <v/>
      </c>
      <c r="S12" s="7" t="str">
        <f>IF($T$3=TRUE,VLOOKUP($B12,JUL!$A$3:$F$38,5,0),"")</f>
        <v/>
      </c>
      <c r="T12" s="8" t="str">
        <f>IF($T$3=TRUE,VLOOKUP($B12,JUL!$A$3:$F$38,6,0),"")</f>
        <v/>
      </c>
      <c r="U12" s="7" t="str">
        <f>IF($V$3=TRUE,VLOOKUP($B12,AGO!$A$3:$F$38,5,0),"")</f>
        <v/>
      </c>
      <c r="V12" s="8" t="str">
        <f>IF($V$3=TRUE,VLOOKUP($B12,AGO!$A$3:$F$38,6,0),"")</f>
        <v/>
      </c>
      <c r="W12" s="7" t="str">
        <f>IF($X$3=TRUE,VLOOKUP($B12,SET!$A$3:$F$38,5,0),"")</f>
        <v/>
      </c>
      <c r="X12" s="8" t="str">
        <f>IF($X$3=TRUE,VLOOKUP($B12,SET!$A$3:$F$38,6,0),"")</f>
        <v/>
      </c>
      <c r="Y12" s="7" t="str">
        <f>IF($Z$3=TRUE,VLOOKUP($B12,OUT!$A$3:$F$38,5,0),"")</f>
        <v/>
      </c>
      <c r="Z12" s="8" t="str">
        <f>IF($Z$3=TRUE,VLOOKUP($B12,OUT!$A$3:$F$38,6,0),"")</f>
        <v/>
      </c>
      <c r="AA12" s="7" t="str">
        <f>IF($AB$3=TRUE,VLOOKUP($B12,NOV!$A$3:$F$38,5,0),"")</f>
        <v/>
      </c>
      <c r="AB12" s="8" t="str">
        <f>IF($AB$3=TRUE,VLOOKUP($B12,NOV!$A$3:$F$38,6,0),"")</f>
        <v/>
      </c>
      <c r="AC12" s="7" t="str">
        <f>IF($AD$3=TRUE,VLOOKUP($B12,DEZ!$A$3:$F$38,5,0),"")</f>
        <v/>
      </c>
      <c r="AD12" s="8" t="str">
        <f>IF($AD$3=TRUE,VLOOKUP($B12,DEZ!$A$3:$F$38,6,0),"")</f>
        <v/>
      </c>
      <c r="AE12" s="33"/>
      <c r="AF12" s="33"/>
      <c r="AG12" s="33"/>
      <c r="HV12" s="18"/>
      <c r="HW12" s="18"/>
      <c r="HX12" s="46" t="s">
        <v>19</v>
      </c>
      <c r="HY12" s="46" t="s">
        <v>20</v>
      </c>
      <c r="HZ12" s="18"/>
      <c r="IA12" s="18"/>
      <c r="IB12" s="18"/>
    </row>
    <row r="13" spans="1:236" x14ac:dyDescent="0.25">
      <c r="A13" t="str">
        <f t="shared" si="0"/>
        <v>8ICNA - Rodolfo Tavares</v>
      </c>
      <c r="B13" t="str">
        <f>JAN!A10</f>
        <v>ICNA - Rodolfo Tavares - HP 1015 - USB</v>
      </c>
      <c r="C13" s="39">
        <v>8</v>
      </c>
      <c r="D13" t="str">
        <f>IF(JAN!B10&lt;&gt;"",JAN!B10,"")</f>
        <v>ICNA - Rodolfo Tavares</v>
      </c>
      <c r="E13" s="7">
        <f t="shared" si="1"/>
        <v>4</v>
      </c>
      <c r="F13" s="8">
        <f t="shared" si="2"/>
        <v>0</v>
      </c>
      <c r="G13" s="7">
        <f>IF($H$3=TRUE,VLOOKUP($B13,JAN!$A$3:$F$38,5,0),"")</f>
        <v>1</v>
      </c>
      <c r="H13" s="8" t="str">
        <f>IF($H$3=TRUE,VLOOKUP($B13,JAN!$A$3:$F$38,6,0),"")</f>
        <v/>
      </c>
      <c r="I13" s="7">
        <f>IF($J$3=TRUE,VLOOKUP($B13,FEV!$A$3:$F$38,5,0),"")</f>
        <v>1</v>
      </c>
      <c r="J13" s="8" t="str">
        <f>IF($J$3=TRUE,VLOOKUP($B13,FEV!$A$3:$F$38,6,0),"")</f>
        <v/>
      </c>
      <c r="K13" s="7">
        <f>IF($L$3=TRUE,VLOOKUP($B13,MAR!$A$3:$F$38,5,0),"")</f>
        <v>1</v>
      </c>
      <c r="L13" s="8" t="str">
        <f>IF($L$3=TRUE,VLOOKUP($B13,MAR!$A$3:$F$38,6,0),"")</f>
        <v/>
      </c>
      <c r="M13" s="7">
        <f>IF($N$3=TRUE,VLOOKUP($B13,ABR!$A$3:$F$38,5,0),"")</f>
        <v>1</v>
      </c>
      <c r="N13" s="8" t="str">
        <f>IF($N$3=TRUE,VLOOKUP($B13,ABR!$A$3:$F$38,6,0),"")</f>
        <v/>
      </c>
      <c r="O13" s="7" t="str">
        <f>IF($P$3=TRUE,VLOOKUP($B13,MAI!$A$3:$F$38,5,0),"")</f>
        <v/>
      </c>
      <c r="P13" s="8" t="str">
        <f>IF($P$3=TRUE,VLOOKUP($B13,MAI!$A$3:$F$38,6,0),"")</f>
        <v/>
      </c>
      <c r="Q13" s="7" t="str">
        <f>IF($R$3=TRUE,VLOOKUP($B13,JUN!$A$3:$F$38,5,0),"")</f>
        <v/>
      </c>
      <c r="R13" s="8" t="str">
        <f>IF($R$3=TRUE,VLOOKUP($B13,JUN!$A$3:$F$38,6,0),"")</f>
        <v/>
      </c>
      <c r="S13" s="7" t="str">
        <f>IF($T$3=TRUE,VLOOKUP($B13,JUL!$A$3:$F$38,5,0),"")</f>
        <v/>
      </c>
      <c r="T13" s="8" t="str">
        <f>IF($T$3=TRUE,VLOOKUP($B13,JUL!$A$3:$F$38,6,0),"")</f>
        <v/>
      </c>
      <c r="U13" s="7" t="str">
        <f>IF($V$3=TRUE,VLOOKUP($B13,AGO!$A$3:$F$38,5,0),"")</f>
        <v/>
      </c>
      <c r="V13" s="8" t="str">
        <f>IF($V$3=TRUE,VLOOKUP($B13,AGO!$A$3:$F$38,6,0),"")</f>
        <v/>
      </c>
      <c r="W13" s="7" t="str">
        <f>IF($X$3=TRUE,VLOOKUP($B13,SET!$A$3:$F$38,5,0),"")</f>
        <v/>
      </c>
      <c r="X13" s="8" t="str">
        <f>IF($X$3=TRUE,VLOOKUP($B13,SET!$A$3:$F$38,6,0),"")</f>
        <v/>
      </c>
      <c r="Y13" s="7" t="str">
        <f>IF($Z$3=TRUE,VLOOKUP($B13,OUT!$A$3:$F$38,5,0),"")</f>
        <v/>
      </c>
      <c r="Z13" s="8" t="str">
        <f>IF($Z$3=TRUE,VLOOKUP($B13,OUT!$A$3:$F$38,6,0),"")</f>
        <v/>
      </c>
      <c r="AA13" s="7" t="str">
        <f>IF($AB$3=TRUE,VLOOKUP($B13,NOV!$A$3:$F$38,5,0),"")</f>
        <v/>
      </c>
      <c r="AB13" s="8" t="str">
        <f>IF($AB$3=TRUE,VLOOKUP($B13,NOV!$A$3:$F$38,6,0),"")</f>
        <v/>
      </c>
      <c r="AC13" s="7" t="str">
        <f>IF($AD$3=TRUE,VLOOKUP($B13,DEZ!$A$3:$F$38,5,0),"")</f>
        <v/>
      </c>
      <c r="AD13" s="8" t="str">
        <f>IF($AD$3=TRUE,VLOOKUP($B13,DEZ!$A$3:$F$38,6,0),"")</f>
        <v/>
      </c>
      <c r="AE13" s="33"/>
      <c r="AF13" s="33"/>
      <c r="AG13" s="33"/>
      <c r="AH13" s="33"/>
      <c r="HV13" s="18"/>
      <c r="HW13" s="18"/>
      <c r="HX13" s="13">
        <f>VLOOKUP($C$4,$A$6:$F$45,5,0)</f>
        <v>22739</v>
      </c>
      <c r="HY13" s="13">
        <f>VLOOKUP($C$4,$A$6:$F$45,6,0)</f>
        <v>31666</v>
      </c>
      <c r="HZ13" s="18"/>
      <c r="IA13" s="18"/>
      <c r="IB13" s="18"/>
    </row>
    <row r="14" spans="1:236" x14ac:dyDescent="0.25">
      <c r="A14" t="str">
        <f t="shared" si="0"/>
        <v>9Impressora Viagens - DIF</v>
      </c>
      <c r="B14" t="str">
        <f>JAN!A11</f>
        <v>Impressora Viagens - DIF - HP 200 Mobile - USB</v>
      </c>
      <c r="C14" s="39">
        <v>9</v>
      </c>
      <c r="D14" t="str">
        <f>IF(JAN!B11&lt;&gt;"",JAN!B11,"")</f>
        <v>Impressora Viagens - DIF</v>
      </c>
      <c r="E14" s="7">
        <f t="shared" si="1"/>
        <v>0</v>
      </c>
      <c r="F14" s="8">
        <f t="shared" si="2"/>
        <v>0</v>
      </c>
      <c r="G14" s="7">
        <f>IF($H$3=TRUE,VLOOKUP($B14,JAN!$A$3:$F$38,5,0),"")</f>
        <v>0</v>
      </c>
      <c r="H14" s="8" t="str">
        <f>IF($H$3=TRUE,VLOOKUP($B14,JAN!$A$3:$F$38,6,0),"")</f>
        <v/>
      </c>
      <c r="I14" s="7">
        <f>IF($J$3=TRUE,VLOOKUP($B14,FEV!$A$3:$F$38,5,0),"")</f>
        <v>0</v>
      </c>
      <c r="J14" s="8" t="str">
        <f>IF($J$3=TRUE,VLOOKUP($B14,FEV!$A$3:$F$38,6,0),"")</f>
        <v/>
      </c>
      <c r="K14" s="7">
        <f>IF($L$3=TRUE,VLOOKUP($B14,MAR!$A$3:$F$38,5,0),"")</f>
        <v>0</v>
      </c>
      <c r="L14" s="8" t="str">
        <f>IF($L$3=TRUE,VLOOKUP($B14,MAR!$A$3:$F$38,6,0),"")</f>
        <v/>
      </c>
      <c r="M14" s="7">
        <f>IF($N$3=TRUE,VLOOKUP($B14,ABR!$A$3:$F$38,5,0),"")</f>
        <v>0</v>
      </c>
      <c r="N14" s="8" t="str">
        <f>IF($N$3=TRUE,VLOOKUP($B14,ABR!$A$3:$F$38,6,0),"")</f>
        <v/>
      </c>
      <c r="O14" s="7" t="str">
        <f>IF($P$3=TRUE,VLOOKUP($B14,MAI!$A$3:$F$38,5,0),"")</f>
        <v/>
      </c>
      <c r="P14" s="8" t="str">
        <f>IF($P$3=TRUE,VLOOKUP($B14,MAI!$A$3:$F$38,6,0),"")</f>
        <v/>
      </c>
      <c r="Q14" s="7" t="str">
        <f>IF($R$3=TRUE,VLOOKUP($B14,JUN!$A$3:$F$38,5,0),"")</f>
        <v/>
      </c>
      <c r="R14" s="8" t="str">
        <f>IF($R$3=TRUE,VLOOKUP($B14,JUN!$A$3:$F$38,6,0),"")</f>
        <v/>
      </c>
      <c r="S14" s="7" t="str">
        <f>IF($T$3=TRUE,VLOOKUP($B14,JUL!$A$3:$F$38,5,0),"")</f>
        <v/>
      </c>
      <c r="T14" s="8" t="str">
        <f>IF($T$3=TRUE,VLOOKUP($B14,JUL!$A$3:$F$38,6,0),"")</f>
        <v/>
      </c>
      <c r="U14" s="7" t="str">
        <f>IF($V$3=TRUE,VLOOKUP($B14,AGO!$A$3:$F$38,5,0),"")</f>
        <v/>
      </c>
      <c r="V14" s="8" t="str">
        <f>IF($V$3=TRUE,VLOOKUP($B14,AGO!$A$3:$F$38,6,0),"")</f>
        <v/>
      </c>
      <c r="W14" s="7" t="str">
        <f>IF($X$3=TRUE,VLOOKUP($B14,SET!$A$3:$F$38,5,0),"")</f>
        <v/>
      </c>
      <c r="X14" s="8" t="str">
        <f>IF($X$3=TRUE,VLOOKUP($B14,SET!$A$3:$F$38,6,0),"")</f>
        <v/>
      </c>
      <c r="Y14" s="7" t="str">
        <f>IF($Z$3=TRUE,VLOOKUP($B14,OUT!$A$3:$F$38,5,0),"")</f>
        <v/>
      </c>
      <c r="Z14" s="8" t="str">
        <f>IF($Z$3=TRUE,VLOOKUP($B14,OUT!$A$3:$F$38,6,0),"")</f>
        <v/>
      </c>
      <c r="AA14" s="7" t="str">
        <f>IF($AB$3=TRUE,VLOOKUP($B14,NOV!$A$3:$F$38,5,0),"")</f>
        <v/>
      </c>
      <c r="AB14" s="8" t="str">
        <f>IF($AB$3=TRUE,VLOOKUP($B14,NOV!$A$3:$F$38,6,0),"")</f>
        <v/>
      </c>
      <c r="AC14" s="7" t="str">
        <f>IF($AD$3=TRUE,VLOOKUP($B14,DEZ!$A$3:$F$38,5,0),"")</f>
        <v/>
      </c>
      <c r="AD14" s="8" t="str">
        <f>IF($AD$3=TRUE,VLOOKUP($B14,DEZ!$A$3:$F$38,6,0),"")</f>
        <v/>
      </c>
      <c r="AE14" s="33"/>
      <c r="AF14" s="33"/>
      <c r="AG14" s="33"/>
      <c r="AH14" s="33"/>
      <c r="HV14" s="18"/>
      <c r="HW14" s="18"/>
      <c r="HX14" s="18"/>
      <c r="HY14" s="18"/>
      <c r="HZ14" s="18"/>
      <c r="IA14" s="18"/>
      <c r="IB14" s="18"/>
    </row>
    <row r="15" spans="1:236" x14ac:dyDescent="0.25">
      <c r="A15" t="str">
        <f t="shared" si="0"/>
        <v>10Juridico - dr. Rudy</v>
      </c>
      <c r="B15" t="str">
        <f>JAN!A12</f>
        <v>Juridico - dr. Rudy - Brother HL4150CDN - 10.21.5.49</v>
      </c>
      <c r="C15" s="39">
        <v>10</v>
      </c>
      <c r="D15" t="str">
        <f>IF(JAN!B12&lt;&gt;"",JAN!B12,"")</f>
        <v>Juridico - dr. Rudy</v>
      </c>
      <c r="E15" s="7">
        <f t="shared" si="1"/>
        <v>1047</v>
      </c>
      <c r="F15" s="8">
        <f t="shared" si="2"/>
        <v>2000</v>
      </c>
      <c r="G15" s="7">
        <f>IF($H$3=TRUE,VLOOKUP($B15,JAN!$A$3:$F$38,5,0),"")</f>
        <v>86</v>
      </c>
      <c r="H15" s="8">
        <f>IF($H$3=TRUE,VLOOKUP($B15,JAN!$A$3:$F$38,6,0),"")</f>
        <v>125</v>
      </c>
      <c r="I15" s="7">
        <f>IF($J$3=TRUE,VLOOKUP($B15,FEV!$A$3:$F$38,5,0),"")</f>
        <v>361</v>
      </c>
      <c r="J15" s="8">
        <f>IF($J$3=TRUE,VLOOKUP($B15,FEV!$A$3:$F$38,6,0),"")</f>
        <v>505</v>
      </c>
      <c r="K15" s="7">
        <f>IF($L$3=TRUE,VLOOKUP($B15,MAR!$A$3:$F$38,5,0),"")</f>
        <v>298</v>
      </c>
      <c r="L15" s="8">
        <f>IF($L$3=TRUE,VLOOKUP($B15,MAR!$A$3:$F$38,6,0),"")</f>
        <v>701</v>
      </c>
      <c r="M15" s="7">
        <f>IF($N$3=TRUE,VLOOKUP($B15,ABR!$A$3:$F$38,5,0),"")</f>
        <v>302</v>
      </c>
      <c r="N15" s="8">
        <f>IF($N$3=TRUE,VLOOKUP($B15,ABR!$A$3:$F$38,6,0),"")</f>
        <v>669</v>
      </c>
      <c r="O15" s="7" t="str">
        <f>IF($P$3=TRUE,VLOOKUP($B15,MAI!$A$3:$F$38,5,0),"")</f>
        <v/>
      </c>
      <c r="P15" s="8" t="str">
        <f>IF($P$3=TRUE,VLOOKUP($B15,MAI!$A$3:$F$38,6,0),"")</f>
        <v/>
      </c>
      <c r="Q15" s="7" t="str">
        <f>IF($R$3=TRUE,VLOOKUP($B15,JUN!$A$3:$F$38,5,0),"")</f>
        <v/>
      </c>
      <c r="R15" s="8" t="str">
        <f>IF($R$3=TRUE,VLOOKUP($B15,JUN!$A$3:$F$38,6,0),"")</f>
        <v/>
      </c>
      <c r="S15" s="7" t="str">
        <f>IF($T$3=TRUE,VLOOKUP($B15,JUL!$A$3:$F$38,5,0),"")</f>
        <v/>
      </c>
      <c r="T15" s="8" t="str">
        <f>IF($T$3=TRUE,VLOOKUP($B15,JUL!$A$3:$F$38,6,0),"")</f>
        <v/>
      </c>
      <c r="U15" s="7" t="str">
        <f>IF($V$3=TRUE,VLOOKUP($B15,AGO!$A$3:$F$38,5,0),"")</f>
        <v/>
      </c>
      <c r="V15" s="8" t="str">
        <f>IF($V$3=TRUE,VLOOKUP($B15,AGO!$A$3:$F$38,6,0),"")</f>
        <v/>
      </c>
      <c r="W15" s="7" t="str">
        <f>IF($X$3=TRUE,VLOOKUP($B15,SET!$A$3:$F$38,5,0),"")</f>
        <v/>
      </c>
      <c r="X15" s="8" t="str">
        <f>IF($X$3=TRUE,VLOOKUP($B15,SET!$A$3:$F$38,6,0),"")</f>
        <v/>
      </c>
      <c r="Y15" s="7" t="str">
        <f>IF($Z$3=TRUE,VLOOKUP($B15,OUT!$A$3:$F$38,5,0),"")</f>
        <v/>
      </c>
      <c r="Z15" s="8" t="str">
        <f>IF($Z$3=TRUE,VLOOKUP($B15,OUT!$A$3:$F$38,6,0),"")</f>
        <v/>
      </c>
      <c r="AA15" s="7" t="str">
        <f>IF($AB$3=TRUE,VLOOKUP($B15,NOV!$A$3:$F$38,5,0),"")</f>
        <v/>
      </c>
      <c r="AB15" s="8" t="str">
        <f>IF($AB$3=TRUE,VLOOKUP($B15,NOV!$A$3:$F$38,6,0),"")</f>
        <v/>
      </c>
      <c r="AC15" s="7" t="str">
        <f>IF($AD$3=TRUE,VLOOKUP($B15,DEZ!$A$3:$F$38,5,0),"")</f>
        <v/>
      </c>
      <c r="AD15" s="8" t="str">
        <f>IF($AD$3=TRUE,VLOOKUP($B15,DEZ!$A$3:$F$38,6,0),"")</f>
        <v/>
      </c>
      <c r="AE15" s="33"/>
      <c r="AF15" s="33"/>
      <c r="AG15" s="33"/>
      <c r="AH15" s="33"/>
      <c r="HV15" s="18"/>
      <c r="HW15" s="18"/>
      <c r="HX15" s="18"/>
      <c r="HY15" s="18"/>
      <c r="HZ15" s="18"/>
      <c r="IA15" s="18"/>
      <c r="IB15" s="18"/>
    </row>
    <row r="16" spans="1:236" x14ac:dyDescent="0.25">
      <c r="A16" t="str">
        <f t="shared" si="0"/>
        <v>11Ministro Brant</v>
      </c>
      <c r="B16" t="str">
        <f>JAN!A13</f>
        <v>Ministro Brant - HP 6000 - 10.21.5.39</v>
      </c>
      <c r="C16" s="39">
        <v>11</v>
      </c>
      <c r="D16" t="str">
        <f>IF(JAN!B13&lt;&gt;"",JAN!B13,"")</f>
        <v>Ministro Brant</v>
      </c>
      <c r="E16" s="7">
        <f t="shared" si="1"/>
        <v>0</v>
      </c>
      <c r="F16" s="8">
        <f t="shared" si="2"/>
        <v>0</v>
      </c>
      <c r="G16" s="7">
        <f>IF($H$3=TRUE,VLOOKUP($B16,JAN!$A$3:$F$38,5,0),"")</f>
        <v>0</v>
      </c>
      <c r="H16" s="8">
        <f>IF($H$3=TRUE,VLOOKUP($B16,JAN!$A$3:$F$38,6,0),"")</f>
        <v>0</v>
      </c>
      <c r="I16" s="7">
        <f>IF($J$3=TRUE,VLOOKUP($B16,FEV!$A$3:$F$38,5,0),"")</f>
        <v>0</v>
      </c>
      <c r="J16" s="8" t="str">
        <f>IF($J$3=TRUE,VLOOKUP($B16,FEV!$A$3:$F$38,6,0),"")</f>
        <v/>
      </c>
      <c r="K16" s="7">
        <f>IF($L$3=TRUE,VLOOKUP($B16,MAR!$A$3:$F$38,5,0),"")</f>
        <v>0</v>
      </c>
      <c r="L16" s="8" t="str">
        <f>IF($L$3=TRUE,VLOOKUP($B16,MAR!$A$3:$F$38,6,0),"")</f>
        <v/>
      </c>
      <c r="M16" s="7">
        <f>IF($N$3=TRUE,VLOOKUP($B16,ABR!$A$3:$F$38,5,0),"")</f>
        <v>0</v>
      </c>
      <c r="N16" s="8" t="str">
        <f>IF($N$3=TRUE,VLOOKUP($B16,ABR!$A$3:$F$38,6,0),"")</f>
        <v/>
      </c>
      <c r="O16" s="7" t="str">
        <f>IF($P$3=TRUE,VLOOKUP($B16,MAI!$A$3:$F$38,5,0),"")</f>
        <v/>
      </c>
      <c r="P16" s="8" t="str">
        <f>IF($P$3=TRUE,VLOOKUP($B16,MAI!$A$3:$F$38,6,0),"")</f>
        <v/>
      </c>
      <c r="Q16" s="7" t="str">
        <f>IF($R$3=TRUE,VLOOKUP($B16,JUN!$A$3:$F$38,5,0),"")</f>
        <v/>
      </c>
      <c r="R16" s="8" t="str">
        <f>IF($R$3=TRUE,VLOOKUP($B16,JUN!$A$3:$F$38,6,0),"")</f>
        <v/>
      </c>
      <c r="S16" s="7" t="str">
        <f>IF($T$3=TRUE,VLOOKUP($B16,JUL!$A$3:$F$38,5,0),"")</f>
        <v/>
      </c>
      <c r="T16" s="8" t="str">
        <f>IF($T$3=TRUE,VLOOKUP($B16,JUL!$A$3:$F$38,6,0),"")</f>
        <v/>
      </c>
      <c r="U16" s="7" t="str">
        <f>IF($V$3=TRUE,VLOOKUP($B16,AGO!$A$3:$F$38,5,0),"")</f>
        <v/>
      </c>
      <c r="V16" s="8" t="str">
        <f>IF($V$3=TRUE,VLOOKUP($B16,AGO!$A$3:$F$38,6,0),"")</f>
        <v/>
      </c>
      <c r="W16" s="7" t="str">
        <f>IF($X$3=TRUE,VLOOKUP($B16,SET!$A$3:$F$38,5,0),"")</f>
        <v/>
      </c>
      <c r="X16" s="8" t="str">
        <f>IF($X$3=TRUE,VLOOKUP($B16,SET!$A$3:$F$38,6,0),"")</f>
        <v/>
      </c>
      <c r="Y16" s="7" t="str">
        <f>IF($Z$3=TRUE,VLOOKUP($B16,OUT!$A$3:$F$38,5,0),"")</f>
        <v/>
      </c>
      <c r="Z16" s="8" t="str">
        <f>IF($Z$3=TRUE,VLOOKUP($B16,OUT!$A$3:$F$38,6,0),"")</f>
        <v/>
      </c>
      <c r="AA16" s="7" t="str">
        <f>IF($AB$3=TRUE,VLOOKUP($B16,NOV!$A$3:$F$38,5,0),"")</f>
        <v/>
      </c>
      <c r="AB16" s="8" t="str">
        <f>IF($AB$3=TRUE,VLOOKUP($B16,NOV!$A$3:$F$38,6,0),"")</f>
        <v/>
      </c>
      <c r="AC16" s="7" t="str">
        <f>IF($AD$3=TRUE,VLOOKUP($B16,DEZ!$A$3:$F$38,5,0),"")</f>
        <v/>
      </c>
      <c r="AD16" s="8" t="str">
        <f>IF($AD$3=TRUE,VLOOKUP($B16,DEZ!$A$3:$F$38,6,0),"")</f>
        <v/>
      </c>
      <c r="AE16" s="33"/>
      <c r="AF16" s="33"/>
      <c r="AG16" s="33"/>
      <c r="AH16" s="33"/>
      <c r="AX16" s="17"/>
      <c r="HV16" s="18"/>
      <c r="HW16" s="18"/>
      <c r="HX16" s="18"/>
      <c r="HY16" s="18"/>
      <c r="HZ16" s="18"/>
      <c r="IA16" s="18"/>
      <c r="IB16" s="18"/>
    </row>
    <row r="17" spans="1:236" x14ac:dyDescent="0.25">
      <c r="A17" t="str">
        <f t="shared" si="0"/>
        <v>12Presidência - 2ª Secretaria</v>
      </c>
      <c r="B17" t="str">
        <f>JAN!A14</f>
        <v>Presidência - 2ª Secretaria - HP M553 - 10.21.5.65</v>
      </c>
      <c r="C17" s="39">
        <v>12</v>
      </c>
      <c r="D17" t="str">
        <f>IF(JAN!B14&lt;&gt;"",JAN!B14,"")</f>
        <v>Presidência - 2ª Secretaria</v>
      </c>
      <c r="E17" s="7">
        <f t="shared" si="1"/>
        <v>5923</v>
      </c>
      <c r="F17" s="8">
        <f t="shared" si="2"/>
        <v>6052</v>
      </c>
      <c r="G17" s="7">
        <f>IF($H$3=TRUE,VLOOKUP($B17,JAN!$A$3:$F$38,5,0),"")</f>
        <v>394</v>
      </c>
      <c r="H17" s="8">
        <f>IF($H$3=TRUE,VLOOKUP($B17,JAN!$A$3:$F$38,6,0),"")</f>
        <v>601</v>
      </c>
      <c r="I17" s="7">
        <f>IF($J$3=TRUE,VLOOKUP($B17,FEV!$A$3:$F$38,5,0),"")</f>
        <v>1201</v>
      </c>
      <c r="J17" s="8">
        <f>IF($J$3=TRUE,VLOOKUP($B17,FEV!$A$3:$F$38,6,0),"")</f>
        <v>1687</v>
      </c>
      <c r="K17" s="7">
        <f>IF($L$3=TRUE,VLOOKUP($B17,MAR!$A$3:$F$38,5,0),"")</f>
        <v>2523</v>
      </c>
      <c r="L17" s="8">
        <f>IF($L$3=TRUE,VLOOKUP($B17,MAR!$A$3:$F$38,6,0),"")</f>
        <v>2032</v>
      </c>
      <c r="M17" s="7">
        <f>IF($N$3=TRUE,VLOOKUP($B17,ABR!$A$3:$F$38,5,0),"")</f>
        <v>1805</v>
      </c>
      <c r="N17" s="8">
        <f>IF($N$3=TRUE,VLOOKUP($B17,ABR!$A$3:$F$38,6,0),"")</f>
        <v>1732</v>
      </c>
      <c r="O17" s="7" t="str">
        <f>IF($P$3=TRUE,VLOOKUP($B17,MAI!$A$3:$F$38,5,0),"")</f>
        <v/>
      </c>
      <c r="P17" s="8" t="str">
        <f>IF($P$3=TRUE,VLOOKUP($B17,MAI!$A$3:$F$38,6,0),"")</f>
        <v/>
      </c>
      <c r="Q17" s="7" t="str">
        <f>IF($R$3=TRUE,VLOOKUP($B17,JUN!$A$3:$F$38,5,0),"")</f>
        <v/>
      </c>
      <c r="R17" s="8" t="str">
        <f>IF($R$3=TRUE,VLOOKUP($B17,JUN!$A$3:$F$38,6,0),"")</f>
        <v/>
      </c>
      <c r="S17" s="7" t="str">
        <f>IF($T$3=TRUE,VLOOKUP($B17,JUL!$A$3:$F$38,5,0),"")</f>
        <v/>
      </c>
      <c r="T17" s="8" t="str">
        <f>IF($T$3=TRUE,VLOOKUP($B17,JUL!$A$3:$F$38,6,0),"")</f>
        <v/>
      </c>
      <c r="U17" s="7" t="str">
        <f>IF($V$3=TRUE,VLOOKUP($B17,AGO!$A$3:$F$38,5,0),"")</f>
        <v/>
      </c>
      <c r="V17" s="8" t="str">
        <f>IF($V$3=TRUE,VLOOKUP($B17,AGO!$A$3:$F$38,6,0),"")</f>
        <v/>
      </c>
      <c r="W17" s="7" t="str">
        <f>IF($X$3=TRUE,VLOOKUP($B17,SET!$A$3:$F$38,5,0),"")</f>
        <v/>
      </c>
      <c r="X17" s="8" t="str">
        <f>IF($X$3=TRUE,VLOOKUP($B17,SET!$A$3:$F$38,6,0),"")</f>
        <v/>
      </c>
      <c r="Y17" s="7" t="str">
        <f>IF($Z$3=TRUE,VLOOKUP($B17,OUT!$A$3:$F$38,5,0),"")</f>
        <v/>
      </c>
      <c r="Z17" s="8" t="str">
        <f>IF($Z$3=TRUE,VLOOKUP($B17,OUT!$A$3:$F$38,6,0),"")</f>
        <v/>
      </c>
      <c r="AA17" s="7" t="str">
        <f>IF($AB$3=TRUE,VLOOKUP($B17,NOV!$A$3:$F$38,5,0),"")</f>
        <v/>
      </c>
      <c r="AB17" s="8" t="str">
        <f>IF($AB$3=TRUE,VLOOKUP($B17,NOV!$A$3:$F$38,6,0),"")</f>
        <v/>
      </c>
      <c r="AC17" s="7" t="str">
        <f>IF($AD$3=TRUE,VLOOKUP($B17,DEZ!$A$3:$F$38,5,0),"")</f>
        <v/>
      </c>
      <c r="AD17" s="8" t="str">
        <f>IF($AD$3=TRUE,VLOOKUP($B17,DEZ!$A$3:$F$38,6,0),"")</f>
        <v/>
      </c>
      <c r="AE17" s="33"/>
      <c r="AF17" s="33"/>
      <c r="AG17" s="33"/>
      <c r="AH17" s="33"/>
      <c r="AX17" s="17"/>
      <c r="HV17" s="18"/>
      <c r="HW17" s="18"/>
      <c r="HX17" s="18"/>
      <c r="HY17" s="18"/>
      <c r="HZ17" s="18"/>
      <c r="IA17" s="18"/>
      <c r="IB17" s="18"/>
    </row>
    <row r="18" spans="1:236" x14ac:dyDescent="0.25">
      <c r="A18" t="str">
        <f t="shared" si="0"/>
        <v>13Presidência - Carlos Bastide</v>
      </c>
      <c r="B18" t="str">
        <f>JAN!A15</f>
        <v>Presidência - Carlos Bastide - HP P1005 - USB</v>
      </c>
      <c r="C18" s="39">
        <v>13</v>
      </c>
      <c r="D18" t="str">
        <f>IF(JAN!B15&lt;&gt;"",JAN!B15,"")</f>
        <v>Presidência - Carlos Bastide</v>
      </c>
      <c r="E18" s="7">
        <f t="shared" si="1"/>
        <v>4</v>
      </c>
      <c r="F18" s="8">
        <f t="shared" si="2"/>
        <v>0</v>
      </c>
      <c r="G18" s="7">
        <f>IF($H$3=TRUE,VLOOKUP($B18,JAN!$A$3:$F$38,5,0),"")</f>
        <v>1</v>
      </c>
      <c r="H18" s="8" t="str">
        <f>IF($H$3=TRUE,VLOOKUP($B18,JAN!$A$3:$F$38,6,0),"")</f>
        <v/>
      </c>
      <c r="I18" s="7">
        <f>IF($J$3=TRUE,VLOOKUP($B18,FEV!$A$3:$F$38,5,0),"")</f>
        <v>1</v>
      </c>
      <c r="J18" s="8">
        <f>IF($J$3=TRUE,VLOOKUP($B18,FEV!$A$3:$F$38,6,0),"")</f>
        <v>0</v>
      </c>
      <c r="K18" s="7">
        <f>IF($L$3=TRUE,VLOOKUP($B18,MAR!$A$3:$F$38,5,0),"")</f>
        <v>1</v>
      </c>
      <c r="L18" s="8" t="str">
        <f>IF($L$3=TRUE,VLOOKUP($B18,MAR!$A$3:$F$38,6,0),"")</f>
        <v/>
      </c>
      <c r="M18" s="7">
        <f>IF($N$3=TRUE,VLOOKUP($B18,ABR!$A$3:$F$38,5,0),"")</f>
        <v>1</v>
      </c>
      <c r="N18" s="8" t="str">
        <f>IF($N$3=TRUE,VLOOKUP($B18,ABR!$A$3:$F$38,6,0),"")</f>
        <v/>
      </c>
      <c r="O18" s="7" t="str">
        <f>IF($P$3=TRUE,VLOOKUP($B18,MAI!$A$3:$F$38,5,0),"")</f>
        <v/>
      </c>
      <c r="P18" s="8" t="str">
        <f>IF($P$3=TRUE,VLOOKUP($B18,MAI!$A$3:$F$38,6,0),"")</f>
        <v/>
      </c>
      <c r="Q18" s="7" t="str">
        <f>IF($R$3=TRUE,VLOOKUP($B18,JUN!$A$3:$F$38,5,0),"")</f>
        <v/>
      </c>
      <c r="R18" s="8" t="str">
        <f>IF($R$3=TRUE,VLOOKUP($B18,JUN!$A$3:$F$38,6,0),"")</f>
        <v/>
      </c>
      <c r="S18" s="7" t="str">
        <f>IF($T$3=TRUE,VLOOKUP($B18,JUL!$A$3:$F$38,5,0),"")</f>
        <v/>
      </c>
      <c r="T18" s="8" t="str">
        <f>IF($T$3=TRUE,VLOOKUP($B18,JUL!$A$3:$F$38,6,0),"")</f>
        <v/>
      </c>
      <c r="U18" s="7" t="str">
        <f>IF($V$3=TRUE,VLOOKUP($B18,AGO!$A$3:$F$38,5,0),"")</f>
        <v/>
      </c>
      <c r="V18" s="8" t="str">
        <f>IF($V$3=TRUE,VLOOKUP($B18,AGO!$A$3:$F$38,6,0),"")</f>
        <v/>
      </c>
      <c r="W18" s="7" t="str">
        <f>IF($X$3=TRUE,VLOOKUP($B18,SET!$A$3:$F$38,5,0),"")</f>
        <v/>
      </c>
      <c r="X18" s="8" t="str">
        <f>IF($X$3=TRUE,VLOOKUP($B18,SET!$A$3:$F$38,6,0),"")</f>
        <v/>
      </c>
      <c r="Y18" s="7" t="str">
        <f>IF($Z$3=TRUE,VLOOKUP($B18,OUT!$A$3:$F$38,5,0),"")</f>
        <v/>
      </c>
      <c r="Z18" s="8" t="str">
        <f>IF($Z$3=TRUE,VLOOKUP($B18,OUT!$A$3:$F$38,6,0),"")</f>
        <v/>
      </c>
      <c r="AA18" s="7" t="str">
        <f>IF($AB$3=TRUE,VLOOKUP($B18,NOV!$A$3:$F$38,5,0),"")</f>
        <v/>
      </c>
      <c r="AB18" s="8" t="str">
        <f>IF($AB$3=TRUE,VLOOKUP($B18,NOV!$A$3:$F$38,6,0),"")</f>
        <v/>
      </c>
      <c r="AC18" s="7" t="str">
        <f>IF($AD$3=TRUE,VLOOKUP($B18,DEZ!$A$3:$F$38,5,0),"")</f>
        <v/>
      </c>
      <c r="AD18" s="8" t="str">
        <f>IF($AD$3=TRUE,VLOOKUP($B18,DEZ!$A$3:$F$38,6,0),"")</f>
        <v/>
      </c>
      <c r="AE18" s="33"/>
      <c r="AF18" s="33"/>
      <c r="AG18" s="33"/>
      <c r="AH18" s="33"/>
      <c r="AX18" s="17"/>
      <c r="HV18" s="18"/>
      <c r="HW18" s="18"/>
      <c r="HX18" s="18"/>
      <c r="HY18" s="18"/>
      <c r="HZ18" s="18"/>
      <c r="IA18" s="18"/>
      <c r="IB18" s="18"/>
    </row>
    <row r="19" spans="1:236" x14ac:dyDescent="0.25">
      <c r="A19" t="str">
        <f t="shared" si="0"/>
        <v>14Presidência - Drª Otilia</v>
      </c>
      <c r="B19" t="str">
        <f>JAN!A16</f>
        <v>Presidência - Drª Otilia - HP 8210 - USB</v>
      </c>
      <c r="C19" s="39">
        <v>14</v>
      </c>
      <c r="D19" t="str">
        <f>IF(JAN!B16&lt;&gt;"",JAN!B16,"")</f>
        <v>Presidência - Drª Otilia</v>
      </c>
      <c r="E19" s="7">
        <f t="shared" si="1"/>
        <v>1013</v>
      </c>
      <c r="F19" s="8">
        <f t="shared" si="2"/>
        <v>1945</v>
      </c>
      <c r="G19" s="7">
        <f>IF($H$3=TRUE,VLOOKUP($B19,JAN!$A$3:$F$38,5,0),"")</f>
        <v>148</v>
      </c>
      <c r="H19" s="8">
        <f>IF($H$3=TRUE,VLOOKUP($B19,JAN!$A$3:$F$38,6,0),"")</f>
        <v>324</v>
      </c>
      <c r="I19" s="7">
        <f>IF($J$3=TRUE,VLOOKUP($B19,FEV!$A$3:$F$38,5,0),"")</f>
        <v>283</v>
      </c>
      <c r="J19" s="8">
        <f>IF($J$3=TRUE,VLOOKUP($B19,FEV!$A$3:$F$38,6,0),"")</f>
        <v>456</v>
      </c>
      <c r="K19" s="7">
        <f>IF($L$3=TRUE,VLOOKUP($B19,MAR!$A$3:$F$38,5,0),"")</f>
        <v>267</v>
      </c>
      <c r="L19" s="8">
        <f>IF($L$3=TRUE,VLOOKUP($B19,MAR!$A$3:$F$38,6,0),"")</f>
        <v>513</v>
      </c>
      <c r="M19" s="7">
        <f>IF($N$3=TRUE,VLOOKUP($B19,ABR!$A$3:$F$38,5,0),"")</f>
        <v>315</v>
      </c>
      <c r="N19" s="8">
        <f>IF($N$3=TRUE,VLOOKUP($B19,ABR!$A$3:$F$38,6,0),"")</f>
        <v>652</v>
      </c>
      <c r="O19" s="7" t="str">
        <f>IF($P$3=TRUE,VLOOKUP($B19,MAI!$A$3:$F$38,5,0),"")</f>
        <v/>
      </c>
      <c r="P19" s="8" t="str">
        <f>IF($P$3=TRUE,VLOOKUP($B19,MAI!$A$3:$F$38,6,0),"")</f>
        <v/>
      </c>
      <c r="Q19" s="7" t="str">
        <f>IF($R$3=TRUE,VLOOKUP($B19,JUN!$A$3:$F$38,5,0),"")</f>
        <v/>
      </c>
      <c r="R19" s="8" t="str">
        <f>IF($R$3=TRUE,VLOOKUP($B19,JUN!$A$3:$F$38,6,0),"")</f>
        <v/>
      </c>
      <c r="S19" s="7" t="str">
        <f>IF($T$3=TRUE,VLOOKUP($B19,JUL!$A$3:$F$38,5,0),"")</f>
        <v/>
      </c>
      <c r="T19" s="8" t="str">
        <f>IF($T$3=TRUE,VLOOKUP($B19,JUL!$A$3:$F$38,6,0),"")</f>
        <v/>
      </c>
      <c r="U19" s="7" t="str">
        <f>IF($V$3=TRUE,VLOOKUP($B19,AGO!$A$3:$F$38,5,0),"")</f>
        <v/>
      </c>
      <c r="V19" s="8" t="str">
        <f>IF($V$3=TRUE,VLOOKUP($B19,AGO!$A$3:$F$38,6,0),"")</f>
        <v/>
      </c>
      <c r="W19" s="7" t="str">
        <f>IF($X$3=TRUE,VLOOKUP($B19,SET!$A$3:$F$38,5,0),"")</f>
        <v/>
      </c>
      <c r="X19" s="8" t="str">
        <f>IF($X$3=TRUE,VLOOKUP($B19,SET!$A$3:$F$38,6,0),"")</f>
        <v/>
      </c>
      <c r="Y19" s="7" t="str">
        <f>IF($Z$3=TRUE,VLOOKUP($B19,OUT!$A$3:$F$38,5,0),"")</f>
        <v/>
      </c>
      <c r="Z19" s="8" t="str">
        <f>IF($Z$3=TRUE,VLOOKUP($B19,OUT!$A$3:$F$38,6,0),"")</f>
        <v/>
      </c>
      <c r="AA19" s="7" t="str">
        <f>IF($AB$3=TRUE,VLOOKUP($B19,NOV!$A$3:$F$38,5,0),"")</f>
        <v/>
      </c>
      <c r="AB19" s="8" t="str">
        <f>IF($AB$3=TRUE,VLOOKUP($B19,NOV!$A$3:$F$38,6,0),"")</f>
        <v/>
      </c>
      <c r="AC19" s="7" t="str">
        <f>IF($AD$3=TRUE,VLOOKUP($B19,DEZ!$A$3:$F$38,5,0),"")</f>
        <v/>
      </c>
      <c r="AD19" s="8" t="str">
        <f>IF($AD$3=TRUE,VLOOKUP($B19,DEZ!$A$3:$F$38,6,0),"")</f>
        <v/>
      </c>
      <c r="AE19" s="33"/>
      <c r="AF19" s="33"/>
      <c r="AG19" s="33"/>
      <c r="AH19" s="33"/>
      <c r="AX19" s="17"/>
      <c r="HV19" s="18"/>
      <c r="HW19" s="18"/>
      <c r="HX19" s="18"/>
      <c r="HY19" s="18"/>
      <c r="HZ19" s="18"/>
      <c r="IA19" s="18"/>
      <c r="IB19" s="18"/>
    </row>
    <row r="20" spans="1:236" x14ac:dyDescent="0.25">
      <c r="A20" t="str">
        <f t="shared" si="0"/>
        <v>15Presidência - Drº João</v>
      </c>
      <c r="B20" t="str">
        <f>JAN!A17</f>
        <v>Presidência - Drº João - HP 200 Mobile - 10.9.1.84</v>
      </c>
      <c r="C20" s="39">
        <v>15</v>
      </c>
      <c r="D20" t="str">
        <f>IF(JAN!B17&lt;&gt;"",JAN!B17,"")</f>
        <v>Presidência - Drº João</v>
      </c>
      <c r="E20" s="7">
        <f t="shared" si="1"/>
        <v>4</v>
      </c>
      <c r="F20" s="8">
        <f t="shared" si="2"/>
        <v>4</v>
      </c>
      <c r="G20" s="7">
        <f>IF($H$3=TRUE,VLOOKUP($B20,JAN!$A$3:$F$38,5,0),"")</f>
        <v>1</v>
      </c>
      <c r="H20" s="8">
        <f>IF($H$3=TRUE,VLOOKUP($B20,JAN!$A$3:$F$38,6,0),"")</f>
        <v>1</v>
      </c>
      <c r="I20" s="7">
        <f>IF($J$3=TRUE,VLOOKUP($B20,FEV!$A$3:$F$38,5,0),"")</f>
        <v>1</v>
      </c>
      <c r="J20" s="8">
        <f>IF($J$3=TRUE,VLOOKUP($B20,FEV!$A$3:$F$38,6,0),"")</f>
        <v>1</v>
      </c>
      <c r="K20" s="7">
        <f>IF($L$3=TRUE,VLOOKUP($B20,MAR!$A$3:$F$38,5,0),"")</f>
        <v>1</v>
      </c>
      <c r="L20" s="8">
        <f>IF($L$3=TRUE,VLOOKUP($B20,MAR!$A$3:$F$38,6,0),"")</f>
        <v>1</v>
      </c>
      <c r="M20" s="7">
        <f>IF($N$3=TRUE,VLOOKUP($B20,ABR!$A$3:$F$38,5,0),"")</f>
        <v>1</v>
      </c>
      <c r="N20" s="8">
        <f>IF($N$3=TRUE,VLOOKUP($B20,ABR!$A$3:$F$38,6,0),"")</f>
        <v>1</v>
      </c>
      <c r="O20" s="7" t="str">
        <f>IF($P$3=TRUE,VLOOKUP($B20,MAI!$A$3:$F$38,5,0),"")</f>
        <v/>
      </c>
      <c r="P20" s="8" t="str">
        <f>IF($P$3=TRUE,VLOOKUP($B20,MAI!$A$3:$F$38,6,0),"")</f>
        <v/>
      </c>
      <c r="Q20" s="7" t="str">
        <f>IF($R$3=TRUE,VLOOKUP($B20,JUN!$A$3:$F$38,5,0),"")</f>
        <v/>
      </c>
      <c r="R20" s="8" t="str">
        <f>IF($R$3=TRUE,VLOOKUP($B20,JUN!$A$3:$F$38,6,0),"")</f>
        <v/>
      </c>
      <c r="S20" s="7" t="str">
        <f>IF($T$3=TRUE,VLOOKUP($B20,JUL!$A$3:$F$38,5,0),"")</f>
        <v/>
      </c>
      <c r="T20" s="8" t="str">
        <f>IF($T$3=TRUE,VLOOKUP($B20,JUL!$A$3:$F$38,6,0),"")</f>
        <v/>
      </c>
      <c r="U20" s="7" t="str">
        <f>IF($V$3=TRUE,VLOOKUP($B20,AGO!$A$3:$F$38,5,0),"")</f>
        <v/>
      </c>
      <c r="V20" s="8" t="str">
        <f>IF($V$3=TRUE,VLOOKUP($B20,AGO!$A$3:$F$38,6,0),"")</f>
        <v/>
      </c>
      <c r="W20" s="7" t="str">
        <f>IF($X$3=TRUE,VLOOKUP($B20,SET!$A$3:$F$38,5,0),"")</f>
        <v/>
      </c>
      <c r="X20" s="8" t="str">
        <f>IF($X$3=TRUE,VLOOKUP($B20,SET!$A$3:$F$38,6,0),"")</f>
        <v/>
      </c>
      <c r="Y20" s="7" t="str">
        <f>IF($Z$3=TRUE,VLOOKUP($B20,OUT!$A$3:$F$38,5,0),"")</f>
        <v/>
      </c>
      <c r="Z20" s="8" t="str">
        <f>IF($Z$3=TRUE,VLOOKUP($B20,OUT!$A$3:$F$38,6,0),"")</f>
        <v/>
      </c>
      <c r="AA20" s="7" t="str">
        <f>IF($AB$3=TRUE,VLOOKUP($B20,NOV!$A$3:$F$38,5,0),"")</f>
        <v/>
      </c>
      <c r="AB20" s="8" t="str">
        <f>IF($AB$3=TRUE,VLOOKUP($B20,NOV!$A$3:$F$38,6,0),"")</f>
        <v/>
      </c>
      <c r="AC20" s="7" t="str">
        <f>IF($AD$3=TRUE,VLOOKUP($B20,DEZ!$A$3:$F$38,5,0),"")</f>
        <v/>
      </c>
      <c r="AD20" s="8" t="str">
        <f>IF($AD$3=TRUE,VLOOKUP($B20,DEZ!$A$3:$F$38,6,0),"")</f>
        <v/>
      </c>
      <c r="AE20" s="33"/>
      <c r="AF20" s="33"/>
      <c r="AG20" s="33"/>
      <c r="AH20" s="33"/>
      <c r="HV20" s="18"/>
      <c r="HW20" s="18"/>
      <c r="HX20" s="18"/>
      <c r="HY20" s="18"/>
      <c r="HZ20" s="18"/>
      <c r="IA20" s="18"/>
      <c r="IB20" s="18"/>
    </row>
    <row r="21" spans="1:236" x14ac:dyDescent="0.25">
      <c r="A21" t="str">
        <f t="shared" si="0"/>
        <v>16Presidência - Secret.</v>
      </c>
      <c r="B21" t="str">
        <f>JAN!A18</f>
        <v>Presidência - Secret. - HP 8610 - 10.21.5.43</v>
      </c>
      <c r="C21" s="39">
        <v>16</v>
      </c>
      <c r="D21" t="str">
        <f>IF(JAN!B18&lt;&gt;"",JAN!B18,"")</f>
        <v>Presidência - Secret.</v>
      </c>
      <c r="E21" s="7">
        <f t="shared" si="1"/>
        <v>2055</v>
      </c>
      <c r="F21" s="8">
        <f t="shared" si="2"/>
        <v>2604</v>
      </c>
      <c r="G21" s="7">
        <f>IF($H$3=TRUE,VLOOKUP($B21,JAN!$A$3:$F$38,5,0),"")</f>
        <v>452</v>
      </c>
      <c r="H21" s="8">
        <f>IF($H$3=TRUE,VLOOKUP($B21,JAN!$A$3:$F$38,6,0),"")</f>
        <v>513</v>
      </c>
      <c r="I21" s="7">
        <f>IF($J$3=TRUE,VLOOKUP($B21,FEV!$A$3:$F$38,5,0),"")</f>
        <v>401</v>
      </c>
      <c r="J21" s="8">
        <f>IF($J$3=TRUE,VLOOKUP($B21,FEV!$A$3:$F$38,6,0),"")</f>
        <v>697</v>
      </c>
      <c r="K21" s="7">
        <f>IF($L$3=TRUE,VLOOKUP($B21,MAR!$A$3:$F$38,5,0),"")</f>
        <v>589</v>
      </c>
      <c r="L21" s="8">
        <f>IF($L$3=TRUE,VLOOKUP($B21,MAR!$A$3:$F$38,6,0),"")</f>
        <v>705</v>
      </c>
      <c r="M21" s="7">
        <f>IF($N$3=TRUE,VLOOKUP($B21,ABR!$A$3:$F$38,5,0),"")</f>
        <v>613</v>
      </c>
      <c r="N21" s="8">
        <f>IF($N$3=TRUE,VLOOKUP($B21,ABR!$A$3:$F$38,6,0),"")</f>
        <v>689</v>
      </c>
      <c r="O21" s="7" t="str">
        <f>IF($P$3=TRUE,VLOOKUP($B21,MAI!$A$3:$F$38,5,0),"")</f>
        <v/>
      </c>
      <c r="P21" s="8" t="str">
        <f>IF($P$3=TRUE,VLOOKUP($B21,MAI!$A$3:$F$38,6,0),"")</f>
        <v/>
      </c>
      <c r="Q21" s="7" t="str">
        <f>IF($R$3=TRUE,VLOOKUP($B21,JUN!$A$3:$F$38,5,0),"")</f>
        <v/>
      </c>
      <c r="R21" s="8" t="str">
        <f>IF($R$3=TRUE,VLOOKUP($B21,JUN!$A$3:$F$38,6,0),"")</f>
        <v/>
      </c>
      <c r="S21" s="7" t="str">
        <f>IF($T$3=TRUE,VLOOKUP($B21,JUL!$A$3:$F$38,5,0),"")</f>
        <v/>
      </c>
      <c r="T21" s="8" t="str">
        <f>IF($T$3=TRUE,VLOOKUP($B21,JUL!$A$3:$F$38,6,0),"")</f>
        <v/>
      </c>
      <c r="U21" s="7" t="str">
        <f>IF($V$3=TRUE,VLOOKUP($B21,AGO!$A$3:$F$38,5,0),"")</f>
        <v/>
      </c>
      <c r="V21" s="8" t="str">
        <f>IF($V$3=TRUE,VLOOKUP($B21,AGO!$A$3:$F$38,6,0),"")</f>
        <v/>
      </c>
      <c r="W21" s="7" t="str">
        <f>IF($X$3=TRUE,VLOOKUP($B21,SET!$A$3:$F$38,5,0),"")</f>
        <v/>
      </c>
      <c r="X21" s="8" t="str">
        <f>IF($X$3=TRUE,VLOOKUP($B21,SET!$A$3:$F$38,6,0),"")</f>
        <v/>
      </c>
      <c r="Y21" s="7" t="str">
        <f>IF($Z$3=TRUE,VLOOKUP($B21,OUT!$A$3:$F$38,5,0),"")</f>
        <v/>
      </c>
      <c r="Z21" s="8" t="str">
        <f>IF($Z$3=TRUE,VLOOKUP($B21,OUT!$A$3:$F$38,6,0),"")</f>
        <v/>
      </c>
      <c r="AA21" s="7" t="str">
        <f>IF($AB$3=TRUE,VLOOKUP($B21,NOV!$A$3:$F$38,5,0),"")</f>
        <v/>
      </c>
      <c r="AB21" s="8" t="str">
        <f>IF($AB$3=TRUE,VLOOKUP($B21,NOV!$A$3:$F$38,6,0),"")</f>
        <v/>
      </c>
      <c r="AC21" s="7" t="str">
        <f>IF($AD$3=TRUE,VLOOKUP($B21,DEZ!$A$3:$F$38,5,0),"")</f>
        <v/>
      </c>
      <c r="AD21" s="8" t="str">
        <f>IF($AD$3=TRUE,VLOOKUP($B21,DEZ!$A$3:$F$38,6,0),"")</f>
        <v/>
      </c>
      <c r="AE21" s="33"/>
      <c r="AF21" s="33"/>
      <c r="AG21" s="33"/>
      <c r="AH21" s="33"/>
      <c r="HV21" s="18"/>
      <c r="HW21" s="18"/>
      <c r="HX21" s="18"/>
      <c r="HY21" s="18"/>
      <c r="HZ21" s="18"/>
      <c r="IA21" s="18"/>
      <c r="IB21" s="18"/>
    </row>
    <row r="22" spans="1:236" x14ac:dyDescent="0.25">
      <c r="A22" t="str">
        <f t="shared" si="0"/>
        <v>17ARI</v>
      </c>
      <c r="B22" t="str">
        <f>JAN!A19</f>
        <v>ARI - HP M553 - 10.21.5.48</v>
      </c>
      <c r="C22" s="39">
        <v>17</v>
      </c>
      <c r="D22" t="str">
        <f>IF(JAN!B19&lt;&gt;"",JAN!B19,"")</f>
        <v>ARI</v>
      </c>
      <c r="E22" s="7">
        <f t="shared" si="1"/>
        <v>2250</v>
      </c>
      <c r="F22" s="8">
        <f t="shared" si="2"/>
        <v>3097</v>
      </c>
      <c r="G22" s="7">
        <f>IF($H$3=TRUE,VLOOKUP($B22,JAN!$A$3:$F$38,5,0),"")</f>
        <v>186</v>
      </c>
      <c r="H22" s="8">
        <f>IF($H$3=TRUE,VLOOKUP($B22,JAN!$A$3:$F$38,6,0),"")</f>
        <v>370</v>
      </c>
      <c r="I22" s="7">
        <f>IF($J$3=TRUE,VLOOKUP($B22,FEV!$A$3:$F$38,5,0),"")</f>
        <v>587</v>
      </c>
      <c r="J22" s="8">
        <f>IF($J$3=TRUE,VLOOKUP($B22,FEV!$A$3:$F$38,6,0),"")</f>
        <v>899</v>
      </c>
      <c r="K22" s="7">
        <f>IF($L$3=TRUE,VLOOKUP($B22,MAR!$A$3:$F$38,5,0),"")</f>
        <v>691</v>
      </c>
      <c r="L22" s="8">
        <f>IF($L$3=TRUE,VLOOKUP($B22,MAR!$A$3:$F$38,6,0),"")</f>
        <v>815</v>
      </c>
      <c r="M22" s="7">
        <f>IF($N$3=TRUE,VLOOKUP($B22,ABR!$A$3:$F$38,5,0),"")</f>
        <v>786</v>
      </c>
      <c r="N22" s="8">
        <f>IF($N$3=TRUE,VLOOKUP($B22,ABR!$A$3:$F$38,6,0),"")</f>
        <v>1013</v>
      </c>
      <c r="O22" s="7" t="str">
        <f>IF($P$3=TRUE,VLOOKUP($B22,MAI!$A$3:$F$38,5,0),"")</f>
        <v/>
      </c>
      <c r="P22" s="8" t="str">
        <f>IF($P$3=TRUE,VLOOKUP($B22,MAI!$A$3:$F$38,6,0),"")</f>
        <v/>
      </c>
      <c r="Q22" s="7" t="str">
        <f>IF($R$3=TRUE,VLOOKUP($B22,JUN!$A$3:$F$38,5,0),"")</f>
        <v/>
      </c>
      <c r="R22" s="8" t="str">
        <f>IF($R$3=TRUE,VLOOKUP($B22,JUN!$A$3:$F$38,6,0),"")</f>
        <v/>
      </c>
      <c r="S22" s="7" t="str">
        <f>IF($T$3=TRUE,VLOOKUP($B22,JUL!$A$3:$F$38,5,0),"")</f>
        <v/>
      </c>
      <c r="T22" s="8" t="str">
        <f>IF($T$3=TRUE,VLOOKUP($B22,JUL!$A$3:$F$38,6,0),"")</f>
        <v/>
      </c>
      <c r="U22" s="7" t="str">
        <f>IF($V$3=TRUE,VLOOKUP($B22,AGO!$A$3:$F$38,5,0),"")</f>
        <v/>
      </c>
      <c r="V22" s="8" t="str">
        <f>IF($V$3=TRUE,VLOOKUP($B22,AGO!$A$3:$F$38,6,0),"")</f>
        <v/>
      </c>
      <c r="W22" s="7" t="str">
        <f>IF($X$3=TRUE,VLOOKUP($B22,SET!$A$3:$F$38,5,0),"")</f>
        <v/>
      </c>
      <c r="X22" s="8" t="str">
        <f>IF($X$3=TRUE,VLOOKUP($B22,SET!$A$3:$F$38,6,0),"")</f>
        <v/>
      </c>
      <c r="Y22" s="7" t="str">
        <f>IF($Z$3=TRUE,VLOOKUP($B22,OUT!$A$3:$F$38,5,0),"")</f>
        <v/>
      </c>
      <c r="Z22" s="8" t="str">
        <f>IF($Z$3=TRUE,VLOOKUP($B22,OUT!$A$3:$F$38,6,0),"")</f>
        <v/>
      </c>
      <c r="AA22" s="7" t="str">
        <f>IF($AB$3=TRUE,VLOOKUP($B22,NOV!$A$3:$F$38,5,0),"")</f>
        <v/>
      </c>
      <c r="AB22" s="8" t="str">
        <f>IF($AB$3=TRUE,VLOOKUP($B22,NOV!$A$3:$F$38,6,0),"")</f>
        <v/>
      </c>
      <c r="AC22" s="7" t="str">
        <f>IF($AD$3=TRUE,VLOOKUP($B22,DEZ!$A$3:$F$38,5,0),"")</f>
        <v/>
      </c>
      <c r="AD22" s="8" t="str">
        <f>IF($AD$3=TRUE,VLOOKUP($B22,DEZ!$A$3:$F$38,6,0),"")</f>
        <v/>
      </c>
      <c r="AE22" s="33"/>
      <c r="AF22" s="33"/>
      <c r="AG22" s="33"/>
      <c r="AH22" s="33"/>
    </row>
    <row r="23" spans="1:236" x14ac:dyDescent="0.25">
      <c r="A23" t="str">
        <f t="shared" si="0"/>
        <v>18DRI</v>
      </c>
      <c r="B23" t="str">
        <f>JAN!A20</f>
        <v>DRI - HP 8610 - 10.21.5.61</v>
      </c>
      <c r="C23" s="39">
        <v>18</v>
      </c>
      <c r="D23" t="str">
        <f>IF(JAN!B20&lt;&gt;"",JAN!B20,"")</f>
        <v>DRI</v>
      </c>
      <c r="E23" s="7">
        <f t="shared" si="1"/>
        <v>0</v>
      </c>
      <c r="F23" s="8">
        <f t="shared" si="2"/>
        <v>0</v>
      </c>
      <c r="G23" s="7">
        <f>IF($H$3=TRUE,VLOOKUP($B23,JAN!$A$3:$F$38,5,0),"")</f>
        <v>0</v>
      </c>
      <c r="H23" s="8">
        <f>IF($H$3=TRUE,VLOOKUP($B23,JAN!$A$3:$F$38,6,0),"")</f>
        <v>0</v>
      </c>
      <c r="I23" s="7">
        <f>IF($J$3=TRUE,VLOOKUP($B23,FEV!$A$3:$F$38,5,0),"")</f>
        <v>0</v>
      </c>
      <c r="J23" s="8">
        <f>IF($J$3=TRUE,VLOOKUP($B23,FEV!$A$3:$F$38,6,0),"")</f>
        <v>0</v>
      </c>
      <c r="K23" s="7">
        <f>IF($L$3=TRUE,VLOOKUP($B23,MAR!$A$3:$F$38,5,0),"")</f>
        <v>0</v>
      </c>
      <c r="L23" s="8">
        <f>IF($L$3=TRUE,VLOOKUP($B23,MAR!$A$3:$F$38,6,0),"")</f>
        <v>0</v>
      </c>
      <c r="M23" s="7">
        <f>IF($N$3=TRUE,VLOOKUP($B23,ABR!$A$3:$F$38,5,0),"")</f>
        <v>0</v>
      </c>
      <c r="N23" s="8">
        <f>IF($N$3=TRUE,VLOOKUP($B23,ABR!$A$3:$F$38,6,0),"")</f>
        <v>0</v>
      </c>
      <c r="O23" s="7" t="str">
        <f>IF($P$3=TRUE,VLOOKUP($B23,MAI!$A$3:$F$38,5,0),"")</f>
        <v/>
      </c>
      <c r="P23" s="8" t="str">
        <f>IF($P$3=TRUE,VLOOKUP($B23,MAI!$A$3:$F$38,6,0),"")</f>
        <v/>
      </c>
      <c r="Q23" s="7" t="str">
        <f>IF($R$3=TRUE,VLOOKUP($B23,JUN!$A$3:$F$38,5,0),"")</f>
        <v/>
      </c>
      <c r="R23" s="8" t="str">
        <f>IF($R$3=TRUE,VLOOKUP($B23,JUN!$A$3:$F$38,6,0),"")</f>
        <v/>
      </c>
      <c r="S23" s="7" t="str">
        <f>IF($T$3=TRUE,VLOOKUP($B23,JUL!$A$3:$F$38,5,0),"")</f>
        <v/>
      </c>
      <c r="T23" s="8" t="str">
        <f>IF($T$3=TRUE,VLOOKUP($B23,JUL!$A$3:$F$38,6,0),"")</f>
        <v/>
      </c>
      <c r="U23" s="7" t="str">
        <f>IF($V$3=TRUE,VLOOKUP($B23,AGO!$A$3:$F$38,5,0),"")</f>
        <v/>
      </c>
      <c r="V23" s="8" t="str">
        <f>IF($V$3=TRUE,VLOOKUP($B23,AGO!$A$3:$F$38,6,0),"")</f>
        <v/>
      </c>
      <c r="W23" s="7" t="str">
        <f>IF($X$3=TRUE,VLOOKUP($B23,SET!$A$3:$F$38,5,0),"")</f>
        <v/>
      </c>
      <c r="X23" s="8" t="str">
        <f>IF($X$3=TRUE,VLOOKUP($B23,SET!$A$3:$F$38,6,0),"")</f>
        <v/>
      </c>
      <c r="Y23" s="7" t="str">
        <f>IF($Z$3=TRUE,VLOOKUP($B23,OUT!$A$3:$F$38,5,0),"")</f>
        <v/>
      </c>
      <c r="Z23" s="8" t="str">
        <f>IF($Z$3=TRUE,VLOOKUP($B23,OUT!$A$3:$F$38,6,0),"")</f>
        <v/>
      </c>
      <c r="AA23" s="7" t="str">
        <f>IF($AB$3=TRUE,VLOOKUP($B23,NOV!$A$3:$F$38,5,0),"")</f>
        <v/>
      </c>
      <c r="AB23" s="8" t="str">
        <f>IF($AB$3=TRUE,VLOOKUP($B23,NOV!$A$3:$F$38,6,0),"")</f>
        <v/>
      </c>
      <c r="AC23" s="7" t="str">
        <f>IF($AD$3=TRUE,VLOOKUP($B23,DEZ!$A$3:$F$38,5,0),"")</f>
        <v/>
      </c>
      <c r="AD23" s="8" t="str">
        <f>IF($AD$3=TRUE,VLOOKUP($B23,DEZ!$A$3:$F$38,6,0),"")</f>
        <v/>
      </c>
      <c r="AE23" s="33"/>
      <c r="AF23" s="33"/>
      <c r="AG23" s="33"/>
      <c r="AH23" s="33"/>
    </row>
    <row r="24" spans="1:236" x14ac:dyDescent="0.25">
      <c r="A24" t="str">
        <f t="shared" si="0"/>
        <v>19SUC</v>
      </c>
      <c r="B24" t="str">
        <f>JAN!A21</f>
        <v>SUC - HP M553 - 10.21.5.64</v>
      </c>
      <c r="C24" s="39">
        <v>19</v>
      </c>
      <c r="D24" t="str">
        <f>IF(JAN!B21&lt;&gt;"",JAN!B21,"")</f>
        <v>SUC</v>
      </c>
      <c r="E24" s="7">
        <f t="shared" si="1"/>
        <v>4147</v>
      </c>
      <c r="F24" s="8">
        <f t="shared" si="2"/>
        <v>5312</v>
      </c>
      <c r="G24" s="7">
        <f>IF($H$3=TRUE,VLOOKUP($B24,JAN!$A$3:$F$38,5,0),"")</f>
        <v>329</v>
      </c>
      <c r="H24" s="8">
        <f>IF($H$3=TRUE,VLOOKUP($B24,JAN!$A$3:$F$38,6,0),"")</f>
        <v>459</v>
      </c>
      <c r="I24" s="7">
        <f>IF($J$3=TRUE,VLOOKUP($B24,FEV!$A$3:$F$38,5,0),"")</f>
        <v>1351</v>
      </c>
      <c r="J24" s="8">
        <f>IF($J$3=TRUE,VLOOKUP($B24,FEV!$A$3:$F$38,6,0),"")</f>
        <v>1700</v>
      </c>
      <c r="K24" s="7">
        <f>IF($L$3=TRUE,VLOOKUP($B24,MAR!$A$3:$F$38,5,0),"")</f>
        <v>1152</v>
      </c>
      <c r="L24" s="8">
        <f>IF($L$3=TRUE,VLOOKUP($B24,MAR!$A$3:$F$38,6,0),"")</f>
        <v>1540</v>
      </c>
      <c r="M24" s="7">
        <f>IF($N$3=TRUE,VLOOKUP($B24,ABR!$A$3:$F$38,5,0),"")</f>
        <v>1315</v>
      </c>
      <c r="N24" s="8">
        <f>IF($N$3=TRUE,VLOOKUP($B24,ABR!$A$3:$F$38,6,0),"")</f>
        <v>1613</v>
      </c>
      <c r="O24" s="7" t="str">
        <f>IF($P$3=TRUE,VLOOKUP($B24,MAI!$A$3:$F$38,5,0),"")</f>
        <v/>
      </c>
      <c r="P24" s="8" t="str">
        <f>IF($P$3=TRUE,VLOOKUP($B24,MAI!$A$3:$F$38,6,0),"")</f>
        <v/>
      </c>
      <c r="Q24" s="7" t="str">
        <f>IF($R$3=TRUE,VLOOKUP($B24,JUN!$A$3:$F$38,5,0),"")</f>
        <v/>
      </c>
      <c r="R24" s="8" t="str">
        <f>IF($R$3=TRUE,VLOOKUP($B24,JUN!$A$3:$F$38,6,0),"")</f>
        <v/>
      </c>
      <c r="S24" s="7" t="str">
        <f>IF($T$3=TRUE,VLOOKUP($B24,JUL!$A$3:$F$38,5,0),"")</f>
        <v/>
      </c>
      <c r="T24" s="8" t="str">
        <f>IF($T$3=TRUE,VLOOKUP($B24,JUL!$A$3:$F$38,6,0),"")</f>
        <v/>
      </c>
      <c r="U24" s="7" t="str">
        <f>IF($V$3=TRUE,VLOOKUP($B24,AGO!$A$3:$F$38,5,0),"")</f>
        <v/>
      </c>
      <c r="V24" s="8" t="str">
        <f>IF($V$3=TRUE,VLOOKUP($B24,AGO!$A$3:$F$38,6,0),"")</f>
        <v/>
      </c>
      <c r="W24" s="7" t="str">
        <f>IF($X$3=TRUE,VLOOKUP($B24,SET!$A$3:$F$38,5,0),"")</f>
        <v/>
      </c>
      <c r="X24" s="8" t="str">
        <f>IF($X$3=TRUE,VLOOKUP($B24,SET!$A$3:$F$38,6,0),"")</f>
        <v/>
      </c>
      <c r="Y24" s="7" t="str">
        <f>IF($Z$3=TRUE,VLOOKUP($B24,OUT!$A$3:$F$38,5,0),"")</f>
        <v/>
      </c>
      <c r="Z24" s="8" t="str">
        <f>IF($Z$3=TRUE,VLOOKUP($B24,OUT!$A$3:$F$38,6,0),"")</f>
        <v/>
      </c>
      <c r="AA24" s="7" t="str">
        <f>IF($AB$3=TRUE,VLOOKUP($B24,NOV!$A$3:$F$38,5,0),"")</f>
        <v/>
      </c>
      <c r="AB24" s="8" t="str">
        <f>IF($AB$3=TRUE,VLOOKUP($B24,NOV!$A$3:$F$38,6,0),"")</f>
        <v/>
      </c>
      <c r="AC24" s="7" t="str">
        <f>IF($AD$3=TRUE,VLOOKUP($B24,DEZ!$A$3:$F$38,5,0),"")</f>
        <v/>
      </c>
      <c r="AD24" s="8" t="str">
        <f>IF($AD$3=TRUE,VLOOKUP($B24,DEZ!$A$3:$F$38,6,0),"")</f>
        <v/>
      </c>
      <c r="AE24" s="33"/>
      <c r="AF24" s="33"/>
      <c r="AG24" s="33"/>
      <c r="AH24" s="33"/>
    </row>
    <row r="25" spans="1:236" x14ac:dyDescent="0.25">
      <c r="A25" t="str">
        <f t="shared" si="0"/>
        <v>20SUC - Sarah</v>
      </c>
      <c r="B25" t="str">
        <f>JAN!A22</f>
        <v>SUC - Sarah - HP 8100 - USB</v>
      </c>
      <c r="C25" s="39">
        <v>20</v>
      </c>
      <c r="D25" t="str">
        <f>IF(JAN!B22&lt;&gt;"",JAN!B22,"")</f>
        <v>SUC - Sarah</v>
      </c>
      <c r="E25" s="7">
        <f t="shared" si="1"/>
        <v>0</v>
      </c>
      <c r="F25" s="8">
        <f t="shared" si="2"/>
        <v>0</v>
      </c>
      <c r="G25" s="7">
        <f>IF($H$3=TRUE,VLOOKUP($B25,JAN!$A$3:$F$38,5,0),"")</f>
        <v>0</v>
      </c>
      <c r="H25" s="8">
        <f>IF($H$3=TRUE,VLOOKUP($B25,JAN!$A$3:$F$38,6,0),"")</f>
        <v>0</v>
      </c>
      <c r="I25" s="7">
        <f>IF($J$3=TRUE,VLOOKUP($B25,FEV!$A$3:$F$38,5,0),"")</f>
        <v>0</v>
      </c>
      <c r="J25" s="8">
        <f>IF($J$3=TRUE,VLOOKUP($B25,FEV!$A$3:$F$38,6,0),"")</f>
        <v>0</v>
      </c>
      <c r="K25" s="7">
        <f>IF($L$3=TRUE,VLOOKUP($B25,MAR!$A$3:$F$38,5,0),"")</f>
        <v>0</v>
      </c>
      <c r="L25" s="8">
        <f>IF($L$3=TRUE,VLOOKUP($B25,MAR!$A$3:$F$38,6,0),"")</f>
        <v>0</v>
      </c>
      <c r="M25" s="7">
        <f>IF($N$3=TRUE,VLOOKUP($B25,ABR!$A$3:$F$38,5,0),"")</f>
        <v>0</v>
      </c>
      <c r="N25" s="8">
        <f>IF($N$3=TRUE,VLOOKUP($B25,ABR!$A$3:$F$38,6,0),"")</f>
        <v>0</v>
      </c>
      <c r="O25" s="7" t="str">
        <f>IF($P$3=TRUE,VLOOKUP($B25,MAI!$A$3:$F$38,5,0),"")</f>
        <v/>
      </c>
      <c r="P25" s="8" t="str">
        <f>IF($P$3=TRUE,VLOOKUP($B25,MAI!$A$3:$F$38,6,0),"")</f>
        <v/>
      </c>
      <c r="Q25" s="7" t="str">
        <f>IF($R$3=TRUE,VLOOKUP($B25,JUN!$A$3:$F$38,5,0),"")</f>
        <v/>
      </c>
      <c r="R25" s="8" t="str">
        <f>IF($R$3=TRUE,VLOOKUP($B25,JUN!$A$3:$F$38,6,0),"")</f>
        <v/>
      </c>
      <c r="S25" s="7" t="str">
        <f>IF($T$3=TRUE,VLOOKUP($B25,JUL!$A$3:$F$38,5,0),"")</f>
        <v/>
      </c>
      <c r="T25" s="8" t="str">
        <f>IF($T$3=TRUE,VLOOKUP($B25,JUL!$A$3:$F$38,6,0),"")</f>
        <v/>
      </c>
      <c r="U25" s="7" t="str">
        <f>IF($V$3=TRUE,VLOOKUP($B25,AGO!$A$3:$F$38,5,0),"")</f>
        <v/>
      </c>
      <c r="V25" s="8" t="str">
        <f>IF($V$3=TRUE,VLOOKUP($B25,AGO!$A$3:$F$38,6,0),"")</f>
        <v/>
      </c>
      <c r="W25" s="7" t="str">
        <f>IF($X$3=TRUE,VLOOKUP($B25,SET!$A$3:$F$38,5,0),"")</f>
        <v/>
      </c>
      <c r="X25" s="8" t="str">
        <f>IF($X$3=TRUE,VLOOKUP($B25,SET!$A$3:$F$38,6,0),"")</f>
        <v/>
      </c>
      <c r="Y25" s="7" t="str">
        <f>IF($Z$3=TRUE,VLOOKUP($B25,OUT!$A$3:$F$38,5,0),"")</f>
        <v/>
      </c>
      <c r="Z25" s="8" t="str">
        <f>IF($Z$3=TRUE,VLOOKUP($B25,OUT!$A$3:$F$38,6,0),"")</f>
        <v/>
      </c>
      <c r="AA25" s="7" t="str">
        <f>IF($AB$3=TRUE,VLOOKUP($B25,NOV!$A$3:$F$38,5,0),"")</f>
        <v/>
      </c>
      <c r="AB25" s="8" t="str">
        <f>IF($AB$3=TRUE,VLOOKUP($B25,NOV!$A$3:$F$38,6,0),"")</f>
        <v/>
      </c>
      <c r="AC25" s="7" t="str">
        <f>IF($AD$3=TRUE,VLOOKUP($B25,DEZ!$A$3:$F$38,5,0),"")</f>
        <v/>
      </c>
      <c r="AD25" s="8" t="str">
        <f>IF($AD$3=TRUE,VLOOKUP($B25,DEZ!$A$3:$F$38,6,0),"")</f>
        <v/>
      </c>
      <c r="AE25" s="33"/>
      <c r="AF25" s="33"/>
      <c r="AG25" s="33"/>
      <c r="AH25" s="33"/>
    </row>
    <row r="26" spans="1:236" x14ac:dyDescent="0.25">
      <c r="A26" t="str">
        <f t="shared" si="0"/>
        <v>21Dtec</v>
      </c>
      <c r="B26" t="str">
        <f>JAN!A23</f>
        <v>Dtec - HP CP3525 - 10.21.5.17</v>
      </c>
      <c r="C26" s="39">
        <v>21</v>
      </c>
      <c r="D26" t="str">
        <f>IF(JAN!B23&lt;&gt;"",JAN!B23,"")</f>
        <v>Dtec</v>
      </c>
      <c r="E26" s="7">
        <f t="shared" si="1"/>
        <v>226</v>
      </c>
      <c r="F26" s="8">
        <f t="shared" si="2"/>
        <v>201</v>
      </c>
      <c r="G26" s="7">
        <f>IF($H$3=TRUE,VLOOKUP($B26,JAN!$A$3:$F$38,5,0),"")</f>
        <v>91</v>
      </c>
      <c r="H26" s="8">
        <f>IF($H$3=TRUE,VLOOKUP($B26,JAN!$A$3:$F$38,6,0),"")</f>
        <v>0</v>
      </c>
      <c r="I26" s="7">
        <f>IF($J$3=TRUE,VLOOKUP($B26,FEV!$A$3:$F$38,5,0),"")</f>
        <v>135</v>
      </c>
      <c r="J26" s="8">
        <f>IF($J$3=TRUE,VLOOKUP($B26,FEV!$A$3:$F$38,6,0),"")</f>
        <v>201</v>
      </c>
      <c r="K26" s="7">
        <f>IF($L$3=TRUE,VLOOKUP($B26,MAR!$A$3:$F$38,5,0),"")</f>
        <v>0</v>
      </c>
      <c r="L26" s="8" t="str">
        <f>IF($L$3=TRUE,VLOOKUP($B26,MAR!$A$3:$F$38,6,0),"")</f>
        <v/>
      </c>
      <c r="M26" s="7">
        <f>IF($N$3=TRUE,VLOOKUP($B26,ABR!$A$3:$F$38,5,0),"")</f>
        <v>0</v>
      </c>
      <c r="N26" s="8" t="str">
        <f>IF($N$3=TRUE,VLOOKUP($B26,ABR!$A$3:$F$38,6,0),"")</f>
        <v/>
      </c>
      <c r="O26" s="7" t="str">
        <f>IF($P$3=TRUE,VLOOKUP($B26,MAI!$A$3:$F$38,5,0),"")</f>
        <v/>
      </c>
      <c r="P26" s="8" t="str">
        <f>IF($P$3=TRUE,VLOOKUP($B26,MAI!$A$3:$F$38,6,0),"")</f>
        <v/>
      </c>
      <c r="Q26" s="7" t="str">
        <f>IF($R$3=TRUE,VLOOKUP($B26,JUN!$A$3:$F$38,5,0),"")</f>
        <v/>
      </c>
      <c r="R26" s="8" t="str">
        <f>IF($R$3=TRUE,VLOOKUP($B26,JUN!$A$3:$F$38,6,0),"")</f>
        <v/>
      </c>
      <c r="S26" s="7" t="str">
        <f>IF($T$3=TRUE,VLOOKUP($B26,JUL!$A$3:$F$38,5,0),"")</f>
        <v/>
      </c>
      <c r="T26" s="8" t="str">
        <f>IF($T$3=TRUE,VLOOKUP($B26,JUL!$A$3:$F$38,6,0),"")</f>
        <v/>
      </c>
      <c r="U26" s="7" t="str">
        <f>IF($V$3=TRUE,VLOOKUP($B26,AGO!$A$3:$F$38,5,0),"")</f>
        <v/>
      </c>
      <c r="V26" s="8" t="str">
        <f>IF($V$3=TRUE,VLOOKUP($B26,AGO!$A$3:$F$38,6,0),"")</f>
        <v/>
      </c>
      <c r="W26" s="7" t="str">
        <f>IF($X$3=TRUE,VLOOKUP($B26,SET!$A$3:$F$38,5,0),"")</f>
        <v/>
      </c>
      <c r="X26" s="8" t="str">
        <f>IF($X$3=TRUE,VLOOKUP($B26,SET!$A$3:$F$38,6,0),"")</f>
        <v/>
      </c>
      <c r="Y26" s="7" t="str">
        <f>IF($Z$3=TRUE,VLOOKUP($B26,OUT!$A$3:$F$38,5,0),"")</f>
        <v/>
      </c>
      <c r="Z26" s="8" t="str">
        <f>IF($Z$3=TRUE,VLOOKUP($B26,OUT!$A$3:$F$38,6,0),"")</f>
        <v/>
      </c>
      <c r="AA26" s="7" t="str">
        <f>IF($AB$3=TRUE,VLOOKUP($B26,NOV!$A$3:$F$38,5,0),"")</f>
        <v/>
      </c>
      <c r="AB26" s="8" t="str">
        <f>IF($AB$3=TRUE,VLOOKUP($B26,NOV!$A$3:$F$38,6,0),"")</f>
        <v/>
      </c>
      <c r="AC26" s="7" t="str">
        <f>IF($AD$3=TRUE,VLOOKUP($B26,DEZ!$A$3:$F$38,5,0),"")</f>
        <v/>
      </c>
      <c r="AD26" s="8" t="str">
        <f>IF($AD$3=TRUE,VLOOKUP($B26,DEZ!$A$3:$F$38,6,0),"")</f>
        <v/>
      </c>
      <c r="AE26" s="33"/>
      <c r="AF26" s="33"/>
      <c r="AG26" s="33"/>
      <c r="AH26" s="33"/>
    </row>
    <row r="27" spans="1:236" x14ac:dyDescent="0.25">
      <c r="A27" t="str">
        <f t="shared" si="0"/>
        <v>22Dtec - Adriana</v>
      </c>
      <c r="B27" t="str">
        <f>JAN!A24</f>
        <v>Dtec - Adriana - HP 8720 - USB</v>
      </c>
      <c r="C27" s="39">
        <v>22</v>
      </c>
      <c r="D27" t="str">
        <f>IF(JAN!B24&lt;&gt;"",JAN!B24,"")</f>
        <v>Dtec - Adriana</v>
      </c>
      <c r="E27" s="7">
        <f t="shared" si="1"/>
        <v>691</v>
      </c>
      <c r="F27" s="8">
        <f t="shared" si="2"/>
        <v>1225</v>
      </c>
      <c r="G27" s="7">
        <f>IF($H$3=TRUE,VLOOKUP($B27,JAN!$A$3:$F$38,5,0),"")</f>
        <v>56</v>
      </c>
      <c r="H27" s="8">
        <f>IF($H$3=TRUE,VLOOKUP($B27,JAN!$A$3:$F$38,6,0),"")</f>
        <v>125</v>
      </c>
      <c r="I27" s="7">
        <f>IF($J$3=TRUE,VLOOKUP($B27,FEV!$A$3:$F$38,5,0),"")</f>
        <v>204</v>
      </c>
      <c r="J27" s="8">
        <f>IF($J$3=TRUE,VLOOKUP($B27,FEV!$A$3:$F$38,6,0),"")</f>
        <v>324</v>
      </c>
      <c r="K27" s="7">
        <f>IF($L$3=TRUE,VLOOKUP($B27,MAR!$A$3:$F$38,5,0),"")</f>
        <v>198</v>
      </c>
      <c r="L27" s="8">
        <f>IF($L$3=TRUE,VLOOKUP($B27,MAR!$A$3:$F$38,6,0),"")</f>
        <v>315</v>
      </c>
      <c r="M27" s="7">
        <f>IF($N$3=TRUE,VLOOKUP($B27,ABR!$A$3:$F$38,5,0),"")</f>
        <v>233</v>
      </c>
      <c r="N27" s="8">
        <f>IF($N$3=TRUE,VLOOKUP($B27,ABR!$A$3:$F$38,6,0),"")</f>
        <v>461</v>
      </c>
      <c r="O27" s="7" t="str">
        <f>IF($P$3=TRUE,VLOOKUP($B27,MAI!$A$3:$F$38,5,0),"")</f>
        <v/>
      </c>
      <c r="P27" s="8" t="str">
        <f>IF($P$3=TRUE,VLOOKUP($B27,MAI!$A$3:$F$38,6,0),"")</f>
        <v/>
      </c>
      <c r="Q27" s="7" t="str">
        <f>IF($R$3=TRUE,VLOOKUP($B27,JUN!$A$3:$F$38,5,0),"")</f>
        <v/>
      </c>
      <c r="R27" s="8" t="str">
        <f>IF($R$3=TRUE,VLOOKUP($B27,JUN!$A$3:$F$38,6,0),"")</f>
        <v/>
      </c>
      <c r="S27" s="7" t="str">
        <f>IF($T$3=TRUE,VLOOKUP($B27,JUL!$A$3:$F$38,5,0),"")</f>
        <v/>
      </c>
      <c r="T27" s="8" t="str">
        <f>IF($T$3=TRUE,VLOOKUP($B27,JUL!$A$3:$F$38,6,0),"")</f>
        <v/>
      </c>
      <c r="U27" s="7" t="str">
        <f>IF($V$3=TRUE,VLOOKUP($B27,AGO!$A$3:$F$38,5,0),"")</f>
        <v/>
      </c>
      <c r="V27" s="8" t="str">
        <f>IF($V$3=TRUE,VLOOKUP($B27,AGO!$A$3:$F$38,6,0),"")</f>
        <v/>
      </c>
      <c r="W27" s="7" t="str">
        <f>IF($X$3=TRUE,VLOOKUP($B27,SET!$A$3:$F$38,5,0),"")</f>
        <v/>
      </c>
      <c r="X27" s="8" t="str">
        <f>IF($X$3=TRUE,VLOOKUP($B27,SET!$A$3:$F$38,6,0),"")</f>
        <v/>
      </c>
      <c r="Y27" s="7" t="str">
        <f>IF($Z$3=TRUE,VLOOKUP($B27,OUT!$A$3:$F$38,5,0),"")</f>
        <v/>
      </c>
      <c r="Z27" s="8" t="str">
        <f>IF($Z$3=TRUE,VLOOKUP($B27,OUT!$A$3:$F$38,6,0),"")</f>
        <v/>
      </c>
      <c r="AA27" s="7" t="str">
        <f>IF($AB$3=TRUE,VLOOKUP($B27,NOV!$A$3:$F$38,5,0),"")</f>
        <v/>
      </c>
      <c r="AB27" s="8" t="str">
        <f>IF($AB$3=TRUE,VLOOKUP($B27,NOV!$A$3:$F$38,6,0),"")</f>
        <v/>
      </c>
      <c r="AC27" s="7" t="str">
        <f>IF($AD$3=TRUE,VLOOKUP($B27,DEZ!$A$3:$F$38,5,0),"")</f>
        <v/>
      </c>
      <c r="AD27" s="8" t="str">
        <f>IF($AD$3=TRUE,VLOOKUP($B27,DEZ!$A$3:$F$38,6,0),"")</f>
        <v/>
      </c>
      <c r="AE27" s="33"/>
      <c r="AF27" s="33"/>
      <c r="AG27" s="33"/>
      <c r="AH27" s="33"/>
    </row>
    <row r="28" spans="1:236" x14ac:dyDescent="0.25">
      <c r="A28" t="str">
        <f t="shared" si="0"/>
        <v>23Vice Presidência - Gilson</v>
      </c>
      <c r="B28" t="str">
        <f>JAN!A25</f>
        <v>Vice Presidência - Gilson - HP 9220 - 10.21.5.13</v>
      </c>
      <c r="C28" s="39">
        <v>23</v>
      </c>
      <c r="D28" t="str">
        <f>IF(JAN!B25&lt;&gt;"",JAN!B25,"")</f>
        <v>Vice Presidência - Gilson</v>
      </c>
      <c r="E28" s="7">
        <f t="shared" si="1"/>
        <v>1131</v>
      </c>
      <c r="F28" s="8">
        <f t="shared" si="2"/>
        <v>1498</v>
      </c>
      <c r="G28" s="7">
        <f>IF($H$3=TRUE,VLOOKUP($B28,JAN!$A$3:$F$38,5,0),"")</f>
        <v>45</v>
      </c>
      <c r="H28" s="8">
        <f>IF($H$3=TRUE,VLOOKUP($B28,JAN!$A$3:$F$38,6,0),"")</f>
        <v>152</v>
      </c>
      <c r="I28" s="7">
        <f>IF($J$3=TRUE,VLOOKUP($B28,FEV!$A$3:$F$38,5,0),"")</f>
        <v>301</v>
      </c>
      <c r="J28" s="8">
        <f>IF($J$3=TRUE,VLOOKUP($B28,FEV!$A$3:$F$38,6,0),"")</f>
        <v>359</v>
      </c>
      <c r="K28" s="7">
        <f>IF($L$3=TRUE,VLOOKUP($B28,MAR!$A$3:$F$38,5,0),"")</f>
        <v>361</v>
      </c>
      <c r="L28" s="8">
        <f>IF($L$3=TRUE,VLOOKUP($B28,MAR!$A$3:$F$38,6,0),"")</f>
        <v>383</v>
      </c>
      <c r="M28" s="7">
        <f>IF($N$3=TRUE,VLOOKUP($B28,ABR!$A$3:$F$38,5,0),"")</f>
        <v>424</v>
      </c>
      <c r="N28" s="8">
        <f>IF($N$3=TRUE,VLOOKUP($B28,ABR!$A$3:$F$38,6,0),"")</f>
        <v>604</v>
      </c>
      <c r="O28" s="7" t="str">
        <f>IF($P$3=TRUE,VLOOKUP($B28,MAI!$A$3:$F$38,5,0),"")</f>
        <v/>
      </c>
      <c r="P28" s="8" t="str">
        <f>IF($P$3=TRUE,VLOOKUP($B28,MAI!$A$3:$F$38,6,0),"")</f>
        <v/>
      </c>
      <c r="Q28" s="7" t="str">
        <f>IF($R$3=TRUE,VLOOKUP($B28,JUN!$A$3:$F$38,5,0),"")</f>
        <v/>
      </c>
      <c r="R28" s="8" t="str">
        <f>IF($R$3=TRUE,VLOOKUP($B28,JUN!$A$3:$F$38,6,0),"")</f>
        <v/>
      </c>
      <c r="S28" s="7" t="str">
        <f>IF($T$3=TRUE,VLOOKUP($B28,JUL!$A$3:$F$38,5,0),"")</f>
        <v/>
      </c>
      <c r="T28" s="8" t="str">
        <f>IF($T$3=TRUE,VLOOKUP($B28,JUL!$A$3:$F$38,6,0),"")</f>
        <v/>
      </c>
      <c r="U28" s="7" t="str">
        <f>IF($V$3=TRUE,VLOOKUP($B28,AGO!$A$3:$F$38,5,0),"")</f>
        <v/>
      </c>
      <c r="V28" s="8" t="str">
        <f>IF($V$3=TRUE,VLOOKUP($B28,AGO!$A$3:$F$38,6,0),"")</f>
        <v/>
      </c>
      <c r="W28" s="7" t="str">
        <f>IF($X$3=TRUE,VLOOKUP($B28,SET!$A$3:$F$38,5,0),"")</f>
        <v/>
      </c>
      <c r="X28" s="8" t="str">
        <f>IF($X$3=TRUE,VLOOKUP($B28,SET!$A$3:$F$38,6,0),"")</f>
        <v/>
      </c>
      <c r="Y28" s="7" t="str">
        <f>IF($Z$3=TRUE,VLOOKUP($B28,OUT!$A$3:$F$38,5,0),"")</f>
        <v/>
      </c>
      <c r="Z28" s="8" t="str">
        <f>IF($Z$3=TRUE,VLOOKUP($B28,OUT!$A$3:$F$38,6,0),"")</f>
        <v/>
      </c>
      <c r="AA28" s="7" t="str">
        <f>IF($AB$3=TRUE,VLOOKUP($B28,NOV!$A$3:$F$38,5,0),"")</f>
        <v/>
      </c>
      <c r="AB28" s="8" t="str">
        <f>IF($AB$3=TRUE,VLOOKUP($B28,NOV!$A$3:$F$38,6,0),"")</f>
        <v/>
      </c>
      <c r="AC28" s="7" t="str">
        <f>IF($AD$3=TRUE,VLOOKUP($B28,DEZ!$A$3:$F$38,5,0),"")</f>
        <v/>
      </c>
      <c r="AD28" s="8" t="str">
        <f>IF($AD$3=TRUE,VLOOKUP($B28,DEZ!$A$3:$F$38,6,0),"")</f>
        <v/>
      </c>
      <c r="AE28" s="33"/>
      <c r="AF28" s="33"/>
      <c r="AG28" s="33"/>
      <c r="AH28" s="33"/>
    </row>
    <row r="29" spans="1:236" x14ac:dyDescent="0.25">
      <c r="A29" t="str">
        <f t="shared" si="0"/>
        <v>24Vice Presidência - José Mario</v>
      </c>
      <c r="B29" t="str">
        <f>JAN!A26</f>
        <v>Vice Presidência - José Mario - HP 6940 - USB</v>
      </c>
      <c r="C29" s="39">
        <v>24</v>
      </c>
      <c r="D29" t="str">
        <f>IF(JAN!B26&lt;&gt;"",JAN!B26,"")</f>
        <v>Vice Presidência - José Mario</v>
      </c>
      <c r="E29" s="7">
        <f t="shared" si="1"/>
        <v>1</v>
      </c>
      <c r="F29" s="8">
        <f t="shared" si="2"/>
        <v>0</v>
      </c>
      <c r="G29" s="7">
        <f>IF($H$3=TRUE,VLOOKUP($B29,JAN!$A$3:$F$38,5,0),"")</f>
        <v>1</v>
      </c>
      <c r="H29" s="8">
        <f>IF($H$3=TRUE,VLOOKUP($B29,JAN!$A$3:$F$38,6,0),"")</f>
        <v>0</v>
      </c>
      <c r="I29" s="7">
        <f>IF($J$3=TRUE,VLOOKUP($B29,FEV!$A$3:$F$38,5,0),"")</f>
        <v>0</v>
      </c>
      <c r="J29" s="8">
        <f>IF($J$3=TRUE,VLOOKUP($B29,FEV!$A$3:$F$38,6,0),"")</f>
        <v>0</v>
      </c>
      <c r="K29" s="7">
        <f>IF($L$3=TRUE,VLOOKUP($B29,MAR!$A$3:$F$38,5,0),"")</f>
        <v>0</v>
      </c>
      <c r="L29" s="8">
        <f>IF($L$3=TRUE,VLOOKUP($B29,MAR!$A$3:$F$38,6,0),"")</f>
        <v>0</v>
      </c>
      <c r="M29" s="7">
        <f>IF($N$3=TRUE,VLOOKUP($B29,ABR!$A$3:$F$38,5,0),"")</f>
        <v>0</v>
      </c>
      <c r="N29" s="8">
        <f>IF($N$3=TRUE,VLOOKUP($B29,ABR!$A$3:$F$38,6,0),"")</f>
        <v>0</v>
      </c>
      <c r="O29" s="7" t="str">
        <f>IF($P$3=TRUE,VLOOKUP($B29,MAI!$A$3:$F$38,5,0),"")</f>
        <v/>
      </c>
      <c r="P29" s="8" t="str">
        <f>IF($P$3=TRUE,VLOOKUP($B29,MAI!$A$3:$F$38,6,0),"")</f>
        <v/>
      </c>
      <c r="Q29" s="7" t="str">
        <f>IF($R$3=TRUE,VLOOKUP($B29,JUN!$A$3:$F$38,5,0),"")</f>
        <v/>
      </c>
      <c r="R29" s="8" t="str">
        <f>IF($R$3=TRUE,VLOOKUP($B29,JUN!$A$3:$F$38,6,0),"")</f>
        <v/>
      </c>
      <c r="S29" s="7" t="str">
        <f>IF($T$3=TRUE,VLOOKUP($B29,JUL!$A$3:$F$38,5,0),"")</f>
        <v/>
      </c>
      <c r="T29" s="8" t="str">
        <f>IF($T$3=TRUE,VLOOKUP($B29,JUL!$A$3:$F$38,6,0),"")</f>
        <v/>
      </c>
      <c r="U29" s="7" t="str">
        <f>IF($V$3=TRUE,VLOOKUP($B29,AGO!$A$3:$F$38,5,0),"")</f>
        <v/>
      </c>
      <c r="V29" s="8" t="str">
        <f>IF($V$3=TRUE,VLOOKUP($B29,AGO!$A$3:$F$38,6,0),"")</f>
        <v/>
      </c>
      <c r="W29" s="7" t="str">
        <f>IF($X$3=TRUE,VLOOKUP($B29,SET!$A$3:$F$38,5,0),"")</f>
        <v/>
      </c>
      <c r="X29" s="8" t="str">
        <f>IF($X$3=TRUE,VLOOKUP($B29,SET!$A$3:$F$38,6,0),"")</f>
        <v/>
      </c>
      <c r="Y29" s="7" t="str">
        <f>IF($Z$3=TRUE,VLOOKUP($B29,OUT!$A$3:$F$38,5,0),"")</f>
        <v/>
      </c>
      <c r="Z29" s="8" t="str">
        <f>IF($Z$3=TRUE,VLOOKUP($B29,OUT!$A$3:$F$38,6,0),"")</f>
        <v/>
      </c>
      <c r="AA29" s="7" t="str">
        <f>IF($AB$3=TRUE,VLOOKUP($B29,NOV!$A$3:$F$38,5,0),"")</f>
        <v/>
      </c>
      <c r="AB29" s="8" t="str">
        <f>IF($AB$3=TRUE,VLOOKUP($B29,NOV!$A$3:$F$38,6,0),"")</f>
        <v/>
      </c>
      <c r="AC29" s="7" t="str">
        <f>IF($AD$3=TRUE,VLOOKUP($B29,DEZ!$A$3:$F$38,5,0),"")</f>
        <v/>
      </c>
      <c r="AD29" s="8" t="str">
        <f>IF($AD$3=TRUE,VLOOKUP($B29,DEZ!$A$3:$F$38,6,0),"")</f>
        <v/>
      </c>
      <c r="AE29" s="33"/>
      <c r="AF29" s="33"/>
      <c r="AG29" s="33"/>
      <c r="AH29" s="33"/>
    </row>
    <row r="30" spans="1:236" x14ac:dyDescent="0.25">
      <c r="A30" t="str">
        <f t="shared" si="0"/>
        <v>25Vice Presidência - Sala de Apoio</v>
      </c>
      <c r="B30" t="str">
        <f>JAN!A27</f>
        <v>Vice Presidência - Sala de Apoio - HP 8100 - USB</v>
      </c>
      <c r="C30" s="39">
        <v>25</v>
      </c>
      <c r="D30" t="str">
        <f>IF(JAN!B27&lt;&gt;"",JAN!B27,"")</f>
        <v>Vice Presidência - Sala de Apoio</v>
      </c>
      <c r="E30" s="7">
        <f t="shared" si="1"/>
        <v>0</v>
      </c>
      <c r="F30" s="8">
        <f t="shared" si="2"/>
        <v>0</v>
      </c>
      <c r="G30" s="7">
        <f>IF($H$3=TRUE,VLOOKUP($B30,JAN!$A$3:$F$38,5,0),"")</f>
        <v>0</v>
      </c>
      <c r="H30" s="8">
        <f>IF($H$3=TRUE,VLOOKUP($B30,JAN!$A$3:$F$38,6,0),"")</f>
        <v>0</v>
      </c>
      <c r="I30" s="7">
        <f>IF($J$3=TRUE,VLOOKUP($B30,FEV!$A$3:$F$38,5,0),"")</f>
        <v>0</v>
      </c>
      <c r="J30" s="8" t="str">
        <f>IF($J$3=TRUE,VLOOKUP($B30,FEV!$A$3:$F$38,6,0),"")</f>
        <v/>
      </c>
      <c r="K30" s="7">
        <f>IF($L$3=TRUE,VLOOKUP($B30,MAR!$A$3:$F$38,5,0),"")</f>
        <v>0</v>
      </c>
      <c r="L30" s="8" t="str">
        <f>IF($L$3=TRUE,VLOOKUP($B30,MAR!$A$3:$F$38,6,0),"")</f>
        <v/>
      </c>
      <c r="M30" s="7">
        <f>IF($N$3=TRUE,VLOOKUP($B30,ABR!$A$3:$F$38,5,0),"")</f>
        <v>0</v>
      </c>
      <c r="N30" s="8" t="str">
        <f>IF($N$3=TRUE,VLOOKUP($B30,ABR!$A$3:$F$38,6,0),"")</f>
        <v/>
      </c>
      <c r="O30" s="7" t="str">
        <f>IF($P$3=TRUE,VLOOKUP($B30,MAI!$A$3:$F$38,5,0),"")</f>
        <v/>
      </c>
      <c r="P30" s="8" t="str">
        <f>IF($P$3=TRUE,VLOOKUP($B30,MAI!$A$3:$F$38,6,0),"")</f>
        <v/>
      </c>
      <c r="Q30" s="7" t="str">
        <f>IF($R$3=TRUE,VLOOKUP($B30,JUN!$A$3:$F$38,5,0),"")</f>
        <v/>
      </c>
      <c r="R30" s="8" t="str">
        <f>IF($R$3=TRUE,VLOOKUP($B30,JUN!$A$3:$F$38,6,0),"")</f>
        <v/>
      </c>
      <c r="S30" s="7" t="str">
        <f>IF($T$3=TRUE,VLOOKUP($B30,JUL!$A$3:$F$38,5,0),"")</f>
        <v/>
      </c>
      <c r="T30" s="8" t="str">
        <f>IF($T$3=TRUE,VLOOKUP($B30,JUL!$A$3:$F$38,6,0),"")</f>
        <v/>
      </c>
      <c r="U30" s="7" t="str">
        <f>IF($V$3=TRUE,VLOOKUP($B30,AGO!$A$3:$F$38,5,0),"")</f>
        <v/>
      </c>
      <c r="V30" s="8" t="str">
        <f>IF($V$3=TRUE,VLOOKUP($B30,AGO!$A$3:$F$38,6,0),"")</f>
        <v/>
      </c>
      <c r="W30" s="7" t="str">
        <f>IF($X$3=TRUE,VLOOKUP($B30,SET!$A$3:$F$38,5,0),"")</f>
        <v/>
      </c>
      <c r="X30" s="8" t="str">
        <f>IF($X$3=TRUE,VLOOKUP($B30,SET!$A$3:$F$38,6,0),"")</f>
        <v/>
      </c>
      <c r="Y30" s="7" t="str">
        <f>IF($Z$3=TRUE,VLOOKUP($B30,OUT!$A$3:$F$38,5,0),"")</f>
        <v/>
      </c>
      <c r="Z30" s="8" t="str">
        <f>IF($Z$3=TRUE,VLOOKUP($B30,OUT!$A$3:$F$38,6,0),"")</f>
        <v/>
      </c>
      <c r="AA30" s="7" t="str">
        <f>IF($AB$3=TRUE,VLOOKUP($B30,NOV!$A$3:$F$38,5,0),"")</f>
        <v/>
      </c>
      <c r="AB30" s="8" t="str">
        <f>IF($AB$3=TRUE,VLOOKUP($B30,NOV!$A$3:$F$38,6,0),"")</f>
        <v/>
      </c>
      <c r="AC30" s="7" t="str">
        <f>IF($AD$3=TRUE,VLOOKUP($B30,DEZ!$A$3:$F$38,5,0),"")</f>
        <v/>
      </c>
      <c r="AD30" s="8" t="str">
        <f>IF($AD$3=TRUE,VLOOKUP($B30,DEZ!$A$3:$F$38,6,0),"")</f>
        <v/>
      </c>
      <c r="AE30" s="33"/>
      <c r="AF30" s="33"/>
      <c r="AG30" s="33"/>
      <c r="AH30" s="33"/>
    </row>
    <row r="31" spans="1:236" x14ac:dyDescent="0.25">
      <c r="A31" t="str">
        <f t="shared" si="0"/>
        <v/>
      </c>
      <c r="B31" t="str">
        <f>JAN!A28</f>
        <v/>
      </c>
      <c r="C31" s="39"/>
      <c r="D31" t="str">
        <f>IF(JAN!B28&lt;&gt;"",JAN!B28,"")</f>
        <v/>
      </c>
      <c r="E31" s="7">
        <f t="shared" si="1"/>
        <v>0</v>
      </c>
      <c r="F31" s="8">
        <f t="shared" si="2"/>
        <v>0</v>
      </c>
      <c r="G31" s="7">
        <f>IF($H$3=TRUE,VLOOKUP($B31,JAN!$A$3:$F$38,5,0),"")</f>
        <v>0</v>
      </c>
      <c r="H31" s="8" t="str">
        <f>IF($H$3=TRUE,VLOOKUP($B31,JAN!$A$3:$F$38,6,0),"")</f>
        <v/>
      </c>
      <c r="I31" s="7">
        <f>IF($J$3=TRUE,VLOOKUP($B31,FEV!$A$3:$F$38,5,0),"")</f>
        <v>0</v>
      </c>
      <c r="J31" s="8" t="str">
        <f>IF($J$3=TRUE,VLOOKUP($B31,FEV!$A$3:$F$38,6,0),"")</f>
        <v/>
      </c>
      <c r="K31" s="7">
        <f>IF($L$3=TRUE,VLOOKUP($B31,MAR!$A$3:$F$38,5,0),"")</f>
        <v>0</v>
      </c>
      <c r="L31" s="8" t="str">
        <f>IF($L$3=TRUE,VLOOKUP($B31,MAR!$A$3:$F$38,6,0),"")</f>
        <v/>
      </c>
      <c r="M31" s="7">
        <f>IF($N$3=TRUE,VLOOKUP($B31,ABR!$A$3:$F$38,5,0),"")</f>
        <v>0</v>
      </c>
      <c r="N31" s="8" t="str">
        <f>IF($N$3=TRUE,VLOOKUP($B31,ABR!$A$3:$F$38,6,0),"")</f>
        <v/>
      </c>
      <c r="O31" s="7" t="str">
        <f>IF($P$3=TRUE,VLOOKUP($B31,MAI!$A$3:$F$38,5,0),"")</f>
        <v/>
      </c>
      <c r="P31" s="8" t="str">
        <f>IF($P$3=TRUE,VLOOKUP($B31,MAI!$A$3:$F$38,6,0),"")</f>
        <v/>
      </c>
      <c r="Q31" s="7" t="str">
        <f>IF($R$3=TRUE,VLOOKUP($B31,JUN!$A$3:$F$38,5,0),"")</f>
        <v/>
      </c>
      <c r="R31" s="8" t="str">
        <f>IF($R$3=TRUE,VLOOKUP($B31,JUN!$A$3:$F$38,6,0),"")</f>
        <v/>
      </c>
      <c r="S31" s="7" t="str">
        <f>IF($T$3=TRUE,VLOOKUP($B31,JUL!$A$3:$F$38,5,0),"")</f>
        <v/>
      </c>
      <c r="T31" s="8" t="str">
        <f>IF($T$3=TRUE,VLOOKUP($B31,JUL!$A$3:$F$38,6,0),"")</f>
        <v/>
      </c>
      <c r="U31" s="7" t="str">
        <f>IF($V$3=TRUE,VLOOKUP($B31,AGO!$A$3:$F$38,5,0),"")</f>
        <v/>
      </c>
      <c r="V31" s="8" t="str">
        <f>IF($V$3=TRUE,VLOOKUP($B31,AGO!$A$3:$F$38,6,0),"")</f>
        <v/>
      </c>
      <c r="W31" s="7" t="str">
        <f>IF($X$3=TRUE,VLOOKUP($B31,SET!$A$3:$F$38,5,0),"")</f>
        <v/>
      </c>
      <c r="X31" s="8" t="str">
        <f>IF($X$3=TRUE,VLOOKUP($B31,SET!$A$3:$F$38,6,0),"")</f>
        <v/>
      </c>
      <c r="Y31" s="7" t="str">
        <f>IF($Z$3=TRUE,VLOOKUP($B31,OUT!$A$3:$F$38,5,0),"")</f>
        <v/>
      </c>
      <c r="Z31" s="8" t="str">
        <f>IF($Z$3=TRUE,VLOOKUP($B31,OUT!$A$3:$F$38,6,0),"")</f>
        <v/>
      </c>
      <c r="AA31" s="7" t="str">
        <f>IF($AB$3=TRUE,VLOOKUP($B31,NOV!$A$3:$F$38,5,0),"")</f>
        <v/>
      </c>
      <c r="AB31" s="8" t="str">
        <f>IF($AB$3=TRUE,VLOOKUP($B31,NOV!$A$3:$F$38,6,0),"")</f>
        <v/>
      </c>
      <c r="AC31" s="7" t="str">
        <f>IF($AD$3=TRUE,VLOOKUP($B31,DEZ!$A$3:$F$38,5,0),"")</f>
        <v/>
      </c>
      <c r="AD31" s="8" t="str">
        <f>IF($AD$3=TRUE,VLOOKUP($B31,DEZ!$A$3:$F$38,6,0),"")</f>
        <v/>
      </c>
      <c r="AE31" s="33"/>
      <c r="AF31" s="33"/>
      <c r="AG31" s="33"/>
      <c r="AH31" s="33"/>
    </row>
    <row r="32" spans="1:236" x14ac:dyDescent="0.25">
      <c r="A32" t="str">
        <f t="shared" si="0"/>
        <v/>
      </c>
      <c r="B32" t="str">
        <f>JAN!A29</f>
        <v/>
      </c>
      <c r="C32" s="39"/>
      <c r="D32" t="str">
        <f>IF(JAN!B29&lt;&gt;"",JAN!B29,"")</f>
        <v/>
      </c>
      <c r="E32" s="7">
        <f t="shared" si="1"/>
        <v>0</v>
      </c>
      <c r="F32" s="8">
        <f t="shared" si="2"/>
        <v>0</v>
      </c>
      <c r="G32" s="7">
        <f>IF($H$3=TRUE,VLOOKUP($B32,JAN!$A$3:$F$38,5,0),"")</f>
        <v>0</v>
      </c>
      <c r="H32" s="8" t="str">
        <f>IF($H$3=TRUE,VLOOKUP($B32,JAN!$A$3:$F$38,6,0),"")</f>
        <v/>
      </c>
      <c r="I32" s="7">
        <f>IF($J$3=TRUE,VLOOKUP($B32,FEV!$A$3:$F$38,5,0),"")</f>
        <v>0</v>
      </c>
      <c r="J32" s="8" t="str">
        <f>IF($J$3=TRUE,VLOOKUP($B32,FEV!$A$3:$F$38,6,0),"")</f>
        <v/>
      </c>
      <c r="K32" s="7">
        <f>IF($L$3=TRUE,VLOOKUP($B32,MAR!$A$3:$F$38,5,0),"")</f>
        <v>0</v>
      </c>
      <c r="L32" s="8" t="str">
        <f>IF($L$3=TRUE,VLOOKUP($B32,MAR!$A$3:$F$38,6,0),"")</f>
        <v/>
      </c>
      <c r="M32" s="7">
        <f>IF($N$3=TRUE,VLOOKUP($B32,ABR!$A$3:$F$38,5,0),"")</f>
        <v>0</v>
      </c>
      <c r="N32" s="8" t="str">
        <f>IF($N$3=TRUE,VLOOKUP($B32,ABR!$A$3:$F$38,6,0),"")</f>
        <v/>
      </c>
      <c r="O32" s="7" t="str">
        <f>IF($P$3=TRUE,VLOOKUP($B32,MAI!$A$3:$F$38,5,0),"")</f>
        <v/>
      </c>
      <c r="P32" s="8" t="str">
        <f>IF($P$3=TRUE,VLOOKUP($B32,MAI!$A$3:$F$38,6,0),"")</f>
        <v/>
      </c>
      <c r="Q32" s="7" t="str">
        <f>IF($R$3=TRUE,VLOOKUP($B32,JUN!$A$3:$F$38,5,0),"")</f>
        <v/>
      </c>
      <c r="R32" s="8" t="str">
        <f>IF($R$3=TRUE,VLOOKUP($B32,JUN!$A$3:$F$38,6,0),"")</f>
        <v/>
      </c>
      <c r="S32" s="7" t="str">
        <f>IF($T$3=TRUE,VLOOKUP($B32,JUL!$A$3:$F$38,5,0),"")</f>
        <v/>
      </c>
      <c r="T32" s="8" t="str">
        <f>IF($T$3=TRUE,VLOOKUP($B32,JUL!$A$3:$F$38,6,0),"")</f>
        <v/>
      </c>
      <c r="U32" s="7" t="str">
        <f>IF($V$3=TRUE,VLOOKUP($B32,AGO!$A$3:$F$38,5,0),"")</f>
        <v/>
      </c>
      <c r="V32" s="8" t="str">
        <f>IF($V$3=TRUE,VLOOKUP($B32,AGO!$A$3:$F$38,6,0),"")</f>
        <v/>
      </c>
      <c r="W32" s="7" t="str">
        <f>IF($X$3=TRUE,VLOOKUP($B32,SET!$A$3:$F$38,5,0),"")</f>
        <v/>
      </c>
      <c r="X32" s="8" t="str">
        <f>IF($X$3=TRUE,VLOOKUP($B32,SET!$A$3:$F$38,6,0),"")</f>
        <v/>
      </c>
      <c r="Y32" s="7" t="str">
        <f>IF($Z$3=TRUE,VLOOKUP($B32,OUT!$A$3:$F$38,5,0),"")</f>
        <v/>
      </c>
      <c r="Z32" s="8" t="str">
        <f>IF($Z$3=TRUE,VLOOKUP($B32,OUT!$A$3:$F$38,6,0),"")</f>
        <v/>
      </c>
      <c r="AA32" s="7" t="str">
        <f>IF($AB$3=TRUE,VLOOKUP($B32,NOV!$A$3:$F$38,5,0),"")</f>
        <v/>
      </c>
      <c r="AB32" s="8" t="str">
        <f>IF($AB$3=TRUE,VLOOKUP($B32,NOV!$A$3:$F$38,6,0),"")</f>
        <v/>
      </c>
      <c r="AC32" s="7" t="str">
        <f>IF($AD$3=TRUE,VLOOKUP($B32,DEZ!$A$3:$F$38,5,0),"")</f>
        <v/>
      </c>
      <c r="AD32" s="8" t="str">
        <f>IF($AD$3=TRUE,VLOOKUP($B32,DEZ!$A$3:$F$38,6,0),"")</f>
        <v/>
      </c>
      <c r="AE32" s="33"/>
      <c r="AF32" s="33"/>
      <c r="AG32" s="33"/>
      <c r="AH32" s="33"/>
    </row>
    <row r="33" spans="1:34" x14ac:dyDescent="0.25">
      <c r="A33" t="str">
        <f t="shared" si="0"/>
        <v/>
      </c>
      <c r="B33" t="str">
        <f>JAN!A30</f>
        <v/>
      </c>
      <c r="C33" s="39"/>
      <c r="D33" t="str">
        <f>IF(JAN!B30&lt;&gt;"",JAN!B30,"")</f>
        <v/>
      </c>
      <c r="E33" s="7">
        <f t="shared" si="1"/>
        <v>0</v>
      </c>
      <c r="F33" s="8">
        <f t="shared" si="2"/>
        <v>0</v>
      </c>
      <c r="G33" s="7">
        <f>IF($H$3=TRUE,VLOOKUP($B33,JAN!$A$3:$F$38,5,0),"")</f>
        <v>0</v>
      </c>
      <c r="H33" s="8" t="str">
        <f>IF($H$3=TRUE,VLOOKUP($B33,JAN!$A$3:$F$38,6,0),"")</f>
        <v/>
      </c>
      <c r="I33" s="7">
        <f>IF($J$3=TRUE,VLOOKUP($B33,FEV!$A$3:$F$38,5,0),"")</f>
        <v>0</v>
      </c>
      <c r="J33" s="8" t="str">
        <f>IF($J$3=TRUE,VLOOKUP($B33,FEV!$A$3:$F$38,6,0),"")</f>
        <v/>
      </c>
      <c r="K33" s="7">
        <f>IF($L$3=TRUE,VLOOKUP($B33,MAR!$A$3:$F$38,5,0),"")</f>
        <v>0</v>
      </c>
      <c r="L33" s="8" t="str">
        <f>IF($L$3=TRUE,VLOOKUP($B33,MAR!$A$3:$F$38,6,0),"")</f>
        <v/>
      </c>
      <c r="M33" s="7">
        <f>IF($N$3=TRUE,VLOOKUP($B33,ABR!$A$3:$F$38,5,0),"")</f>
        <v>0</v>
      </c>
      <c r="N33" s="8" t="str">
        <f>IF($N$3=TRUE,VLOOKUP($B33,ABR!$A$3:$F$38,6,0),"")</f>
        <v/>
      </c>
      <c r="O33" s="7" t="str">
        <f>IF($P$3=TRUE,VLOOKUP($B33,MAI!$A$3:$F$38,5,0),"")</f>
        <v/>
      </c>
      <c r="P33" s="8" t="str">
        <f>IF($P$3=TRUE,VLOOKUP($B33,MAI!$A$3:$F$38,6,0),"")</f>
        <v/>
      </c>
      <c r="Q33" s="7" t="str">
        <f>IF($R$3=TRUE,VLOOKUP($B33,JUN!$A$3:$F$38,5,0),"")</f>
        <v/>
      </c>
      <c r="R33" s="8" t="str">
        <f>IF($R$3=TRUE,VLOOKUP($B33,JUN!$A$3:$F$38,6,0),"")</f>
        <v/>
      </c>
      <c r="S33" s="7" t="str">
        <f>IF($T$3=TRUE,VLOOKUP($B33,JUL!$A$3:$F$38,5,0),"")</f>
        <v/>
      </c>
      <c r="T33" s="8" t="str">
        <f>IF($T$3=TRUE,VLOOKUP($B33,JUL!$A$3:$F$38,6,0),"")</f>
        <v/>
      </c>
      <c r="U33" s="7" t="str">
        <f>IF($V$3=TRUE,VLOOKUP($B33,AGO!$A$3:$F$38,5,0),"")</f>
        <v/>
      </c>
      <c r="V33" s="8" t="str">
        <f>IF($V$3=TRUE,VLOOKUP($B33,AGO!$A$3:$F$38,6,0),"")</f>
        <v/>
      </c>
      <c r="W33" s="7" t="str">
        <f>IF($X$3=TRUE,VLOOKUP($B33,SET!$A$3:$F$38,5,0),"")</f>
        <v/>
      </c>
      <c r="X33" s="8" t="str">
        <f>IF($X$3=TRUE,VLOOKUP($B33,SET!$A$3:$F$38,6,0),"")</f>
        <v/>
      </c>
      <c r="Y33" s="7" t="str">
        <f>IF($Z$3=TRUE,VLOOKUP($B33,OUT!$A$3:$F$38,5,0),"")</f>
        <v/>
      </c>
      <c r="Z33" s="8" t="str">
        <f>IF($Z$3=TRUE,VLOOKUP($B33,OUT!$A$3:$F$38,6,0),"")</f>
        <v/>
      </c>
      <c r="AA33" s="7" t="str">
        <f>IF($AB$3=TRUE,VLOOKUP($B33,NOV!$A$3:$F$38,5,0),"")</f>
        <v/>
      </c>
      <c r="AB33" s="8" t="str">
        <f>IF($AB$3=TRUE,VLOOKUP($B33,NOV!$A$3:$F$38,6,0),"")</f>
        <v/>
      </c>
      <c r="AC33" s="7" t="str">
        <f>IF($AD$3=TRUE,VLOOKUP($B33,DEZ!$A$3:$F$38,5,0),"")</f>
        <v/>
      </c>
      <c r="AD33" s="8" t="str">
        <f>IF($AD$3=TRUE,VLOOKUP($B33,DEZ!$A$3:$F$38,6,0),"")</f>
        <v/>
      </c>
      <c r="AE33" s="33"/>
      <c r="AF33" s="33"/>
      <c r="AG33" s="33"/>
      <c r="AH33" s="33"/>
    </row>
    <row r="34" spans="1:34" x14ac:dyDescent="0.25">
      <c r="A34" t="str">
        <f t="shared" si="0"/>
        <v/>
      </c>
      <c r="B34" t="str">
        <f>JAN!A31</f>
        <v/>
      </c>
      <c r="C34" s="39"/>
      <c r="D34" t="str">
        <f>IF(JAN!B31&lt;&gt;"",JAN!B31,"")</f>
        <v/>
      </c>
      <c r="E34" s="7">
        <f t="shared" si="1"/>
        <v>0</v>
      </c>
      <c r="F34" s="8">
        <f t="shared" si="2"/>
        <v>0</v>
      </c>
      <c r="G34" s="7">
        <f>IF($H$3=TRUE,VLOOKUP($B34,JAN!$A$3:$F$38,5,0),"")</f>
        <v>0</v>
      </c>
      <c r="H34" s="8" t="str">
        <f>IF($H$3=TRUE,VLOOKUP($B34,JAN!$A$3:$F$38,6,0),"")</f>
        <v/>
      </c>
      <c r="I34" s="7">
        <f>IF($J$3=TRUE,VLOOKUP($B34,FEV!$A$3:$F$38,5,0),"")</f>
        <v>0</v>
      </c>
      <c r="J34" s="8" t="str">
        <f>IF($J$3=TRUE,VLOOKUP($B34,FEV!$A$3:$F$38,6,0),"")</f>
        <v/>
      </c>
      <c r="K34" s="7">
        <f>IF($L$3=TRUE,VLOOKUP($B34,MAR!$A$3:$F$38,5,0),"")</f>
        <v>0</v>
      </c>
      <c r="L34" s="8" t="str">
        <f>IF($L$3=TRUE,VLOOKUP($B34,MAR!$A$3:$F$38,6,0),"")</f>
        <v/>
      </c>
      <c r="M34" s="7">
        <f>IF($N$3=TRUE,VLOOKUP($B34,ABR!$A$3:$F$38,5,0),"")</f>
        <v>0</v>
      </c>
      <c r="N34" s="8" t="str">
        <f>IF($N$3=TRUE,VLOOKUP($B34,ABR!$A$3:$F$38,6,0),"")</f>
        <v/>
      </c>
      <c r="O34" s="7" t="str">
        <f>IF($P$3=TRUE,VLOOKUP($B34,MAI!$A$3:$F$38,5,0),"")</f>
        <v/>
      </c>
      <c r="P34" s="8" t="str">
        <f>IF($P$3=TRUE,VLOOKUP($B34,MAI!$A$3:$F$38,6,0),"")</f>
        <v/>
      </c>
      <c r="Q34" s="7" t="str">
        <f>IF($R$3=TRUE,VLOOKUP($B34,JUN!$A$3:$F$38,5,0),"")</f>
        <v/>
      </c>
      <c r="R34" s="8" t="str">
        <f>IF($R$3=TRUE,VLOOKUP($B34,JUN!$A$3:$F$38,6,0),"")</f>
        <v/>
      </c>
      <c r="S34" s="7" t="str">
        <f>IF($T$3=TRUE,VLOOKUP($B34,JUL!$A$3:$F$38,5,0),"")</f>
        <v/>
      </c>
      <c r="T34" s="8" t="str">
        <f>IF($T$3=TRUE,VLOOKUP($B34,JUL!$A$3:$F$38,6,0),"")</f>
        <v/>
      </c>
      <c r="U34" s="7" t="str">
        <f>IF($V$3=TRUE,VLOOKUP($B34,AGO!$A$3:$F$38,5,0),"")</f>
        <v/>
      </c>
      <c r="V34" s="8" t="str">
        <f>IF($V$3=TRUE,VLOOKUP($B34,AGO!$A$3:$F$38,6,0),"")</f>
        <v/>
      </c>
      <c r="W34" s="7" t="str">
        <f>IF($X$3=TRUE,VLOOKUP($B34,SET!$A$3:$F$38,5,0),"")</f>
        <v/>
      </c>
      <c r="X34" s="8" t="str">
        <f>IF($X$3=TRUE,VLOOKUP($B34,SET!$A$3:$F$38,6,0),"")</f>
        <v/>
      </c>
      <c r="Y34" s="7" t="str">
        <f>IF($Z$3=TRUE,VLOOKUP($B34,OUT!$A$3:$F$38,5,0),"")</f>
        <v/>
      </c>
      <c r="Z34" s="8" t="str">
        <f>IF($Z$3=TRUE,VLOOKUP($B34,OUT!$A$3:$F$38,6,0),"")</f>
        <v/>
      </c>
      <c r="AA34" s="7" t="str">
        <f>IF($AB$3=TRUE,VLOOKUP($B34,NOV!$A$3:$F$38,5,0),"")</f>
        <v/>
      </c>
      <c r="AB34" s="8" t="str">
        <f>IF($AB$3=TRUE,VLOOKUP($B34,NOV!$A$3:$F$38,6,0),"")</f>
        <v/>
      </c>
      <c r="AC34" s="7" t="str">
        <f>IF($AD$3=TRUE,VLOOKUP($B34,DEZ!$A$3:$F$38,5,0),"")</f>
        <v/>
      </c>
      <c r="AD34" s="8" t="str">
        <f>IF($AD$3=TRUE,VLOOKUP($B34,DEZ!$A$3:$F$38,6,0),"")</f>
        <v/>
      </c>
      <c r="AE34" s="33"/>
      <c r="AF34" s="33"/>
      <c r="AG34" s="33"/>
      <c r="AH34" s="33"/>
    </row>
    <row r="35" spans="1:34" x14ac:dyDescent="0.25">
      <c r="A35" t="str">
        <f t="shared" si="0"/>
        <v/>
      </c>
      <c r="B35" t="str">
        <f>JAN!A32</f>
        <v/>
      </c>
      <c r="C35" s="39"/>
      <c r="D35" t="str">
        <f>IF(JAN!B32&lt;&gt;"",JAN!B32,"")</f>
        <v/>
      </c>
      <c r="E35" s="7">
        <f t="shared" si="1"/>
        <v>0</v>
      </c>
      <c r="F35" s="8">
        <f t="shared" si="2"/>
        <v>0</v>
      </c>
      <c r="G35" s="7">
        <f>IF($H$3=TRUE,VLOOKUP($B35,JAN!$A$3:$F$38,5,0),"")</f>
        <v>0</v>
      </c>
      <c r="H35" s="8" t="str">
        <f>IF($H$3=TRUE,VLOOKUP($B35,JAN!$A$3:$F$38,6,0),"")</f>
        <v/>
      </c>
      <c r="I35" s="7">
        <f>IF($J$3=TRUE,VLOOKUP($B35,FEV!$A$3:$F$38,5,0),"")</f>
        <v>0</v>
      </c>
      <c r="J35" s="8" t="str">
        <f>IF($J$3=TRUE,VLOOKUP($B35,FEV!$A$3:$F$38,6,0),"")</f>
        <v/>
      </c>
      <c r="K35" s="7">
        <f>IF($L$3=TRUE,VLOOKUP($B35,MAR!$A$3:$F$38,5,0),"")</f>
        <v>0</v>
      </c>
      <c r="L35" s="8" t="str">
        <f>IF($L$3=TRUE,VLOOKUP($B35,MAR!$A$3:$F$38,6,0),"")</f>
        <v/>
      </c>
      <c r="M35" s="7">
        <f>IF($N$3=TRUE,VLOOKUP($B35,ABR!$A$3:$F$38,5,0),"")</f>
        <v>0</v>
      </c>
      <c r="N35" s="8" t="str">
        <f>IF($N$3=TRUE,VLOOKUP($B35,ABR!$A$3:$F$38,6,0),"")</f>
        <v/>
      </c>
      <c r="O35" s="7" t="str">
        <f>IF($P$3=TRUE,VLOOKUP($B35,MAI!$A$3:$F$38,5,0),"")</f>
        <v/>
      </c>
      <c r="P35" s="8" t="str">
        <f>IF($P$3=TRUE,VLOOKUP($B35,MAI!$A$3:$F$38,6,0),"")</f>
        <v/>
      </c>
      <c r="Q35" s="7" t="str">
        <f>IF($R$3=TRUE,VLOOKUP($B35,JUN!$A$3:$F$38,5,0),"")</f>
        <v/>
      </c>
      <c r="R35" s="8" t="str">
        <f>IF($R$3=TRUE,VLOOKUP($B35,JUN!$A$3:$F$38,6,0),"")</f>
        <v/>
      </c>
      <c r="S35" s="7" t="str">
        <f>IF($T$3=TRUE,VLOOKUP($B35,JUL!$A$3:$F$38,5,0),"")</f>
        <v/>
      </c>
      <c r="T35" s="8" t="str">
        <f>IF($T$3=TRUE,VLOOKUP($B35,JUL!$A$3:$F$38,6,0),"")</f>
        <v/>
      </c>
      <c r="U35" s="7" t="str">
        <f>IF($V$3=TRUE,VLOOKUP($B35,AGO!$A$3:$F$38,5,0),"")</f>
        <v/>
      </c>
      <c r="V35" s="8" t="str">
        <f>IF($V$3=TRUE,VLOOKUP($B35,AGO!$A$3:$F$38,6,0),"")</f>
        <v/>
      </c>
      <c r="W35" s="7" t="str">
        <f>IF($X$3=TRUE,VLOOKUP($B35,SET!$A$3:$F$38,5,0),"")</f>
        <v/>
      </c>
      <c r="X35" s="8" t="str">
        <f>IF($X$3=TRUE,VLOOKUP($B35,SET!$A$3:$F$38,6,0),"")</f>
        <v/>
      </c>
      <c r="Y35" s="7" t="str">
        <f>IF($Z$3=TRUE,VLOOKUP($B35,OUT!$A$3:$F$38,5,0),"")</f>
        <v/>
      </c>
      <c r="Z35" s="8" t="str">
        <f>IF($Z$3=TRUE,VLOOKUP($B35,OUT!$A$3:$F$38,6,0),"")</f>
        <v/>
      </c>
      <c r="AA35" s="7" t="str">
        <f>IF($AB$3=TRUE,VLOOKUP($B35,NOV!$A$3:$F$38,5,0),"")</f>
        <v/>
      </c>
      <c r="AB35" s="8" t="str">
        <f>IF($AB$3=TRUE,VLOOKUP($B35,NOV!$A$3:$F$38,6,0),"")</f>
        <v/>
      </c>
      <c r="AC35" s="7" t="str">
        <f>IF($AD$3=TRUE,VLOOKUP($B35,DEZ!$A$3:$F$38,5,0),"")</f>
        <v/>
      </c>
      <c r="AD35" s="8" t="str">
        <f>IF($AD$3=TRUE,VLOOKUP($B35,DEZ!$A$3:$F$38,6,0),"")</f>
        <v/>
      </c>
      <c r="AE35" s="33"/>
      <c r="AF35" s="33"/>
      <c r="AG35" s="33"/>
      <c r="AH35" s="33"/>
    </row>
    <row r="36" spans="1:34" x14ac:dyDescent="0.25">
      <c r="A36" t="str">
        <f t="shared" si="0"/>
        <v/>
      </c>
      <c r="B36" t="str">
        <f>JAN!A33</f>
        <v/>
      </c>
      <c r="C36" s="39"/>
      <c r="D36" t="str">
        <f>IF(JAN!B33&lt;&gt;"",JAN!B33,"")</f>
        <v/>
      </c>
      <c r="E36" s="7">
        <f t="shared" si="1"/>
        <v>0</v>
      </c>
      <c r="F36" s="8">
        <f t="shared" si="2"/>
        <v>0</v>
      </c>
      <c r="G36" s="7">
        <f>IF($H$3=TRUE,VLOOKUP($B36,JAN!$A$3:$F$38,5,0),"")</f>
        <v>0</v>
      </c>
      <c r="H36" s="8" t="str">
        <f>IF($H$3=TRUE,VLOOKUP($B36,JAN!$A$3:$F$38,6,0),"")</f>
        <v/>
      </c>
      <c r="I36" s="7">
        <f>IF($J$3=TRUE,VLOOKUP($B36,FEV!$A$3:$F$38,5,0),"")</f>
        <v>0</v>
      </c>
      <c r="J36" s="8" t="str">
        <f>IF($J$3=TRUE,VLOOKUP($B36,FEV!$A$3:$F$38,6,0),"")</f>
        <v/>
      </c>
      <c r="K36" s="7">
        <f>IF($L$3=TRUE,VLOOKUP($B36,MAR!$A$3:$F$38,5,0),"")</f>
        <v>0</v>
      </c>
      <c r="L36" s="8" t="str">
        <f>IF($L$3=TRUE,VLOOKUP($B36,MAR!$A$3:$F$38,6,0),"")</f>
        <v/>
      </c>
      <c r="M36" s="7">
        <f>IF($N$3=TRUE,VLOOKUP($B36,ABR!$A$3:$F$38,5,0),"")</f>
        <v>0</v>
      </c>
      <c r="N36" s="8" t="str">
        <f>IF($N$3=TRUE,VLOOKUP($B36,ABR!$A$3:$F$38,6,0),"")</f>
        <v/>
      </c>
      <c r="O36" s="7" t="str">
        <f>IF($P$3=TRUE,VLOOKUP($B36,MAI!$A$3:$F$38,5,0),"")</f>
        <v/>
      </c>
      <c r="P36" s="8" t="str">
        <f>IF($P$3=TRUE,VLOOKUP($B36,MAI!$A$3:$F$38,6,0),"")</f>
        <v/>
      </c>
      <c r="Q36" s="7" t="str">
        <f>IF($R$3=TRUE,VLOOKUP($B36,JUN!$A$3:$F$38,5,0),"")</f>
        <v/>
      </c>
      <c r="R36" s="8" t="str">
        <f>IF($R$3=TRUE,VLOOKUP($B36,JUN!$A$3:$F$38,6,0),"")</f>
        <v/>
      </c>
      <c r="S36" s="7" t="str">
        <f>IF($T$3=TRUE,VLOOKUP($B36,JUL!$A$3:$F$38,5,0),"")</f>
        <v/>
      </c>
      <c r="T36" s="8" t="str">
        <f>IF($T$3=TRUE,VLOOKUP($B36,JUL!$A$3:$F$38,6,0),"")</f>
        <v/>
      </c>
      <c r="U36" s="7" t="str">
        <f>IF($V$3=TRUE,VLOOKUP($B36,AGO!$A$3:$F$38,5,0),"")</f>
        <v/>
      </c>
      <c r="V36" s="8" t="str">
        <f>IF($V$3=TRUE,VLOOKUP($B36,AGO!$A$3:$F$38,6,0),"")</f>
        <v/>
      </c>
      <c r="W36" s="7" t="str">
        <f>IF($X$3=TRUE,VLOOKUP($B36,SET!$A$3:$F$38,5,0),"")</f>
        <v/>
      </c>
      <c r="X36" s="8" t="str">
        <f>IF($X$3=TRUE,VLOOKUP($B36,SET!$A$3:$F$38,6,0),"")</f>
        <v/>
      </c>
      <c r="Y36" s="7" t="str">
        <f>IF($Z$3=TRUE,VLOOKUP($B36,OUT!$A$3:$F$38,5,0),"")</f>
        <v/>
      </c>
      <c r="Z36" s="8" t="str">
        <f>IF($Z$3=TRUE,VLOOKUP($B36,OUT!$A$3:$F$38,6,0),"")</f>
        <v/>
      </c>
      <c r="AA36" s="7" t="str">
        <f>IF($AB$3=TRUE,VLOOKUP($B36,NOV!$A$3:$F$38,5,0),"")</f>
        <v/>
      </c>
      <c r="AB36" s="8" t="str">
        <f>IF($AB$3=TRUE,VLOOKUP($B36,NOV!$A$3:$F$38,6,0),"")</f>
        <v/>
      </c>
      <c r="AC36" s="7" t="str">
        <f>IF($AD$3=TRUE,VLOOKUP($B36,DEZ!$A$3:$F$38,5,0),"")</f>
        <v/>
      </c>
      <c r="AD36" s="8" t="str">
        <f>IF($AD$3=TRUE,VLOOKUP($B36,DEZ!$A$3:$F$38,6,0),"")</f>
        <v/>
      </c>
      <c r="AE36" s="33"/>
      <c r="AF36" s="33"/>
      <c r="AG36" s="33"/>
      <c r="AH36" s="33"/>
    </row>
    <row r="37" spans="1:34" x14ac:dyDescent="0.25">
      <c r="A37" t="str">
        <f t="shared" si="0"/>
        <v/>
      </c>
      <c r="B37" t="str">
        <f>JAN!A34</f>
        <v/>
      </c>
      <c r="C37" s="39"/>
      <c r="D37" t="str">
        <f>IF(JAN!B34&lt;&gt;"",JAN!B34,"")</f>
        <v/>
      </c>
      <c r="E37" s="11">
        <f t="shared" si="1"/>
        <v>0</v>
      </c>
      <c r="F37" s="12">
        <f t="shared" si="2"/>
        <v>0</v>
      </c>
      <c r="G37" s="11">
        <f>IF($H$3=TRUE,VLOOKUP($B37,JAN!$A$3:$F$38,5,0),"")</f>
        <v>0</v>
      </c>
      <c r="H37" s="12" t="str">
        <f>IF($H$3=TRUE,VLOOKUP($B37,JAN!$A$3:$F$38,6,0),"")</f>
        <v/>
      </c>
      <c r="I37" s="11">
        <f>IF($J$3=TRUE,VLOOKUP($B37,FEV!$A$3:$F$38,5,0),"")</f>
        <v>0</v>
      </c>
      <c r="J37" s="12" t="str">
        <f>IF($J$3=TRUE,VLOOKUP($B37,FEV!$A$3:$F$38,6,0),"")</f>
        <v/>
      </c>
      <c r="K37" s="11">
        <f>IF($L$3=TRUE,VLOOKUP($B37,MAR!$A$3:$F$38,5,0),"")</f>
        <v>0</v>
      </c>
      <c r="L37" s="12" t="str">
        <f>IF($L$3=TRUE,VLOOKUP($B37,MAR!$A$3:$F$38,6,0),"")</f>
        <v/>
      </c>
      <c r="M37" s="11">
        <f>IF($N$3=TRUE,VLOOKUP($B37,ABR!$A$3:$F$38,5,0),"")</f>
        <v>0</v>
      </c>
      <c r="N37" s="12" t="str">
        <f>IF($N$3=TRUE,VLOOKUP($B37,ABR!$A$3:$F$38,6,0),"")</f>
        <v/>
      </c>
      <c r="O37" s="11" t="str">
        <f>IF($P$3=TRUE,VLOOKUP($B37,MAI!$A$3:$F$38,5,0),"")</f>
        <v/>
      </c>
      <c r="P37" s="12" t="str">
        <f>IF($P$3=TRUE,VLOOKUP($B37,MAI!$A$3:$F$38,6,0),"")</f>
        <v/>
      </c>
      <c r="Q37" s="11" t="str">
        <f>IF($R$3=TRUE,VLOOKUP($B37,JUN!$A$3:$F$38,5,0),"")</f>
        <v/>
      </c>
      <c r="R37" s="12" t="str">
        <f>IF($R$3=TRUE,VLOOKUP($B37,JUN!$A$3:$F$38,6,0),"")</f>
        <v/>
      </c>
      <c r="S37" s="11" t="str">
        <f>IF($T$3=TRUE,VLOOKUP($B37,JUL!$A$3:$F$38,5,0),"")</f>
        <v/>
      </c>
      <c r="T37" s="12" t="str">
        <f>IF($T$3=TRUE,VLOOKUP($B37,JUL!$A$3:$F$38,6,0),"")</f>
        <v/>
      </c>
      <c r="U37" s="11" t="str">
        <f>IF($V$3=TRUE,VLOOKUP($B37,AGO!$A$3:$F$38,5,0),"")</f>
        <v/>
      </c>
      <c r="V37" s="12" t="str">
        <f>IF($V$3=TRUE,VLOOKUP($B37,AGO!$A$3:$F$38,6,0),"")</f>
        <v/>
      </c>
      <c r="W37" s="11" t="str">
        <f>IF($X$3=TRUE,VLOOKUP($B37,SET!$A$3:$F$38,5,0),"")</f>
        <v/>
      </c>
      <c r="X37" s="12" t="str">
        <f>IF($X$3=TRUE,VLOOKUP($B37,SET!$A$3:$F$38,6,0),"")</f>
        <v/>
      </c>
      <c r="Y37" s="11" t="str">
        <f>IF($Z$3=TRUE,VLOOKUP($B37,OUT!$A$3:$F$38,5,0),"")</f>
        <v/>
      </c>
      <c r="Z37" s="12" t="str">
        <f>IF($Z$3=TRUE,VLOOKUP($B37,OUT!$A$3:$F$38,6,0),"")</f>
        <v/>
      </c>
      <c r="AA37" s="11" t="str">
        <f>IF($AB$3=TRUE,VLOOKUP($B37,NOV!$A$3:$F$38,5,0),"")</f>
        <v/>
      </c>
      <c r="AB37" s="12" t="str">
        <f>IF($AB$3=TRUE,VLOOKUP($B37,NOV!$A$3:$F$38,6,0),"")</f>
        <v/>
      </c>
      <c r="AC37" s="11" t="str">
        <f>IF($AD$3=TRUE,VLOOKUP($B37,DEZ!$A$3:$F$38,5,0),"")</f>
        <v/>
      </c>
      <c r="AD37" s="12" t="str">
        <f>IF($AD$3=TRUE,VLOOKUP($B37,DEZ!$A$3:$F$38,6,0),"")</f>
        <v/>
      </c>
      <c r="AE37" s="33"/>
      <c r="AF37" s="33"/>
      <c r="AG37" s="33"/>
      <c r="AH37" s="33"/>
    </row>
    <row r="38" spans="1:34" x14ac:dyDescent="0.25">
      <c r="A38" t="str">
        <f t="shared" si="0"/>
        <v/>
      </c>
      <c r="B38" t="str">
        <f>JAN!A35</f>
        <v/>
      </c>
      <c r="C38" s="39"/>
      <c r="D38" t="str">
        <f>IF(JAN!B35&lt;&gt;"",JAN!B35,"")</f>
        <v/>
      </c>
      <c r="E38" s="11">
        <f t="shared" si="1"/>
        <v>0</v>
      </c>
      <c r="F38" s="12">
        <f t="shared" si="2"/>
        <v>0</v>
      </c>
      <c r="G38" s="11">
        <f>IF($H$3=TRUE,VLOOKUP($B38,JAN!$A$3:$F$38,5,0),"")</f>
        <v>0</v>
      </c>
      <c r="H38" s="12" t="str">
        <f>IF($H$3=TRUE,VLOOKUP($B38,JAN!$A$3:$F$38,6,0),"")</f>
        <v/>
      </c>
      <c r="I38" s="11">
        <f>IF($J$3=TRUE,VLOOKUP($B38,FEV!$A$3:$F$38,5,0),"")</f>
        <v>0</v>
      </c>
      <c r="J38" s="12" t="str">
        <f>IF($J$3=TRUE,VLOOKUP($B38,FEV!$A$3:$F$38,6,0),"")</f>
        <v/>
      </c>
      <c r="K38" s="11">
        <f>IF($L$3=TRUE,VLOOKUP($B38,MAR!$A$3:$F$38,5,0),"")</f>
        <v>0</v>
      </c>
      <c r="L38" s="12" t="str">
        <f>IF($L$3=TRUE,VLOOKUP($B38,MAR!$A$3:$F$38,6,0),"")</f>
        <v/>
      </c>
      <c r="M38" s="11">
        <f>IF($N$3=TRUE,VLOOKUP($B38,ABR!$A$3:$F$38,5,0),"")</f>
        <v>0</v>
      </c>
      <c r="N38" s="12" t="str">
        <f>IF($N$3=TRUE,VLOOKUP($B38,ABR!$A$3:$F$38,6,0),"")</f>
        <v/>
      </c>
      <c r="O38" s="11" t="str">
        <f>IF($P$3=TRUE,VLOOKUP($B38,MAI!$A$3:$F$38,5,0),"")</f>
        <v/>
      </c>
      <c r="P38" s="12" t="str">
        <f>IF($P$3=TRUE,VLOOKUP($B38,MAI!$A$3:$F$38,6,0),"")</f>
        <v/>
      </c>
      <c r="Q38" s="11" t="str">
        <f>IF($R$3=TRUE,VLOOKUP($B38,JUN!$A$3:$F$38,5,0),"")</f>
        <v/>
      </c>
      <c r="R38" s="12" t="str">
        <f>IF($R$3=TRUE,VLOOKUP($B38,JUN!$A$3:$F$38,6,0),"")</f>
        <v/>
      </c>
      <c r="S38" s="11" t="str">
        <f>IF($T$3=TRUE,VLOOKUP($B38,JUL!$A$3:$F$38,5,0),"")</f>
        <v/>
      </c>
      <c r="T38" s="12" t="str">
        <f>IF($T$3=TRUE,VLOOKUP($B38,JUL!$A$3:$F$38,6,0),"")</f>
        <v/>
      </c>
      <c r="U38" s="11" t="str">
        <f>IF($V$3=TRUE,VLOOKUP($B38,AGO!$A$3:$F$38,5,0),"")</f>
        <v/>
      </c>
      <c r="V38" s="12" t="str">
        <f>IF($V$3=TRUE,VLOOKUP($B38,AGO!$A$3:$F$38,6,0),"")</f>
        <v/>
      </c>
      <c r="W38" s="11" t="str">
        <f>IF($X$3=TRUE,VLOOKUP($B38,SET!$A$3:$F$38,5,0),"")</f>
        <v/>
      </c>
      <c r="X38" s="12" t="str">
        <f>IF($X$3=TRUE,VLOOKUP($B38,SET!$A$3:$F$38,6,0),"")</f>
        <v/>
      </c>
      <c r="Y38" s="11" t="str">
        <f>IF($Z$3=TRUE,VLOOKUP($B38,OUT!$A$3:$F$38,5,0),"")</f>
        <v/>
      </c>
      <c r="Z38" s="12" t="str">
        <f>IF($Z$3=TRUE,VLOOKUP($B38,OUT!$A$3:$F$38,6,0),"")</f>
        <v/>
      </c>
      <c r="AA38" s="11" t="str">
        <f>IF($AB$3=TRUE,VLOOKUP($B38,NOV!$A$3:$F$38,5,0),"")</f>
        <v/>
      </c>
      <c r="AB38" s="12" t="str">
        <f>IF($AB$3=TRUE,VLOOKUP($B38,NOV!$A$3:$F$38,6,0),"")</f>
        <v/>
      </c>
      <c r="AC38" s="11" t="str">
        <f>IF($AD$3=TRUE,VLOOKUP($B38,DEZ!$A$3:$F$38,5,0),"")</f>
        <v/>
      </c>
      <c r="AD38" s="12" t="str">
        <f>IF($AD$3=TRUE,VLOOKUP($B38,DEZ!$A$3:$F$38,6,0),"")</f>
        <v/>
      </c>
      <c r="AE38" s="33"/>
      <c r="AF38" s="33"/>
      <c r="AG38" s="33"/>
      <c r="AH38" s="33"/>
    </row>
    <row r="39" spans="1:34" x14ac:dyDescent="0.25">
      <c r="A39" t="str">
        <f t="shared" si="0"/>
        <v/>
      </c>
      <c r="B39" t="str">
        <f>JAN!A36</f>
        <v/>
      </c>
      <c r="C39" s="39"/>
      <c r="D39" t="str">
        <f>IF(JAN!B36&lt;&gt;"",JAN!B36,"")</f>
        <v/>
      </c>
      <c r="E39" s="11">
        <f t="shared" si="1"/>
        <v>0</v>
      </c>
      <c r="F39" s="12">
        <f t="shared" si="2"/>
        <v>0</v>
      </c>
      <c r="G39" s="11">
        <f>IF($H$3=TRUE,VLOOKUP($B39,JAN!$A$3:$F$38,5,0),"")</f>
        <v>0</v>
      </c>
      <c r="H39" s="12" t="str">
        <f>IF($H$3=TRUE,VLOOKUP($B39,JAN!$A$3:$F$38,6,0),"")</f>
        <v/>
      </c>
      <c r="I39" s="11">
        <f>IF($J$3=TRUE,VLOOKUP($B39,FEV!$A$3:$F$38,5,0),"")</f>
        <v>0</v>
      </c>
      <c r="J39" s="12" t="str">
        <f>IF($J$3=TRUE,VLOOKUP($B39,FEV!$A$3:$F$38,6,0),"")</f>
        <v/>
      </c>
      <c r="K39" s="11">
        <f>IF($L$3=TRUE,VLOOKUP($B39,MAR!$A$3:$F$38,5,0),"")</f>
        <v>0</v>
      </c>
      <c r="L39" s="12" t="str">
        <f>IF($L$3=TRUE,VLOOKUP($B39,MAR!$A$3:$F$38,6,0),"")</f>
        <v/>
      </c>
      <c r="M39" s="11">
        <f>IF($N$3=TRUE,VLOOKUP($B39,ABR!$A$3:$F$38,5,0),"")</f>
        <v>0</v>
      </c>
      <c r="N39" s="12" t="str">
        <f>IF($N$3=TRUE,VLOOKUP($B39,ABR!$A$3:$F$38,6,0),"")</f>
        <v/>
      </c>
      <c r="O39" s="11" t="str">
        <f>IF($P$3=TRUE,VLOOKUP($B39,MAI!$A$3:$F$38,5,0),"")</f>
        <v/>
      </c>
      <c r="P39" s="12" t="str">
        <f>IF($P$3=TRUE,VLOOKUP($B39,MAI!$A$3:$F$38,6,0),"")</f>
        <v/>
      </c>
      <c r="Q39" s="11" t="str">
        <f>IF($R$3=TRUE,VLOOKUP($B39,JUN!$A$3:$F$38,5,0),"")</f>
        <v/>
      </c>
      <c r="R39" s="12" t="str">
        <f>IF($R$3=TRUE,VLOOKUP($B39,JUN!$A$3:$F$38,6,0),"")</f>
        <v/>
      </c>
      <c r="S39" s="11" t="str">
        <f>IF($T$3=TRUE,VLOOKUP($B39,JUL!$A$3:$F$38,5,0),"")</f>
        <v/>
      </c>
      <c r="T39" s="12" t="str">
        <f>IF($T$3=TRUE,VLOOKUP($B39,JUL!$A$3:$F$38,6,0),"")</f>
        <v/>
      </c>
      <c r="U39" s="11" t="str">
        <f>IF($V$3=TRUE,VLOOKUP($B39,AGO!$A$3:$F$38,5,0),"")</f>
        <v/>
      </c>
      <c r="V39" s="12" t="str">
        <f>IF($V$3=TRUE,VLOOKUP($B39,AGO!$A$3:$F$38,6,0),"")</f>
        <v/>
      </c>
      <c r="W39" s="11" t="str">
        <f>IF($X$3=TRUE,VLOOKUP($B39,SET!$A$3:$F$38,5,0),"")</f>
        <v/>
      </c>
      <c r="X39" s="12" t="str">
        <f>IF($X$3=TRUE,VLOOKUP($B39,SET!$A$3:$F$38,6,0),"")</f>
        <v/>
      </c>
      <c r="Y39" s="11" t="str">
        <f>IF($Z$3=TRUE,VLOOKUP($B39,OUT!$A$3:$F$38,5,0),"")</f>
        <v/>
      </c>
      <c r="Z39" s="12" t="str">
        <f>IF($Z$3=TRUE,VLOOKUP($B39,OUT!$A$3:$F$38,6,0),"")</f>
        <v/>
      </c>
      <c r="AA39" s="11" t="str">
        <f>IF($AB$3=TRUE,VLOOKUP($B39,NOV!$A$3:$F$38,5,0),"")</f>
        <v/>
      </c>
      <c r="AB39" s="12" t="str">
        <f>IF($AB$3=TRUE,VLOOKUP($B39,NOV!$A$3:$F$38,6,0),"")</f>
        <v/>
      </c>
      <c r="AC39" s="11" t="str">
        <f>IF($AD$3=TRUE,VLOOKUP($B39,DEZ!$A$3:$F$38,5,0),"")</f>
        <v/>
      </c>
      <c r="AD39" s="12" t="str">
        <f>IF($AD$3=TRUE,VLOOKUP($B39,DEZ!$A$3:$F$38,6,0),"")</f>
        <v/>
      </c>
      <c r="AE39" s="33"/>
      <c r="AF39" s="33"/>
      <c r="AG39" s="33"/>
      <c r="AH39" s="33"/>
    </row>
    <row r="40" spans="1:34" x14ac:dyDescent="0.25">
      <c r="A40" t="str">
        <f t="shared" si="0"/>
        <v/>
      </c>
      <c r="B40" t="str">
        <f>JAN!A37</f>
        <v/>
      </c>
      <c r="C40" s="39"/>
      <c r="D40" t="str">
        <f>IF(JAN!B37&lt;&gt;"",JAN!B37,"")</f>
        <v/>
      </c>
      <c r="E40" s="11">
        <f t="shared" si="1"/>
        <v>0</v>
      </c>
      <c r="F40" s="12">
        <f t="shared" si="2"/>
        <v>0</v>
      </c>
      <c r="G40" s="11">
        <f>IF($H$3=TRUE,VLOOKUP($B40,JAN!$A$3:$F$38,5,0),"")</f>
        <v>0</v>
      </c>
      <c r="H40" s="12" t="str">
        <f>IF($H$3=TRUE,VLOOKUP($B40,JAN!$A$3:$F$38,6,0),"")</f>
        <v/>
      </c>
      <c r="I40" s="11">
        <f>IF($J$3=TRUE,VLOOKUP($B40,FEV!$A$3:$F$38,5,0),"")</f>
        <v>0</v>
      </c>
      <c r="J40" s="12" t="str">
        <f>IF($J$3=TRUE,VLOOKUP($B40,FEV!$A$3:$F$38,6,0),"")</f>
        <v/>
      </c>
      <c r="K40" s="11">
        <f>IF($L$3=TRUE,VLOOKUP($B40,MAR!$A$3:$F$38,5,0),"")</f>
        <v>0</v>
      </c>
      <c r="L40" s="12" t="str">
        <f>IF($L$3=TRUE,VLOOKUP($B40,MAR!$A$3:$F$38,6,0),"")</f>
        <v/>
      </c>
      <c r="M40" s="11">
        <f>IF($N$3=TRUE,VLOOKUP($B40,ABR!$A$3:$F$38,5,0),"")</f>
        <v>0</v>
      </c>
      <c r="N40" s="12" t="str">
        <f>IF($N$3=TRUE,VLOOKUP($B40,ABR!$A$3:$F$38,6,0),"")</f>
        <v/>
      </c>
      <c r="O40" s="11" t="str">
        <f>IF($P$3=TRUE,VLOOKUP($B40,MAI!$A$3:$F$38,5,0),"")</f>
        <v/>
      </c>
      <c r="P40" s="12" t="str">
        <f>IF($P$3=TRUE,VLOOKUP($B40,MAI!$A$3:$F$38,6,0),"")</f>
        <v/>
      </c>
      <c r="Q40" s="11" t="str">
        <f>IF($R$3=TRUE,VLOOKUP($B40,JUN!$A$3:$F$38,5,0),"")</f>
        <v/>
      </c>
      <c r="R40" s="12" t="str">
        <f>IF($R$3=TRUE,VLOOKUP($B40,JUN!$A$3:$F$38,6,0),"")</f>
        <v/>
      </c>
      <c r="S40" s="11" t="str">
        <f>IF($T$3=TRUE,VLOOKUP($B40,JUL!$A$3:$F$38,5,0),"")</f>
        <v/>
      </c>
      <c r="T40" s="12" t="str">
        <f>IF($T$3=TRUE,VLOOKUP($B40,JUL!$A$3:$F$38,6,0),"")</f>
        <v/>
      </c>
      <c r="U40" s="11" t="str">
        <f>IF($V$3=TRUE,VLOOKUP($B40,AGO!$A$3:$F$38,5,0),"")</f>
        <v/>
      </c>
      <c r="V40" s="12" t="str">
        <f>IF($V$3=TRUE,VLOOKUP($B40,AGO!$A$3:$F$38,6,0),"")</f>
        <v/>
      </c>
      <c r="W40" s="11" t="str">
        <f>IF($X$3=TRUE,VLOOKUP($B40,SET!$A$3:$F$38,5,0),"")</f>
        <v/>
      </c>
      <c r="X40" s="12" t="str">
        <f>IF($X$3=TRUE,VLOOKUP($B40,SET!$A$3:$F$38,6,0),"")</f>
        <v/>
      </c>
      <c r="Y40" s="11" t="str">
        <f>IF($Z$3=TRUE,VLOOKUP($B40,OUT!$A$3:$F$38,5,0),"")</f>
        <v/>
      </c>
      <c r="Z40" s="12" t="str">
        <f>IF($Z$3=TRUE,VLOOKUP($B40,OUT!$A$3:$F$38,6,0),"")</f>
        <v/>
      </c>
      <c r="AA40" s="11" t="str">
        <f>IF($AB$3=TRUE,VLOOKUP($B40,NOV!$A$3:$F$38,5,0),"")</f>
        <v/>
      </c>
      <c r="AB40" s="12" t="str">
        <f>IF($AB$3=TRUE,VLOOKUP($B40,NOV!$A$3:$F$38,6,0),"")</f>
        <v/>
      </c>
      <c r="AC40" s="11" t="str">
        <f>IF($AD$3=TRUE,VLOOKUP($B40,DEZ!$A$3:$F$38,5,0),"")</f>
        <v/>
      </c>
      <c r="AD40" s="12" t="str">
        <f>IF($AD$3=TRUE,VLOOKUP($B40,DEZ!$A$3:$F$38,6,0),"")</f>
        <v/>
      </c>
      <c r="AE40" s="33"/>
      <c r="AF40" s="33"/>
      <c r="AG40" s="33"/>
      <c r="AH40" s="33"/>
    </row>
    <row r="41" spans="1:34" x14ac:dyDescent="0.25">
      <c r="A41" t="str">
        <f t="shared" si="0"/>
        <v>26Total</v>
      </c>
      <c r="B41" t="str">
        <f>JAN!A38</f>
        <v xml:space="preserve">Total -  - </v>
      </c>
      <c r="C41" s="39">
        <v>26</v>
      </c>
      <c r="D41" t="str">
        <f>IF(JAN!B38&lt;&gt;"",JAN!B38,"")</f>
        <v>Total</v>
      </c>
      <c r="E41" s="11">
        <f t="shared" si="1"/>
        <v>22739</v>
      </c>
      <c r="F41" s="12">
        <f t="shared" si="2"/>
        <v>31666</v>
      </c>
      <c r="G41" s="11">
        <f>IF($H$3=TRUE,VLOOKUP($B41,JAN!$A$3:$F$38,5,0),"")</f>
        <v>2804</v>
      </c>
      <c r="H41" s="12">
        <f>IF($H$3=TRUE,VLOOKUP($B41,JAN!$A$3:$F$38,6,0),"")</f>
        <v>4471</v>
      </c>
      <c r="I41" s="11">
        <f>IF($J$3=TRUE,VLOOKUP($B41,FEV!$A$3:$F$38,5,0),"")</f>
        <v>5704</v>
      </c>
      <c r="J41" s="12">
        <f>IF($J$3=TRUE,VLOOKUP($B41,FEV!$A$3:$F$38,6,0),"")</f>
        <v>8280</v>
      </c>
      <c r="K41" s="11">
        <f>IF($L$3=TRUE,VLOOKUP($B41,MAR!$A$3:$F$38,5,0),"")</f>
        <v>7122</v>
      </c>
      <c r="L41" s="12">
        <f>IF($L$3=TRUE,VLOOKUP($B41,MAR!$A$3:$F$38,6,0),"")</f>
        <v>9076</v>
      </c>
      <c r="M41" s="11">
        <f>IF($N$3=TRUE,VLOOKUP($B41,ABR!$A$3:$F$38,5,0),"")</f>
        <v>7109</v>
      </c>
      <c r="N41" s="12">
        <f>IF($N$3=TRUE,VLOOKUP($B41,ABR!$A$3:$F$38,6,0),"")</f>
        <v>9839</v>
      </c>
      <c r="O41" s="11" t="str">
        <f>IF($P$3=TRUE,VLOOKUP($B41,MAI!$A$3:$F$38,5,0),"")</f>
        <v/>
      </c>
      <c r="P41" s="12" t="str">
        <f>IF($P$3=TRUE,VLOOKUP($B41,MAI!$A$3:$F$38,6,0),"")</f>
        <v/>
      </c>
      <c r="Q41" s="11" t="str">
        <f>IF($R$3=TRUE,VLOOKUP($B41,JUN!$A$3:$F$38,5,0),"")</f>
        <v/>
      </c>
      <c r="R41" s="12" t="str">
        <f>IF($R$3=TRUE,VLOOKUP($B41,JUN!$A$3:$F$38,6,0),"")</f>
        <v/>
      </c>
      <c r="S41" s="11" t="str">
        <f>IF($T$3=TRUE,VLOOKUP($B41,JUL!$A$3:$F$38,5,0),"")</f>
        <v/>
      </c>
      <c r="T41" s="12" t="str">
        <f>IF($T$3=TRUE,VLOOKUP($B41,JUL!$A$3:$F$38,6,0),"")</f>
        <v/>
      </c>
      <c r="U41" s="11" t="str">
        <f>IF($V$3=TRUE,VLOOKUP($B41,AGO!$A$3:$F$38,5,0),"")</f>
        <v/>
      </c>
      <c r="V41" s="12" t="str">
        <f>IF($V$3=TRUE,VLOOKUP($B41,AGO!$A$3:$F$38,6,0),"")</f>
        <v/>
      </c>
      <c r="W41" s="11" t="str">
        <f>IF($X$3=TRUE,VLOOKUP($B41,SET!$A$3:$F$38,5,0),"")</f>
        <v/>
      </c>
      <c r="X41" s="12" t="str">
        <f>IF($X$3=TRUE,VLOOKUP($B41,SET!$A$3:$F$38,6,0),"")</f>
        <v/>
      </c>
      <c r="Y41" s="11" t="str">
        <f>IF($Z$3=TRUE,VLOOKUP($B41,OUT!$A$3:$F$38,5,0),"")</f>
        <v/>
      </c>
      <c r="Z41" s="12" t="str">
        <f>IF($Z$3=TRUE,VLOOKUP($B41,OUT!$A$3:$F$38,6,0),"")</f>
        <v/>
      </c>
      <c r="AA41" s="11" t="str">
        <f>IF($AB$3=TRUE,VLOOKUP($B41,NOV!$A$3:$F$38,5,0),"")</f>
        <v/>
      </c>
      <c r="AB41" s="12" t="str">
        <f>IF($AB$3=TRUE,VLOOKUP($B41,NOV!$A$3:$F$38,6,0),"")</f>
        <v/>
      </c>
      <c r="AC41" s="11" t="str">
        <f>IF($AD$3=TRUE,VLOOKUP($B41,DEZ!$A$3:$F$38,5,0),"")</f>
        <v/>
      </c>
      <c r="AD41" s="12" t="str">
        <f>IF($AD$3=TRUE,VLOOKUP($B41,DEZ!$A$3:$F$38,6,0),"")</f>
        <v/>
      </c>
      <c r="AE41" s="33"/>
      <c r="AF41" s="33"/>
      <c r="AG41" s="33"/>
      <c r="AH41" s="33"/>
    </row>
    <row r="42" spans="1:34" x14ac:dyDescent="0.25">
      <c r="C42" s="39"/>
      <c r="D42" t="str">
        <f>IF(JAN!B39&lt;&gt;"",JAN!B39,"")</f>
        <v/>
      </c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37"/>
      <c r="Y42" s="36"/>
      <c r="Z42" s="37"/>
      <c r="AA42" s="36"/>
      <c r="AB42" s="37"/>
      <c r="AC42" s="36"/>
      <c r="AD42" s="37"/>
      <c r="AE42" s="33"/>
      <c r="AF42" s="33"/>
      <c r="AG42" s="33"/>
      <c r="AH42" s="33"/>
    </row>
    <row r="43" spans="1:34" x14ac:dyDescent="0.25">
      <c r="A43" t="str">
        <f>C43&amp;D43</f>
        <v/>
      </c>
      <c r="B43" t="str">
        <f>JAN!A35</f>
        <v/>
      </c>
      <c r="C43" s="39"/>
      <c r="D43" t="str">
        <f>IF(JAN!B40&lt;&gt;"",JAN!B40,"")</f>
        <v/>
      </c>
      <c r="E43" s="11">
        <f t="shared" ref="E43:F45" si="3">SUM(G43,I43,K43,M43,O43,Q43,S43,U43,W43,Y43,AA43,AC43)</f>
        <v>0</v>
      </c>
      <c r="F43" s="12">
        <f t="shared" si="3"/>
        <v>0</v>
      </c>
      <c r="G43" s="11">
        <f>IF($H$3=TRUE,VLOOKUP($B43,JAN!$A$3:$F$38,5,0),"")</f>
        <v>0</v>
      </c>
      <c r="H43" s="12" t="str">
        <f>IF($H$3=TRUE,VLOOKUP($B43,JAN!$A$3:$F$38,6,0),"")</f>
        <v/>
      </c>
      <c r="I43" s="11">
        <f>IF($J$3=TRUE,VLOOKUP($B43,FEV!$A$3:$F$38,5,0),"")</f>
        <v>0</v>
      </c>
      <c r="J43" s="12" t="str">
        <f>IF($J$3=TRUE,VLOOKUP($B43,FEV!$A$3:$F$38,6,0),"")</f>
        <v/>
      </c>
      <c r="K43" s="11">
        <f>IF($L$3=TRUE,VLOOKUP($B43,MAR!$A$3:$F$38,5,0),"")</f>
        <v>0</v>
      </c>
      <c r="L43" s="12" t="str">
        <f>IF($L$3=TRUE,VLOOKUP($B43,MAR!$A$3:$F$38,6,0),"")</f>
        <v/>
      </c>
      <c r="M43" s="11">
        <f>IF($N$3=TRUE,VLOOKUP($B43,ABR!$A$3:$F$38,5,0),"")</f>
        <v>0</v>
      </c>
      <c r="N43" s="12" t="str">
        <f>IF($N$3=TRUE,VLOOKUP($B43,ABR!$A$3:$F$38,6,0),"")</f>
        <v/>
      </c>
      <c r="O43" s="11" t="str">
        <f>IF($P$3=TRUE,VLOOKUP($B43,MAI!$A$3:$F$38,5,0),"")</f>
        <v/>
      </c>
      <c r="P43" s="12" t="str">
        <f>IF($P$3=TRUE,VLOOKUP($B43,MAI!$A$3:$F$38,6,0),"")</f>
        <v/>
      </c>
      <c r="Q43" s="11" t="str">
        <f>IF($R$3=TRUE,VLOOKUP($B43,JUN!$A$3:$F$38,5,0),"")</f>
        <v/>
      </c>
      <c r="R43" s="12" t="str">
        <f>IF($R$3=TRUE,VLOOKUP($B43,JUN!$A$3:$F$38,6,0),"")</f>
        <v/>
      </c>
      <c r="S43" s="11" t="str">
        <f>IF($T$3=TRUE,VLOOKUP($B43,JUL!$A$3:$F$38,5,0),"")</f>
        <v/>
      </c>
      <c r="T43" s="12" t="str">
        <f>IF($T$3=TRUE,VLOOKUP($B43,JUL!$A$3:$F$38,6,0),"")</f>
        <v/>
      </c>
      <c r="U43" s="11" t="str">
        <f>IF($V$3=TRUE,VLOOKUP($B43,AGO!$A$3:$F$38,5,0),"")</f>
        <v/>
      </c>
      <c r="V43" s="12" t="str">
        <f>IF($V$3=TRUE,VLOOKUP($B43,AGO!$A$3:$F$38,6,0),"")</f>
        <v/>
      </c>
      <c r="W43" s="11" t="str">
        <f>IF($X$3=TRUE,VLOOKUP($B43,SET!$A$3:$F$38,5,0),"")</f>
        <v/>
      </c>
      <c r="X43" s="12" t="str">
        <f>IF($X$3=TRUE,VLOOKUP($B43,SET!$A$3:$F$38,6,0),"")</f>
        <v/>
      </c>
      <c r="Y43" s="11" t="str">
        <f>IF($Z$3=TRUE,VLOOKUP($B43,OUT!$A$3:$F$38,5,0),"")</f>
        <v/>
      </c>
      <c r="Z43" s="12" t="str">
        <f>IF($Z$3=TRUE,VLOOKUP($B43,OUT!$A$3:$F$38,6,0),"")</f>
        <v/>
      </c>
      <c r="AA43" s="11" t="str">
        <f>IF($AB$3=TRUE,VLOOKUP($B43,NOV!$A$3:$F$38,5,0),"")</f>
        <v/>
      </c>
      <c r="AB43" s="12" t="str">
        <f>IF($AB$3=TRUE,VLOOKUP($B43,NOV!$A$3:$F$38,6,0),"")</f>
        <v/>
      </c>
      <c r="AC43" s="11" t="str">
        <f>IF($AD$3=TRUE,VLOOKUP($B43,DEZ!$A$3:$F$38,5,0),"")</f>
        <v/>
      </c>
      <c r="AD43" s="12" t="str">
        <f>IF($AD$3=TRUE,VLOOKUP($B43,DEZ!$A$3:$F$38,6,0),"")</f>
        <v/>
      </c>
      <c r="AE43" s="33"/>
      <c r="AF43" s="33"/>
      <c r="AG43" s="33"/>
      <c r="AH43" s="33"/>
    </row>
    <row r="44" spans="1:34" x14ac:dyDescent="0.25">
      <c r="A44" t="str">
        <f>C44&amp;D44</f>
        <v/>
      </c>
      <c r="B44" t="str">
        <f>JAN!A36</f>
        <v/>
      </c>
      <c r="C44" s="39"/>
      <c r="D44" t="str">
        <f>IF(JAN!B41&lt;&gt;"",JAN!B41,"")</f>
        <v/>
      </c>
      <c r="E44" s="11">
        <f t="shared" si="3"/>
        <v>0</v>
      </c>
      <c r="F44" s="12">
        <f t="shared" si="3"/>
        <v>0</v>
      </c>
      <c r="G44" s="11">
        <f>IF($H$3=TRUE,VLOOKUP($B44,JAN!$A$3:$F$38,5,0),"")</f>
        <v>0</v>
      </c>
      <c r="H44" s="12" t="str">
        <f>IF($H$3=TRUE,VLOOKUP($B44,JAN!$A$3:$F$38,6,0),"")</f>
        <v/>
      </c>
      <c r="I44" s="11">
        <f>IF($J$3=TRUE,VLOOKUP($B44,FEV!$A$3:$F$38,5,0),"")</f>
        <v>0</v>
      </c>
      <c r="J44" s="12" t="str">
        <f>IF($J$3=TRUE,VLOOKUP($B44,FEV!$A$3:$F$38,6,0),"")</f>
        <v/>
      </c>
      <c r="K44" s="11">
        <f>IF($L$3=TRUE,VLOOKUP($B44,MAR!$A$3:$F$38,5,0),"")</f>
        <v>0</v>
      </c>
      <c r="L44" s="12" t="str">
        <f>IF($L$3=TRUE,VLOOKUP($B44,MAR!$A$3:$F$38,6,0),"")</f>
        <v/>
      </c>
      <c r="M44" s="11">
        <f>IF($N$3=TRUE,VLOOKUP($B44,ABR!$A$3:$F$38,5,0),"")</f>
        <v>0</v>
      </c>
      <c r="N44" s="12" t="str">
        <f>IF($N$3=TRUE,VLOOKUP($B44,ABR!$A$3:$F$38,6,0),"")</f>
        <v/>
      </c>
      <c r="O44" s="11" t="str">
        <f>IF($P$3=TRUE,VLOOKUP($B44,MAI!$A$3:$F$38,5,0),"")</f>
        <v/>
      </c>
      <c r="P44" s="12" t="str">
        <f>IF($P$3=TRUE,VLOOKUP($B44,MAI!$A$3:$F$38,6,0),"")</f>
        <v/>
      </c>
      <c r="Q44" s="11" t="str">
        <f>IF($R$3=TRUE,VLOOKUP($B44,JUN!$A$3:$F$38,5,0),"")</f>
        <v/>
      </c>
      <c r="R44" s="12" t="str">
        <f>IF($R$3=TRUE,VLOOKUP($B44,JUN!$A$3:$F$38,6,0),"")</f>
        <v/>
      </c>
      <c r="S44" s="11" t="str">
        <f>IF($T$3=TRUE,VLOOKUP($B44,JUL!$A$3:$F$38,5,0),"")</f>
        <v/>
      </c>
      <c r="T44" s="12" t="str">
        <f>IF($T$3=TRUE,VLOOKUP($B44,JUL!$A$3:$F$38,6,0),"")</f>
        <v/>
      </c>
      <c r="U44" s="11" t="str">
        <f>IF($V$3=TRUE,VLOOKUP($B44,AGO!$A$3:$F$38,5,0),"")</f>
        <v/>
      </c>
      <c r="V44" s="12" t="str">
        <f>IF($V$3=TRUE,VLOOKUP($B44,AGO!$A$3:$F$38,6,0),"")</f>
        <v/>
      </c>
      <c r="W44" s="11" t="str">
        <f>IF($X$3=TRUE,VLOOKUP($B44,SET!$A$3:$F$38,5,0),"")</f>
        <v/>
      </c>
      <c r="X44" s="12" t="str">
        <f>IF($X$3=TRUE,VLOOKUP($B44,SET!$A$3:$F$38,6,0),"")</f>
        <v/>
      </c>
      <c r="Y44" s="11" t="str">
        <f>IF($Z$3=TRUE,VLOOKUP($B44,OUT!$A$3:$F$38,5,0),"")</f>
        <v/>
      </c>
      <c r="Z44" s="12" t="str">
        <f>IF($Z$3=TRUE,VLOOKUP($B44,OUT!$A$3:$F$38,6,0),"")</f>
        <v/>
      </c>
      <c r="AA44" s="11" t="str">
        <f>IF($AB$3=TRUE,VLOOKUP($B44,NOV!$A$3:$F$38,5,0),"")</f>
        <v/>
      </c>
      <c r="AB44" s="12" t="str">
        <f>IF($AB$3=TRUE,VLOOKUP($B44,NOV!$A$3:$F$38,6,0),"")</f>
        <v/>
      </c>
      <c r="AC44" s="11" t="str">
        <f>IF($AD$3=TRUE,VLOOKUP($B44,DEZ!$A$3:$F$38,5,0),"")</f>
        <v/>
      </c>
      <c r="AD44" s="12" t="str">
        <f>IF($AD$3=TRUE,VLOOKUP($B44,DEZ!$A$3:$F$38,6,0),"")</f>
        <v/>
      </c>
      <c r="AE44" s="33"/>
      <c r="AF44" s="33"/>
      <c r="AG44" s="33"/>
      <c r="AH44" s="33"/>
    </row>
    <row r="45" spans="1:34" x14ac:dyDescent="0.25">
      <c r="A45" t="str">
        <f>C45&amp;D45</f>
        <v/>
      </c>
      <c r="B45" t="str">
        <f>JAN!A37</f>
        <v/>
      </c>
      <c r="C45" s="39"/>
      <c r="D45" t="str">
        <f>IF(JAN!B37&lt;&gt;"",JAN!B37,"")</f>
        <v/>
      </c>
      <c r="E45" s="9">
        <f t="shared" si="3"/>
        <v>0</v>
      </c>
      <c r="F45" s="10">
        <f t="shared" si="3"/>
        <v>0</v>
      </c>
      <c r="G45" s="9">
        <f>IF($H$3=TRUE,VLOOKUP($B45,JAN!$A$3:$F$38,5,0),"")</f>
        <v>0</v>
      </c>
      <c r="H45" s="10" t="str">
        <f>IF($H$3=TRUE,VLOOKUP($B45,JAN!$A$3:$F$38,6,0),"")</f>
        <v/>
      </c>
      <c r="I45" s="9">
        <f>IF($J$3=TRUE,VLOOKUP($B45,FEV!$A$3:$F$38,5,0),"")</f>
        <v>0</v>
      </c>
      <c r="J45" s="10" t="str">
        <f>IF($J$3=TRUE,VLOOKUP($B45,FEV!$A$3:$F$38,6,0),"")</f>
        <v/>
      </c>
      <c r="K45" s="9">
        <f>IF($L$3=TRUE,VLOOKUP($B45,MAR!$A$3:$F$38,5,0),"")</f>
        <v>0</v>
      </c>
      <c r="L45" s="10" t="str">
        <f>IF($L$3=TRUE,VLOOKUP($B45,MAR!$A$3:$F$38,6,0),"")</f>
        <v/>
      </c>
      <c r="M45" s="9">
        <f>IF($N$3=TRUE,VLOOKUP($B45,ABR!$A$3:$F$38,5,0),"")</f>
        <v>0</v>
      </c>
      <c r="N45" s="10" t="str">
        <f>IF($N$3=TRUE,VLOOKUP($B45,ABR!$A$3:$F$38,6,0),"")</f>
        <v/>
      </c>
      <c r="O45" s="9" t="str">
        <f>IF($P$3=TRUE,VLOOKUP($B45,MAI!$A$3:$F$38,5,0),"")</f>
        <v/>
      </c>
      <c r="P45" s="10" t="str">
        <f>IF($P$3=TRUE,VLOOKUP($B45,MAI!$A$3:$F$38,6,0),"")</f>
        <v/>
      </c>
      <c r="Q45" s="9" t="str">
        <f>IF($R$3=TRUE,VLOOKUP($B45,JUN!$A$3:$F$38,5,0),"")</f>
        <v/>
      </c>
      <c r="R45" s="10" t="str">
        <f>IF($R$3=TRUE,VLOOKUP($B45,JUN!$A$3:$F$38,6,0),"")</f>
        <v/>
      </c>
      <c r="S45" s="9" t="str">
        <f>IF($T$3=TRUE,VLOOKUP($B45,JUL!$A$3:$F$38,5,0),"")</f>
        <v/>
      </c>
      <c r="T45" s="10" t="str">
        <f>IF($T$3=TRUE,VLOOKUP($B45,JUL!$A$3:$F$38,6,0),"")</f>
        <v/>
      </c>
      <c r="U45" s="9" t="str">
        <f>IF($V$3=TRUE,VLOOKUP($B45,AGO!$A$3:$F$38,5,0),"")</f>
        <v/>
      </c>
      <c r="V45" s="10" t="str">
        <f>IF($V$3=TRUE,VLOOKUP($B45,AGO!$A$3:$F$38,6,0),"")</f>
        <v/>
      </c>
      <c r="W45" s="9" t="str">
        <f>IF($X$3=TRUE,VLOOKUP($B45,SET!$A$3:$F$38,5,0),"")</f>
        <v/>
      </c>
      <c r="X45" s="10" t="str">
        <f>IF($X$3=TRUE,VLOOKUP($B45,SET!$A$3:$F$38,6,0),"")</f>
        <v/>
      </c>
      <c r="Y45" s="9" t="str">
        <f>IF($Z$3=TRUE,VLOOKUP($B45,OUT!$A$3:$F$38,5,0),"")</f>
        <v/>
      </c>
      <c r="Z45" s="10" t="str">
        <f>IF($Z$3=TRUE,VLOOKUP($B45,OUT!$A$3:$F$38,6,0),"")</f>
        <v/>
      </c>
      <c r="AA45" s="9" t="str">
        <f>IF($AB$3=TRUE,VLOOKUP($B45,NOV!$A$3:$F$38,5,0),"")</f>
        <v/>
      </c>
      <c r="AB45" s="10" t="str">
        <f>IF($AB$3=TRUE,VLOOKUP($B45,NOV!$A$3:$F$38,6,0),"")</f>
        <v/>
      </c>
      <c r="AC45" s="9" t="str">
        <f>IF($AD$3=TRUE,VLOOKUP($B45,DEZ!$A$3:$F$38,5,0),"")</f>
        <v/>
      </c>
      <c r="AD45" s="10" t="str">
        <f>IF($AD$3=TRUE,VLOOKUP($B45,DEZ!$A$3:$F$38,6,0),"")</f>
        <v/>
      </c>
    </row>
  </sheetData>
  <autoFilter ref="A3:AD45" xr:uid="{00000000-0009-0000-0000-000001000000}"/>
  <mergeCells count="15">
    <mergeCell ref="AC4:AD4"/>
    <mergeCell ref="AA4:AB4"/>
    <mergeCell ref="HX10:HY10"/>
    <mergeCell ref="AI1:AW5"/>
    <mergeCell ref="K4:L4"/>
    <mergeCell ref="O4:P4"/>
    <mergeCell ref="M4:N4"/>
    <mergeCell ref="S4:T4"/>
    <mergeCell ref="Q4:R4"/>
    <mergeCell ref="U4:V4"/>
    <mergeCell ref="W4:X4"/>
    <mergeCell ref="E4:F4"/>
    <mergeCell ref="G4:H4"/>
    <mergeCell ref="Y4:Z4"/>
    <mergeCell ref="I4:J4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>
    <tabColor rgb="FF99FF66"/>
    <pageSetUpPr fitToPage="1"/>
  </sheetPr>
  <dimension ref="A1:U66"/>
  <sheetViews>
    <sheetView showGridLines="0" showRowColHeaders="0" topLeftCell="A10" zoomScaleNormal="100" workbookViewId="0">
      <selection activeCell="P48" sqref="P48"/>
    </sheetView>
  </sheetViews>
  <sheetFormatPr defaultColWidth="9.140625" defaultRowHeight="15" zeroHeight="1" x14ac:dyDescent="0.25"/>
  <cols>
    <col min="1" max="1" width="5" style="43" customWidth="1"/>
    <col min="2" max="2" width="9.140625" style="43" customWidth="1"/>
    <col min="3" max="3" width="19.85546875" style="43" bestFit="1" customWidth="1"/>
    <col min="4" max="4" width="18.42578125" style="47" bestFit="1" customWidth="1"/>
    <col min="5" max="5" width="10.85546875" style="48" customWidth="1"/>
    <col min="6" max="6" width="11.85546875" style="43" bestFit="1" customWidth="1"/>
    <col min="7" max="7" width="8.5703125" style="43" bestFit="1" customWidth="1"/>
    <col min="8" max="18" width="6.7109375" style="43" customWidth="1"/>
    <col min="19" max="19" width="9.140625" style="43" customWidth="1"/>
    <col min="20" max="20" width="3.85546875" style="43" customWidth="1"/>
    <col min="21" max="21" width="9.140625" style="43" hidden="1" customWidth="1"/>
    <col min="22" max="29" width="9.140625" style="43" customWidth="1"/>
    <col min="30" max="16384" width="9.140625" style="43"/>
  </cols>
  <sheetData>
    <row r="1" spans="1:19" ht="9" customHeight="1" x14ac:dyDescent="0.25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</row>
    <row r="2" spans="1:19" x14ac:dyDescent="0.25">
      <c r="A2" s="61"/>
      <c r="B2" s="49"/>
      <c r="C2" s="49"/>
      <c r="D2" s="71"/>
      <c r="E2" s="72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62"/>
    </row>
    <row r="3" spans="1:19" x14ac:dyDescent="0.25">
      <c r="A3" s="61"/>
      <c r="B3" s="49"/>
      <c r="C3" s="49"/>
      <c r="D3" s="71"/>
      <c r="E3" s="72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62"/>
    </row>
    <row r="4" spans="1:19" x14ac:dyDescent="0.25">
      <c r="A4" s="61"/>
      <c r="B4" s="49"/>
      <c r="C4" s="49"/>
      <c r="D4" s="71"/>
      <c r="E4" s="72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62"/>
    </row>
    <row r="5" spans="1:19" x14ac:dyDescent="0.25">
      <c r="A5" s="63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5"/>
    </row>
    <row r="6" spans="1:19" x14ac:dyDescent="0.25">
      <c r="A6" s="47"/>
      <c r="B6" s="47"/>
      <c r="C6" s="47"/>
      <c r="E6" s="47"/>
      <c r="F6" s="47"/>
      <c r="G6" s="47"/>
      <c r="H6" s="47"/>
      <c r="I6" s="47"/>
      <c r="J6" s="47"/>
      <c r="K6" s="47"/>
      <c r="L6" s="47"/>
      <c r="N6" s="47"/>
      <c r="O6" s="47"/>
      <c r="P6" s="47"/>
      <c r="Q6" s="47"/>
      <c r="R6" s="47"/>
      <c r="S6" s="47"/>
    </row>
    <row r="7" spans="1:19" x14ac:dyDescent="0.25">
      <c r="A7" s="47"/>
      <c r="B7" s="47"/>
      <c r="C7" s="47" t="s">
        <v>24</v>
      </c>
      <c r="D7" s="47" t="s">
        <v>25</v>
      </c>
      <c r="E7" s="47" t="s">
        <v>26</v>
      </c>
      <c r="F7" s="47" t="s">
        <v>27</v>
      </c>
      <c r="G7" s="47" t="s">
        <v>28</v>
      </c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</row>
    <row r="8" spans="1:19" x14ac:dyDescent="0.25">
      <c r="A8" s="47"/>
      <c r="B8" s="47"/>
      <c r="C8" s="44" t="s">
        <v>29</v>
      </c>
      <c r="D8" s="47" t="s">
        <v>30</v>
      </c>
      <c r="E8" s="47" t="s">
        <v>31</v>
      </c>
      <c r="F8" s="47" t="s">
        <v>32</v>
      </c>
      <c r="G8" s="47" t="s">
        <v>33</v>
      </c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</row>
    <row r="9" spans="1:19" x14ac:dyDescent="0.25">
      <c r="A9" s="47"/>
      <c r="B9" s="47"/>
      <c r="C9" s="44" t="s">
        <v>34</v>
      </c>
      <c r="D9" s="47" t="s">
        <v>35</v>
      </c>
      <c r="E9" s="24"/>
      <c r="F9" s="24"/>
      <c r="G9" s="24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</row>
    <row r="10" spans="1:19" x14ac:dyDescent="0.25">
      <c r="A10" s="47"/>
      <c r="B10" s="47"/>
      <c r="C10" s="44" t="s">
        <v>36</v>
      </c>
      <c r="D10" s="24"/>
      <c r="E10" s="24"/>
      <c r="F10" s="24"/>
      <c r="G10" s="24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</row>
    <row r="11" spans="1:19" x14ac:dyDescent="0.25">
      <c r="A11" s="47"/>
      <c r="B11" s="47"/>
      <c r="C11" s="44" t="s">
        <v>37</v>
      </c>
      <c r="D11" s="47" t="s">
        <v>38</v>
      </c>
      <c r="E11" s="47" t="s">
        <v>38</v>
      </c>
      <c r="F11" s="47" t="s">
        <v>38</v>
      </c>
      <c r="G11" s="47" t="s">
        <v>38</v>
      </c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</row>
    <row r="12" spans="1:19" x14ac:dyDescent="0.25">
      <c r="A12" s="47"/>
      <c r="B12" s="47"/>
      <c r="C12" s="44" t="s">
        <v>39</v>
      </c>
      <c r="D12" s="47" t="s">
        <v>40</v>
      </c>
      <c r="E12" s="47" t="s">
        <v>40</v>
      </c>
      <c r="F12" s="47" t="s">
        <v>40</v>
      </c>
      <c r="G12" s="47" t="s">
        <v>40</v>
      </c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</row>
    <row r="13" spans="1:19" x14ac:dyDescent="0.25">
      <c r="A13" s="47"/>
      <c r="B13" s="47"/>
      <c r="C13" s="44" t="s">
        <v>41</v>
      </c>
      <c r="D13" s="47">
        <v>96</v>
      </c>
      <c r="E13" s="47">
        <v>97</v>
      </c>
      <c r="F13" s="47">
        <v>97</v>
      </c>
      <c r="G13" s="47">
        <v>97</v>
      </c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</row>
    <row r="14" spans="1:19" x14ac:dyDescent="0.25">
      <c r="A14" s="47"/>
      <c r="B14" s="47"/>
      <c r="C14" s="44" t="s">
        <v>42</v>
      </c>
      <c r="D14" s="47" t="s">
        <v>43</v>
      </c>
      <c r="E14" s="47" t="s">
        <v>38</v>
      </c>
      <c r="F14" s="47" t="s">
        <v>38</v>
      </c>
      <c r="G14" s="47" t="s">
        <v>38</v>
      </c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</row>
    <row r="15" spans="1:19" x14ac:dyDescent="0.25">
      <c r="A15" s="47"/>
      <c r="B15" s="47"/>
      <c r="C15" s="44" t="s">
        <v>44</v>
      </c>
      <c r="D15" s="24"/>
      <c r="E15" s="24"/>
      <c r="F15" s="24"/>
      <c r="G15" s="24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</row>
    <row r="16" spans="1:19" x14ac:dyDescent="0.25">
      <c r="A16" s="47"/>
      <c r="B16" s="47"/>
      <c r="C16" s="44" t="s">
        <v>45</v>
      </c>
      <c r="D16" s="47" t="s">
        <v>43</v>
      </c>
      <c r="E16" s="47" t="s">
        <v>38</v>
      </c>
      <c r="F16" s="47" t="s">
        <v>38</v>
      </c>
      <c r="G16" s="47" t="s">
        <v>38</v>
      </c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</row>
    <row r="17" spans="1:21" x14ac:dyDescent="0.25">
      <c r="A17" s="47"/>
      <c r="B17" s="47"/>
      <c r="C17" s="44" t="s">
        <v>46</v>
      </c>
      <c r="D17" s="24"/>
      <c r="E17" s="24"/>
      <c r="F17" s="24"/>
      <c r="G17" s="24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</row>
    <row r="18" spans="1:21" x14ac:dyDescent="0.25">
      <c r="A18" s="47"/>
      <c r="B18" s="47"/>
      <c r="C18" s="44" t="s">
        <v>47</v>
      </c>
      <c r="D18" s="24"/>
      <c r="E18" s="24"/>
      <c r="F18" s="24"/>
      <c r="G18" s="24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</row>
    <row r="19" spans="1:21" x14ac:dyDescent="0.25">
      <c r="A19" s="47"/>
      <c r="B19" s="47"/>
      <c r="C19" s="44" t="s">
        <v>48</v>
      </c>
      <c r="D19" s="47" t="s">
        <v>49</v>
      </c>
      <c r="E19" s="47" t="s">
        <v>50</v>
      </c>
      <c r="F19" s="47" t="s">
        <v>51</v>
      </c>
      <c r="G19" s="47" t="s">
        <v>52</v>
      </c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</row>
    <row r="20" spans="1:21" x14ac:dyDescent="0.25">
      <c r="A20" s="47"/>
      <c r="B20" s="47"/>
      <c r="C20" s="44" t="s">
        <v>53</v>
      </c>
      <c r="D20" s="47" t="s">
        <v>54</v>
      </c>
      <c r="E20" s="47" t="s">
        <v>54</v>
      </c>
      <c r="F20" s="47" t="s">
        <v>54</v>
      </c>
      <c r="G20" s="47" t="s">
        <v>54</v>
      </c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</row>
    <row r="21" spans="1:21" x14ac:dyDescent="0.25">
      <c r="A21" s="47"/>
      <c r="B21" s="47"/>
      <c r="C21" s="44" t="s">
        <v>55</v>
      </c>
      <c r="D21" s="24"/>
      <c r="E21" s="24"/>
      <c r="F21" s="24"/>
      <c r="G21" s="24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</row>
    <row r="22" spans="1:21" x14ac:dyDescent="0.25">
      <c r="A22" s="47"/>
      <c r="B22" s="47"/>
      <c r="C22" s="44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</row>
    <row r="23" spans="1:21" x14ac:dyDescent="0.25">
      <c r="A23" s="47"/>
      <c r="B23" s="47"/>
      <c r="C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</row>
    <row r="25" spans="1:21" x14ac:dyDescent="0.25">
      <c r="G25" s="47" t="s">
        <v>56</v>
      </c>
      <c r="H25" s="47" t="s">
        <v>57</v>
      </c>
      <c r="I25" s="47" t="s">
        <v>58</v>
      </c>
      <c r="J25" s="47" t="s">
        <v>59</v>
      </c>
      <c r="K25" s="47" t="s">
        <v>60</v>
      </c>
      <c r="L25" s="47" t="s">
        <v>61</v>
      </c>
      <c r="M25" s="48" t="s">
        <v>62</v>
      </c>
      <c r="N25" s="48" t="s">
        <v>63</v>
      </c>
      <c r="O25" s="48" t="s">
        <v>64</v>
      </c>
      <c r="P25" s="48" t="s">
        <v>65</v>
      </c>
      <c r="Q25" s="48" t="s">
        <v>66</v>
      </c>
      <c r="R25" s="48" t="s">
        <v>67</v>
      </c>
    </row>
    <row r="26" spans="1:21" ht="6" customHeight="1" x14ac:dyDescent="0.25">
      <c r="B26" s="33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</row>
    <row r="27" spans="1:21" x14ac:dyDescent="0.25">
      <c r="A27">
        <v>1</v>
      </c>
      <c r="B27" s="69" t="str">
        <f>JAN!B3</f>
        <v>Almoxarifado</v>
      </c>
      <c r="C27" s="70"/>
      <c r="D27" s="21" t="str">
        <f>JAN!C3</f>
        <v>HP 8610</v>
      </c>
      <c r="E27" s="22" t="str">
        <f>JAN!D3</f>
        <v>10.21.5.24</v>
      </c>
      <c r="G27" s="38" t="str">
        <f>IF(ISERROR(IF(IF($T$66=1,VLOOKUP($U27,JAN!$B$3:$F$38,4,0),VLOOKUP($U27,JAN!$B$3:$F$38,5,0))&gt;0,IF($T$66=1,VLOOKUP($U27,JAN!$B$3:$F$38,4,0),VLOOKUP($U27,JAN!$B$3:$F$38,5,0)),"")),"",IF(IF($T$66=1,VLOOKUP($U27,JAN!$B$3:$F$38,4,0),VLOOKUP($U27,JAN!$B$3:$F$38,5,0))&gt;0,IF($T$66=1,VLOOKUP($U27,JAN!$B$3:$F$38,4,0),VLOOKUP($U27,JAN!$B$3:$F$38,5,0)),""))</f>
        <v/>
      </c>
      <c r="H27" s="38" t="str">
        <f>IF(ISERROR(IF(IF($T$66=1,VLOOKUP($U27,FEV!$B$3:$F$38,4,0),VLOOKUP($U27,FEV!$B$3:$F$38,5,0))&gt;0,IF($T$66=1,VLOOKUP($U27,FEV!$B$3:$F$38,4,0),VLOOKUP($U27,FEV!$B$3:$F$38,5,0)),"")),"",IF(IF($T$66=1,VLOOKUP($U27,FEV!$B$3:$F$38,4,0),VLOOKUP($U27,FEV!$B$3:$F$38,5,0))&gt;0,IF($T$66=1,VLOOKUP($U27,FEV!$B$3:$F$38,4,0),VLOOKUP($U27,FEV!$B$3:$F$38,5,0)),""))</f>
        <v/>
      </c>
      <c r="I27" s="38" t="str">
        <f>IF(ISERROR(IF(IF($T$66=1,VLOOKUP($U27,MAR!$B$3:$F$38,4,0),VLOOKUP($U27,MAR!$B$3:$F$38,5,0))&gt;0,IF($T$66=1,VLOOKUP($U27,MAR!$B$3:$F$38,4,0),VLOOKUP($U27,MAR!$B$3:$F$38,5,0)),"")),"",IF(IF($T$66=1,VLOOKUP($U27,MAR!$B$3:$F$38,4,0),VLOOKUP($U27,MAR!$B$3:$F$38,5,0))&gt;0,IF($T$66=1,VLOOKUP($U27,MAR!$B$3:$F$38,4,0),VLOOKUP($U27,MAR!$B$3:$F$38,5,0)),""))</f>
        <v/>
      </c>
      <c r="J27" s="38" t="str">
        <f>IF(ISERROR(IF(IF($T$66=1,VLOOKUP($U27,ABR!$B$3:$F$38,4,0),VLOOKUP($U27,ABR!$B$3:$F$38,5,0))&gt;0,IF($T$66=1,VLOOKUP($U27,ABR!$B$3:$F$38,4,0),VLOOKUP($U27,ABR!$B$3:$F$38,5,0)),"")),"",IF(IF($T$66=1,VLOOKUP($U27,ABR!$B$3:$F$38,4,0),VLOOKUP($U27,ABR!$B$3:$F$38,5,0))&gt;0,IF($T$66=1,VLOOKUP($U27,ABR!$B$3:$F$38,4,0),VLOOKUP($U27,ABR!$B$3:$F$38,5,0)),""))</f>
        <v/>
      </c>
      <c r="K27" s="38" t="str">
        <f>IF(ISERROR(IF(IF($T$66=1,VLOOKUP($U27,MAI!$B$3:$F$38,4,0),VLOOKUP($U27,MAI!$B$3:$F$38,5,0))&gt;0,IF($T$66=1,VLOOKUP($U27,MAI!$B$3:$F$38,4,0),VLOOKUP($U27,MAI!$B$3:$F$38,5,0)),"")),"",IF(IF($T$66=1,VLOOKUP($U27,MAI!$B$3:$F$38,4,0),VLOOKUP($U27,MAI!$B$3:$F$38,5,0))&gt;0,IF($T$66=1,VLOOKUP($U27,MAI!$B$3:$F$38,4,0),VLOOKUP($U27,MAI!$B$3:$F$38,5,0)),""))</f>
        <v/>
      </c>
      <c r="L27" s="38" t="str">
        <f>IF(ISERROR(IF(IF($T$66=1,VLOOKUP($U27,JUN!$B$3:$F$38,4,0),VLOOKUP($U27,JUN!$B$3:$F$38,5,0))&gt;0,IF($T$66=1,VLOOKUP($U27,JUN!$B$3:$F$38,4,0),VLOOKUP($U27,JUN!$B$3:$F$38,5,0)),"")),"",IF(IF($T$66=1,VLOOKUP($U27,JUN!$B$3:$F$38,4,0),VLOOKUP($U27,JUN!$B$3:$F$38,5,0))&gt;0,IF($T$66=1,VLOOKUP($U27,JUN!$B$3:$F$38,4,0),VLOOKUP($U27,JUN!$B$3:$F$38,5,0)),""))</f>
        <v/>
      </c>
      <c r="M27" s="38" t="str">
        <f>IF(ISERROR(IF(IF($T$66=1,VLOOKUP($U27,JUL!$B$3:$F$38,4,0),VLOOKUP($U27,JUL!$B$3:$F$38,5,0))&gt;0,IF($T$66=1,VLOOKUP($U27,JUL!$B$3:$F$38,4,0),VLOOKUP($U27,JUL!$B$3:$F$38,5,0)),"")),"",IF(IF($T$66=1,VLOOKUP($U27,JUL!$B$3:$F$38,4,0),VLOOKUP($U27,JUL!$B$3:$F$38,5,0))&gt;0,IF($T$66=1,VLOOKUP($U27,JUL!$B$3:$F$38,4,0),VLOOKUP($U27,JUL!$B$3:$F$38,5,0)),""))</f>
        <v/>
      </c>
      <c r="N27" s="38" t="str">
        <f>IF(ISERROR(IF(IF($T$66=1,VLOOKUP($U27,AGO!$B$3:$F$38,4,0),VLOOKUP($U27,AGO!$B$3:$F$38,5,0))&gt;0,IF($T$66=1,VLOOKUP($U27,AGO!$B$3:$F$38,4,0),VLOOKUP($U27,AGO!$B$3:$F$38,5,0)),"")),"",IF(IF($T$66=1,VLOOKUP($U27,AGO!$B$3:$F$38,4,0),VLOOKUP($U27,AGO!$B$3:$F$38,5,0))&gt;0,IF($T$66=1,VLOOKUP($U27,AGO!$B$3:$F$38,4,0),VLOOKUP($U27,AGO!$B$3:$F$38,5,0)),""))</f>
        <v/>
      </c>
      <c r="O27" s="38" t="str">
        <f>IF(ISERROR(IF(IF($T$66=1,VLOOKUP($U27,SET!$B$3:$F$38,4,0),VLOOKUP($U27,SET!$B$3:$F$38,5,0))&gt;0,IF($T$66=1,VLOOKUP($U27,SET!$B$3:$F$38,4,0),VLOOKUP($U27,SET!$B$3:$F$38,5,0)),"")),"",IF(IF($T$66=1,VLOOKUP($U27,SET!$B$3:$F$38,4,0),VLOOKUP($U27,SET!$B$3:$F$38,5,0))&gt;0,IF($T$66=1,VLOOKUP($U27,SET!$B$3:$F$38,4,0),VLOOKUP($U27,SET!$B$3:$F$38,5,0)),""))</f>
        <v/>
      </c>
      <c r="P27" s="38" t="str">
        <f>IF(ISERROR(IF(IF($T$66=1,VLOOKUP($U27,OUT!$B$3:$F$38,4,0),VLOOKUP($U27,OUT!$B$3:$F$38,5,0))&gt;0,IF($T$66=1,VLOOKUP($U27,OUT!$B$3:$F$38,4,0),VLOOKUP($U27,OUT!$B$3:$F$38,5,0)),"")),"",IF(IF($T$66=1,VLOOKUP($U27,OUT!$B$3:$F$38,4,0),VLOOKUP($U27,OUT!$B$3:$F$38,5,0))&gt;0,IF($T$66=1,VLOOKUP($U27,OUT!$B$3:$F$38,4,0),VLOOKUP($U27,OUT!$B$3:$F$38,5,0)),""))</f>
        <v/>
      </c>
      <c r="Q27" s="38" t="str">
        <f>IF(ISERROR(IF(IF($T$66=1,VLOOKUP($U27,NOV!$B$3:$F$38,4,0),VLOOKUP($U27,NOV!$B$3:$F$38,5,0))&gt;0,IF($T$66=1,VLOOKUP($U27,NOV!$B$3:$F$38,4,0),VLOOKUP($U27,NOV!$B$3:$F$38,5,0)),"")),"",IF(IF($T$66=1,VLOOKUP($U27,NOV!$B$3:$F$38,4,0),VLOOKUP($U27,NOV!$B$3:$F$38,5,0))&gt;0,IF($T$66=1,VLOOKUP($U27,NOV!$B$3:$F$38,4,0),VLOOKUP($U27,NOV!$B$3:$F$38,5,0)),""))</f>
        <v/>
      </c>
      <c r="R27" s="38" t="str">
        <f>IF(ISERROR(IF(IF($T$66=1,VLOOKUP($U27,DEZ!$B$3:$F$38,4,0),VLOOKUP($U27,DEZ!$B$3:$F$38,5,0))&gt;0,IF($T$66=1,VLOOKUP($U27,DEZ!$B$3:$F$38,4,0),VLOOKUP($U27,DEZ!$B$3:$F$38,5,0)),"")),"",IF(IF($T$66=1,VLOOKUP($U27,DEZ!$B$3:$F$38,4,0),VLOOKUP($U27,DEZ!$B$3:$F$38,5,0))&gt;0,IF($T$66=1,VLOOKUP($U27,DEZ!$B$3:$F$38,4,0),VLOOKUP($U27,DEZ!$B$3:$F$38,5,0)),""))</f>
        <v/>
      </c>
      <c r="U27" t="s">
        <v>68</v>
      </c>
    </row>
    <row r="28" spans="1:21" x14ac:dyDescent="0.25">
      <c r="A28">
        <f t="shared" ref="A28:A51" si="0">A27+1</f>
        <v>2</v>
      </c>
      <c r="B28" s="66" t="str">
        <f>JAN!B4</f>
        <v>Compras</v>
      </c>
      <c r="C28" s="67"/>
      <c r="D28" s="20" t="str">
        <f>JAN!C4</f>
        <v>HP 8710</v>
      </c>
      <c r="E28" s="23" t="str">
        <f>JAN!D4</f>
        <v>10.21.5.11</v>
      </c>
      <c r="G28" s="38">
        <f>IF(ISERROR(IF(IF($T$66=1,VLOOKUP($U28,JAN!$B$3:$F$38,4,0),VLOOKUP($U28,JAN!$B$3:$F$38,5,0))&gt;0,IF($T$66=1,VLOOKUP($U28,JAN!$B$3:$F$38,4,0),VLOOKUP($U28,JAN!$B$3:$F$38,5,0)),"")),"",IF(IF($T$66=1,VLOOKUP($U28,JAN!$B$3:$F$38,4,0),VLOOKUP($U28,JAN!$B$3:$F$38,5,0))&gt;0,IF($T$66=1,VLOOKUP($U28,JAN!$B$3:$F$38,4,0),VLOOKUP($U28,JAN!$B$3:$F$38,5,0)),""))</f>
        <v>124</v>
      </c>
      <c r="H28" s="38">
        <f>IF(ISERROR(IF(IF($T$66=1,VLOOKUP($U28,FEV!$B$3:$F$38,4,0),VLOOKUP($U28,FEV!$B$3:$F$38,5,0))&gt;0,IF($T$66=1,VLOOKUP($U28,FEV!$B$3:$F$38,4,0),VLOOKUP($U28,FEV!$B$3:$F$38,5,0)),"")),"",IF(IF($T$66=1,VLOOKUP($U28,FEV!$B$3:$F$38,4,0),VLOOKUP($U28,FEV!$B$3:$F$38,5,0))&gt;0,IF($T$66=1,VLOOKUP($U28,FEV!$B$3:$F$38,4,0),VLOOKUP($U28,FEV!$B$3:$F$38,5,0)),""))</f>
        <v>298</v>
      </c>
      <c r="I28" s="38">
        <f>IF(ISERROR(IF(IF($T$66=1,VLOOKUP($U28,MAR!$B$3:$F$38,4,0),VLOOKUP($U28,MAR!$B$3:$F$38,5,0))&gt;0,IF($T$66=1,VLOOKUP($U28,MAR!$B$3:$F$38,4,0),VLOOKUP($U28,MAR!$B$3:$F$38,5,0)),"")),"",IF(IF($T$66=1,VLOOKUP($U28,MAR!$B$3:$F$38,4,0),VLOOKUP($U28,MAR!$B$3:$F$38,5,0))&gt;0,IF($T$66=1,VLOOKUP($U28,MAR!$B$3:$F$38,4,0),VLOOKUP($U28,MAR!$B$3:$F$38,5,0)),""))</f>
        <v>315</v>
      </c>
      <c r="J28" s="38">
        <f>IF(ISERROR(IF(IF($T$66=1,VLOOKUP($U28,ABR!$B$3:$F$38,4,0),VLOOKUP($U28,ABR!$B$3:$F$38,5,0))&gt;0,IF($T$66=1,VLOOKUP($U28,ABR!$B$3:$F$38,4,0),VLOOKUP($U28,ABR!$B$3:$F$38,5,0)),"")),"",IF(IF($T$66=1,VLOOKUP($U28,ABR!$B$3:$F$38,4,0),VLOOKUP($U28,ABR!$B$3:$F$38,5,0))&gt;0,IF($T$66=1,VLOOKUP($U28,ABR!$B$3:$F$38,4,0),VLOOKUP($U28,ABR!$B$3:$F$38,5,0)),""))</f>
        <v>286</v>
      </c>
      <c r="K28" s="38">
        <f>IF(ISERROR(IF(IF($T$66=1,VLOOKUP($U28,MAI!$B$3:$F$38,4,0),VLOOKUP($U28,MAI!$B$3:$F$38,5,0))&gt;0,IF($T$66=1,VLOOKUP($U28,MAI!$B$3:$F$38,4,0),VLOOKUP($U28,MAI!$B$3:$F$38,5,0)),"")),"",IF(IF($T$66=1,VLOOKUP($U28,MAI!$B$3:$F$38,4,0),VLOOKUP($U28,MAI!$B$3:$F$38,5,0))&gt;0,IF($T$66=1,VLOOKUP($U28,MAI!$B$3:$F$38,4,0),VLOOKUP($U28,MAI!$B$3:$F$38,5,0)),""))</f>
        <v>350</v>
      </c>
      <c r="L28" s="38">
        <f>IF(ISERROR(IF(IF($T$66=1,VLOOKUP($U28,JUN!$B$3:$F$38,4,0),VLOOKUP($U28,JUN!$B$3:$F$38,5,0))&gt;0,IF($T$66=1,VLOOKUP($U28,JUN!$B$3:$F$38,4,0),VLOOKUP($U28,JUN!$B$3:$F$38,5,0)),"")),"",IF(IF($T$66=1,VLOOKUP($U28,JUN!$B$3:$F$38,4,0),VLOOKUP($U28,JUN!$B$3:$F$38,5,0))&gt;0,IF($T$66=1,VLOOKUP($U28,JUN!$B$3:$F$38,4,0),VLOOKUP($U28,JUN!$B$3:$F$38,5,0)),""))</f>
        <v>265</v>
      </c>
      <c r="M28" s="38">
        <f>IF(ISERROR(IF(IF($T$66=1,VLOOKUP($U28,JUL!$B$3:$F$38,4,0),VLOOKUP($U28,JUL!$B$3:$F$38,5,0))&gt;0,IF($T$66=1,VLOOKUP($U28,JUL!$B$3:$F$38,4,0),VLOOKUP($U28,JUL!$B$3:$F$38,5,0)),"")),"",IF(IF($T$66=1,VLOOKUP($U28,JUL!$B$3:$F$38,4,0),VLOOKUP($U28,JUL!$B$3:$F$38,5,0))&gt;0,IF($T$66=1,VLOOKUP($U28,JUL!$B$3:$F$38,4,0),VLOOKUP($U28,JUL!$B$3:$F$38,5,0)),""))</f>
        <v>313</v>
      </c>
      <c r="N28" s="38">
        <f>IF(ISERROR(IF(IF($T$66=1,VLOOKUP($U28,AGO!$B$3:$F$38,4,0),VLOOKUP($U28,AGO!$B$3:$F$38,5,0))&gt;0,IF($T$66=1,VLOOKUP($U28,AGO!$B$3:$F$38,4,0),VLOOKUP($U28,AGO!$B$3:$F$38,5,0)),"")),"",IF(IF($T$66=1,VLOOKUP($U28,AGO!$B$3:$F$38,4,0),VLOOKUP($U28,AGO!$B$3:$F$38,5,0))&gt;0,IF($T$66=1,VLOOKUP($U28,AGO!$B$3:$F$38,4,0),VLOOKUP($U28,AGO!$B$3:$F$38,5,0)),""))</f>
        <v>416</v>
      </c>
      <c r="O28" s="38">
        <f>IF(ISERROR(IF(IF($T$66=1,VLOOKUP($U28,SET!$B$3:$F$38,4,0),VLOOKUP($U28,SET!$B$3:$F$38,5,0))&gt;0,IF($T$66=1,VLOOKUP($U28,SET!$B$3:$F$38,4,0),VLOOKUP($U28,SET!$B$3:$F$38,5,0)),"")),"",IF(IF($T$66=1,VLOOKUP($U28,SET!$B$3:$F$38,4,0),VLOOKUP($U28,SET!$B$3:$F$38,5,0))&gt;0,IF($T$66=1,VLOOKUP($U28,SET!$B$3:$F$38,4,0),VLOOKUP($U28,SET!$B$3:$F$38,5,0)),""))</f>
        <v>252</v>
      </c>
      <c r="P28" s="38">
        <f>IF(ISERROR(IF(IF($T$66=1,VLOOKUP($U28,OUT!$B$3:$F$38,4,0),VLOOKUP($U28,OUT!$B$3:$F$38,5,0))&gt;0,IF($T$66=1,VLOOKUP($U28,OUT!$B$3:$F$38,4,0),VLOOKUP($U28,OUT!$B$3:$F$38,5,0)),"")),"",IF(IF($T$66=1,VLOOKUP($U28,OUT!$B$3:$F$38,4,0),VLOOKUP($U28,OUT!$B$3:$F$38,5,0))&gt;0,IF($T$66=1,VLOOKUP($U28,OUT!$B$3:$F$38,4,0),VLOOKUP($U28,OUT!$B$3:$F$38,5,0)),""))</f>
        <v>248</v>
      </c>
      <c r="Q28" s="38">
        <f>IF(ISERROR(IF(IF($T$66=1,VLOOKUP($U28,NOV!$B$3:$F$38,4,0),VLOOKUP($U28,NOV!$B$3:$F$38,5,0))&gt;0,IF($T$66=1,VLOOKUP($U28,NOV!$B$3:$F$38,4,0),VLOOKUP($U28,NOV!$B$3:$F$38,5,0)),"")),"",IF(IF($T$66=1,VLOOKUP($U28,NOV!$B$3:$F$38,4,0),VLOOKUP($U28,NOV!$B$3:$F$38,5,0))&gt;0,IF($T$66=1,VLOOKUP($U28,NOV!$B$3:$F$38,4,0),VLOOKUP($U28,NOV!$B$3:$F$38,5,0)),""))</f>
        <v>176</v>
      </c>
      <c r="R28" s="38">
        <f>IF(ISERROR(IF(IF($T$66=1,VLOOKUP($U28,DEZ!$B$3:$F$38,4,0),VLOOKUP($U28,DEZ!$B$3:$F$38,5,0))&gt;0,IF($T$66=1,VLOOKUP($U28,DEZ!$B$3:$F$38,4,0),VLOOKUP($U28,DEZ!$B$3:$F$38,5,0)),"")),"",IF(IF($T$66=1,VLOOKUP($U28,DEZ!$B$3:$F$38,4,0),VLOOKUP($U28,DEZ!$B$3:$F$38,5,0))&gt;0,IF($T$66=1,VLOOKUP($U28,DEZ!$B$3:$F$38,4,0),VLOOKUP($U28,DEZ!$B$3:$F$38,5,0)),""))</f>
        <v>235</v>
      </c>
      <c r="U28" t="s">
        <v>69</v>
      </c>
    </row>
    <row r="29" spans="1:21" x14ac:dyDescent="0.25">
      <c r="A29">
        <f t="shared" si="0"/>
        <v>3</v>
      </c>
      <c r="B29" s="66" t="str">
        <f>JAN!B5</f>
        <v>DAC - Chefia</v>
      </c>
      <c r="C29" s="67"/>
      <c r="D29" s="20" t="str">
        <f>JAN!C5</f>
        <v>HP 8100</v>
      </c>
      <c r="E29" s="23" t="str">
        <f>JAN!D5</f>
        <v>USB</v>
      </c>
      <c r="G29" s="38" t="str">
        <f>IF(ISERROR(IF(IF($T$66=1,VLOOKUP($U29,JAN!$B$3:$F$38,4,0),VLOOKUP($U29,JAN!$B$3:$F$38,5,0))&gt;0,IF($T$66=1,VLOOKUP($U29,JAN!$B$3:$F$38,4,0),VLOOKUP($U29,JAN!$B$3:$F$38,5,0)),"")),"",IF(IF($T$66=1,VLOOKUP($U29,JAN!$B$3:$F$38,4,0),VLOOKUP($U29,JAN!$B$3:$F$38,5,0))&gt;0,IF($T$66=1,VLOOKUP($U29,JAN!$B$3:$F$38,4,0),VLOOKUP($U29,JAN!$B$3:$F$38,5,0)),""))</f>
        <v/>
      </c>
      <c r="H29" s="38" t="str">
        <f>IF(ISERROR(IF(IF($T$66=1,VLOOKUP($U29,FEV!$B$3:$F$38,4,0),VLOOKUP($U29,FEV!$B$3:$F$38,5,0))&gt;0,IF($T$66=1,VLOOKUP($U29,FEV!$B$3:$F$38,4,0),VLOOKUP($U29,FEV!$B$3:$F$38,5,0)),"")),"",IF(IF($T$66=1,VLOOKUP($U29,FEV!$B$3:$F$38,4,0),VLOOKUP($U29,FEV!$B$3:$F$38,5,0))&gt;0,IF($T$66=1,VLOOKUP($U29,FEV!$B$3:$F$38,4,0),VLOOKUP($U29,FEV!$B$3:$F$38,5,0)),""))</f>
        <v/>
      </c>
      <c r="I29" s="38" t="str">
        <f>IF(ISERROR(IF(IF($T$66=1,VLOOKUP($U29,MAR!$B$3:$F$38,4,0),VLOOKUP($U29,MAR!$B$3:$F$38,5,0))&gt;0,IF($T$66=1,VLOOKUP($U29,MAR!$B$3:$F$38,4,0),VLOOKUP($U29,MAR!$B$3:$F$38,5,0)),"")),"",IF(IF($T$66=1,VLOOKUP($U29,MAR!$B$3:$F$38,4,0),VLOOKUP($U29,MAR!$B$3:$F$38,5,0))&gt;0,IF($T$66=1,VLOOKUP($U29,MAR!$B$3:$F$38,4,0),VLOOKUP($U29,MAR!$B$3:$F$38,5,0)),""))</f>
        <v/>
      </c>
      <c r="J29" s="38" t="str">
        <f>IF(ISERROR(IF(IF($T$66=1,VLOOKUP($U29,ABR!$B$3:$F$38,4,0),VLOOKUP($U29,ABR!$B$3:$F$38,5,0))&gt;0,IF($T$66=1,VLOOKUP($U29,ABR!$B$3:$F$38,4,0),VLOOKUP($U29,ABR!$B$3:$F$38,5,0)),"")),"",IF(IF($T$66=1,VLOOKUP($U29,ABR!$B$3:$F$38,4,0),VLOOKUP($U29,ABR!$B$3:$F$38,5,0))&gt;0,IF($T$66=1,VLOOKUP($U29,ABR!$B$3:$F$38,4,0),VLOOKUP($U29,ABR!$B$3:$F$38,5,0)),""))</f>
        <v/>
      </c>
      <c r="K29" s="38" t="str">
        <f>IF(ISERROR(IF(IF($T$66=1,VLOOKUP($U29,MAI!$B$3:$F$38,4,0),VLOOKUP($U29,MAI!$B$3:$F$38,5,0))&gt;0,IF($T$66=1,VLOOKUP($U29,MAI!$B$3:$F$38,4,0),VLOOKUP($U29,MAI!$B$3:$F$38,5,0)),"")),"",IF(IF($T$66=1,VLOOKUP($U29,MAI!$B$3:$F$38,4,0),VLOOKUP($U29,MAI!$B$3:$F$38,5,0))&gt;0,IF($T$66=1,VLOOKUP($U29,MAI!$B$3:$F$38,4,0),VLOOKUP($U29,MAI!$B$3:$F$38,5,0)),""))</f>
        <v/>
      </c>
      <c r="L29" s="38" t="str">
        <f>IF(ISERROR(IF(IF($T$66=1,VLOOKUP($U29,JUN!$B$3:$F$38,4,0),VLOOKUP($U29,JUN!$B$3:$F$38,5,0))&gt;0,IF($T$66=1,VLOOKUP($U29,JUN!$B$3:$F$38,4,0),VLOOKUP($U29,JUN!$B$3:$F$38,5,0)),"")),"",IF(IF($T$66=1,VLOOKUP($U29,JUN!$B$3:$F$38,4,0),VLOOKUP($U29,JUN!$B$3:$F$38,5,0))&gt;0,IF($T$66=1,VLOOKUP($U29,JUN!$B$3:$F$38,4,0),VLOOKUP($U29,JUN!$B$3:$F$38,5,0)),""))</f>
        <v/>
      </c>
      <c r="M29" s="38" t="str">
        <f>IF(ISERROR(IF(IF($T$66=1,VLOOKUP($U29,JUL!$B$3:$F$38,4,0),VLOOKUP($U29,JUL!$B$3:$F$38,5,0))&gt;0,IF($T$66=1,VLOOKUP($U29,JUL!$B$3:$F$38,4,0),VLOOKUP($U29,JUL!$B$3:$F$38,5,0)),"")),"",IF(IF($T$66=1,VLOOKUP($U29,JUL!$B$3:$F$38,4,0),VLOOKUP($U29,JUL!$B$3:$F$38,5,0))&gt;0,IF($T$66=1,VLOOKUP($U29,JUL!$B$3:$F$38,4,0),VLOOKUP($U29,JUL!$B$3:$F$38,5,0)),""))</f>
        <v/>
      </c>
      <c r="N29" s="38" t="str">
        <f>IF(ISERROR(IF(IF($T$66=1,VLOOKUP($U29,AGO!$B$3:$F$38,4,0),VLOOKUP($U29,AGO!$B$3:$F$38,5,0))&gt;0,IF($T$66=1,VLOOKUP($U29,AGO!$B$3:$F$38,4,0),VLOOKUP($U29,AGO!$B$3:$F$38,5,0)),"")),"",IF(IF($T$66=1,VLOOKUP($U29,AGO!$B$3:$F$38,4,0),VLOOKUP($U29,AGO!$B$3:$F$38,5,0))&gt;0,IF($T$66=1,VLOOKUP($U29,AGO!$B$3:$F$38,4,0),VLOOKUP($U29,AGO!$B$3:$F$38,5,0)),""))</f>
        <v/>
      </c>
      <c r="O29" s="38" t="str">
        <f>IF(ISERROR(IF(IF($T$66=1,VLOOKUP($U29,SET!$B$3:$F$38,4,0),VLOOKUP($U29,SET!$B$3:$F$38,5,0))&gt;0,IF($T$66=1,VLOOKUP($U29,SET!$B$3:$F$38,4,0),VLOOKUP($U29,SET!$B$3:$F$38,5,0)),"")),"",IF(IF($T$66=1,VLOOKUP($U29,SET!$B$3:$F$38,4,0),VLOOKUP($U29,SET!$B$3:$F$38,5,0))&gt;0,IF($T$66=1,VLOOKUP($U29,SET!$B$3:$F$38,4,0),VLOOKUP($U29,SET!$B$3:$F$38,5,0)),""))</f>
        <v/>
      </c>
      <c r="P29" s="38" t="str">
        <f>IF(ISERROR(IF(IF($T$66=1,VLOOKUP($U29,OUT!$B$3:$F$38,4,0),VLOOKUP($U29,OUT!$B$3:$F$38,5,0))&gt;0,IF($T$66=1,VLOOKUP($U29,OUT!$B$3:$F$38,4,0),VLOOKUP($U29,OUT!$B$3:$F$38,5,0)),"")),"",IF(IF($T$66=1,VLOOKUP($U29,OUT!$B$3:$F$38,4,0),VLOOKUP($U29,OUT!$B$3:$F$38,5,0))&gt;0,IF($T$66=1,VLOOKUP($U29,OUT!$B$3:$F$38,4,0),VLOOKUP($U29,OUT!$B$3:$F$38,5,0)),""))</f>
        <v/>
      </c>
      <c r="Q29" s="38" t="str">
        <f>IF(ISERROR(IF(IF($T$66=1,VLOOKUP($U29,NOV!$B$3:$F$38,4,0),VLOOKUP($U29,NOV!$B$3:$F$38,5,0))&gt;0,IF($T$66=1,VLOOKUP($U29,NOV!$B$3:$F$38,4,0),VLOOKUP($U29,NOV!$B$3:$F$38,5,0)),"")),"",IF(IF($T$66=1,VLOOKUP($U29,NOV!$B$3:$F$38,4,0),VLOOKUP($U29,NOV!$B$3:$F$38,5,0))&gt;0,IF($T$66=1,VLOOKUP($U29,NOV!$B$3:$F$38,4,0),VLOOKUP($U29,NOV!$B$3:$F$38,5,0)),""))</f>
        <v/>
      </c>
      <c r="R29" s="38" t="str">
        <f>IF(ISERROR(IF(IF($T$66=1,VLOOKUP($U29,DEZ!$B$3:$F$38,4,0),VLOOKUP($U29,DEZ!$B$3:$F$38,5,0))&gt;0,IF($T$66=1,VLOOKUP($U29,DEZ!$B$3:$F$38,4,0),VLOOKUP($U29,DEZ!$B$3:$F$38,5,0)),"")),"",IF(IF($T$66=1,VLOOKUP($U29,DEZ!$B$3:$F$38,4,0),VLOOKUP($U29,DEZ!$B$3:$F$38,5,0))&gt;0,IF($T$66=1,VLOOKUP($U29,DEZ!$B$3:$F$38,4,0),VLOOKUP($U29,DEZ!$B$3:$F$38,5,0)),""))</f>
        <v/>
      </c>
      <c r="U29" t="s">
        <v>70</v>
      </c>
    </row>
    <row r="30" spans="1:21" x14ac:dyDescent="0.25">
      <c r="A30">
        <f t="shared" si="0"/>
        <v>4</v>
      </c>
      <c r="B30" s="66" t="str">
        <f>JAN!B6</f>
        <v>DIF 1º Subsolo</v>
      </c>
      <c r="C30" s="67"/>
      <c r="D30" s="20" t="str">
        <f>JAN!C6</f>
        <v>HP 8100</v>
      </c>
      <c r="E30" s="23" t="str">
        <f>JAN!D6</f>
        <v>10.21.5.45</v>
      </c>
      <c r="G30" s="38">
        <f>IF(ISERROR(IF(IF($T$66=1,VLOOKUP($U30,JAN!$B$3:$F$38,4,0),VLOOKUP($U30,JAN!$B$3:$F$38,5,0))&gt;0,IF($T$66=1,VLOOKUP($U30,JAN!$B$3:$F$38,4,0),VLOOKUP($U30,JAN!$B$3:$F$38,5,0)),"")),"",IF(IF($T$66=1,VLOOKUP($U30,JAN!$B$3:$F$38,4,0),VLOOKUP($U30,JAN!$B$3:$F$38,5,0))&gt;0,IF($T$66=1,VLOOKUP($U30,JAN!$B$3:$F$38,4,0),VLOOKUP($U30,JAN!$B$3:$F$38,5,0)),""))</f>
        <v>102</v>
      </c>
      <c r="H30" s="38">
        <f>IF(ISERROR(IF(IF($T$66=1,VLOOKUP($U30,FEV!$B$3:$F$38,4,0),VLOOKUP($U30,FEV!$B$3:$F$38,5,0))&gt;0,IF($T$66=1,VLOOKUP($U30,FEV!$B$3:$F$38,4,0),VLOOKUP($U30,FEV!$B$3:$F$38,5,0)),"")),"",IF(IF($T$66=1,VLOOKUP($U30,FEV!$B$3:$F$38,4,0),VLOOKUP($U30,FEV!$B$3:$F$38,5,0))&gt;0,IF($T$66=1,VLOOKUP($U30,FEV!$B$3:$F$38,4,0),VLOOKUP($U30,FEV!$B$3:$F$38,5,0)),""))</f>
        <v>175</v>
      </c>
      <c r="I30" s="38">
        <f>IF(ISERROR(IF(IF($T$66=1,VLOOKUP($U30,MAR!$B$3:$F$38,4,0),VLOOKUP($U30,MAR!$B$3:$F$38,5,0))&gt;0,IF($T$66=1,VLOOKUP($U30,MAR!$B$3:$F$38,4,0),VLOOKUP($U30,MAR!$B$3:$F$38,5,0)),"")),"",IF(IF($T$66=1,VLOOKUP($U30,MAR!$B$3:$F$38,4,0),VLOOKUP($U30,MAR!$B$3:$F$38,5,0))&gt;0,IF($T$66=1,VLOOKUP($U30,MAR!$B$3:$F$38,4,0),VLOOKUP($U30,MAR!$B$3:$F$38,5,0)),""))</f>
        <v>225</v>
      </c>
      <c r="J30" s="38">
        <f>IF(ISERROR(IF(IF($T$66=1,VLOOKUP($U30,ABR!$B$3:$F$38,4,0),VLOOKUP($U30,ABR!$B$3:$F$38,5,0))&gt;0,IF($T$66=1,VLOOKUP($U30,ABR!$B$3:$F$38,4,0),VLOOKUP($U30,ABR!$B$3:$F$38,5,0)),"")),"",IF(IF($T$66=1,VLOOKUP($U30,ABR!$B$3:$F$38,4,0),VLOOKUP($U30,ABR!$B$3:$F$38,5,0))&gt;0,IF($T$66=1,VLOOKUP($U30,ABR!$B$3:$F$38,4,0),VLOOKUP($U30,ABR!$B$3:$F$38,5,0)),""))</f>
        <v>323</v>
      </c>
      <c r="K30" s="38">
        <f>IF(ISERROR(IF(IF($T$66=1,VLOOKUP($U30,MAI!$B$3:$F$38,4,0),VLOOKUP($U30,MAI!$B$3:$F$38,5,0))&gt;0,IF($T$66=1,VLOOKUP($U30,MAI!$B$3:$F$38,4,0),VLOOKUP($U30,MAI!$B$3:$F$38,5,0)),"")),"",IF(IF($T$66=1,VLOOKUP($U30,MAI!$B$3:$F$38,4,0),VLOOKUP($U30,MAI!$B$3:$F$38,5,0))&gt;0,IF($T$66=1,VLOOKUP($U30,MAI!$B$3:$F$38,4,0),VLOOKUP($U30,MAI!$B$3:$F$38,5,0)),""))</f>
        <v>144</v>
      </c>
      <c r="L30" s="38">
        <f>IF(ISERROR(IF(IF($T$66=1,VLOOKUP($U30,JUN!$B$3:$F$38,4,0),VLOOKUP($U30,JUN!$B$3:$F$38,5,0))&gt;0,IF($T$66=1,VLOOKUP($U30,JUN!$B$3:$F$38,4,0),VLOOKUP($U30,JUN!$B$3:$F$38,5,0)),"")),"",IF(IF($T$66=1,VLOOKUP($U30,JUN!$B$3:$F$38,4,0),VLOOKUP($U30,JUN!$B$3:$F$38,5,0))&gt;0,IF($T$66=1,VLOOKUP($U30,JUN!$B$3:$F$38,4,0),VLOOKUP($U30,JUN!$B$3:$F$38,5,0)),""))</f>
        <v>89</v>
      </c>
      <c r="M30" s="38">
        <f>IF(ISERROR(IF(IF($T$66=1,VLOOKUP($U30,JUL!$B$3:$F$38,4,0),VLOOKUP($U30,JUL!$B$3:$F$38,5,0))&gt;0,IF($T$66=1,VLOOKUP($U30,JUL!$B$3:$F$38,4,0),VLOOKUP($U30,JUL!$B$3:$F$38,5,0)),"")),"",IF(IF($T$66=1,VLOOKUP($U30,JUL!$B$3:$F$38,4,0),VLOOKUP($U30,JUL!$B$3:$F$38,5,0))&gt;0,IF($T$66=1,VLOOKUP($U30,JUL!$B$3:$F$38,4,0),VLOOKUP($U30,JUL!$B$3:$F$38,5,0)),""))</f>
        <v>36</v>
      </c>
      <c r="N30" s="38">
        <f>IF(ISERROR(IF(IF($T$66=1,VLOOKUP($U30,AGO!$B$3:$F$38,4,0),VLOOKUP($U30,AGO!$B$3:$F$38,5,0))&gt;0,IF($T$66=1,VLOOKUP($U30,AGO!$B$3:$F$38,4,0),VLOOKUP($U30,AGO!$B$3:$F$38,5,0)),"")),"",IF(IF($T$66=1,VLOOKUP($U30,AGO!$B$3:$F$38,4,0),VLOOKUP($U30,AGO!$B$3:$F$38,5,0))&gt;0,IF($T$66=1,VLOOKUP($U30,AGO!$B$3:$F$38,4,0),VLOOKUP($U30,AGO!$B$3:$F$38,5,0)),""))</f>
        <v>43</v>
      </c>
      <c r="O30" s="38">
        <f>IF(ISERROR(IF(IF($T$66=1,VLOOKUP($U30,SET!$B$3:$F$38,4,0),VLOOKUP($U30,SET!$B$3:$F$38,5,0))&gt;0,IF($T$66=1,VLOOKUP($U30,SET!$B$3:$F$38,4,0),VLOOKUP($U30,SET!$B$3:$F$38,5,0)),"")),"",IF(IF($T$66=1,VLOOKUP($U30,SET!$B$3:$F$38,4,0),VLOOKUP($U30,SET!$B$3:$F$38,5,0))&gt;0,IF($T$66=1,VLOOKUP($U30,SET!$B$3:$F$38,4,0),VLOOKUP($U30,SET!$B$3:$F$38,5,0)),""))</f>
        <v>17</v>
      </c>
      <c r="P30" s="38">
        <f>IF(ISERROR(IF(IF($T$66=1,VLOOKUP($U30,OUT!$B$3:$F$38,4,0),VLOOKUP($U30,OUT!$B$3:$F$38,5,0))&gt;0,IF($T$66=1,VLOOKUP($U30,OUT!$B$3:$F$38,4,0),VLOOKUP($U30,OUT!$B$3:$F$38,5,0)),"")),"",IF(IF($T$66=1,VLOOKUP($U30,OUT!$B$3:$F$38,4,0),VLOOKUP($U30,OUT!$B$3:$F$38,5,0))&gt;0,IF($T$66=1,VLOOKUP($U30,OUT!$B$3:$F$38,4,0),VLOOKUP($U30,OUT!$B$3:$F$38,5,0)),""))</f>
        <v>55</v>
      </c>
      <c r="Q30" s="38">
        <f>IF(ISERROR(IF(IF($T$66=1,VLOOKUP($U30,NOV!$B$3:$F$38,4,0),VLOOKUP($U30,NOV!$B$3:$F$38,5,0))&gt;0,IF($T$66=1,VLOOKUP($U30,NOV!$B$3:$F$38,4,0),VLOOKUP($U30,NOV!$B$3:$F$38,5,0)),"")),"",IF(IF($T$66=1,VLOOKUP($U30,NOV!$B$3:$F$38,4,0),VLOOKUP($U30,NOV!$B$3:$F$38,5,0))&gt;0,IF($T$66=1,VLOOKUP($U30,NOV!$B$3:$F$38,4,0),VLOOKUP($U30,NOV!$B$3:$F$38,5,0)),""))</f>
        <v>58</v>
      </c>
      <c r="R30" s="38">
        <f>IF(ISERROR(IF(IF($T$66=1,VLOOKUP($U30,DEZ!$B$3:$F$38,4,0),VLOOKUP($U30,DEZ!$B$3:$F$38,5,0))&gt;0,IF($T$66=1,VLOOKUP($U30,DEZ!$B$3:$F$38,4,0),VLOOKUP($U30,DEZ!$B$3:$F$38,5,0)),"")),"",IF(IF($T$66=1,VLOOKUP($U30,DEZ!$B$3:$F$38,4,0),VLOOKUP($U30,DEZ!$B$3:$F$38,5,0))&gt;0,IF($T$66=1,VLOOKUP($U30,DEZ!$B$3:$F$38,4,0),VLOOKUP($U30,DEZ!$B$3:$F$38,5,0)),""))</f>
        <v>16</v>
      </c>
      <c r="U30" t="s">
        <v>71</v>
      </c>
    </row>
    <row r="31" spans="1:21" x14ac:dyDescent="0.25">
      <c r="A31">
        <f t="shared" si="0"/>
        <v>5</v>
      </c>
      <c r="B31" s="66" t="str">
        <f>JAN!B7</f>
        <v>DIF 2º Andar</v>
      </c>
      <c r="C31" s="67"/>
      <c r="D31" s="20" t="str">
        <f>JAN!C7</f>
        <v>HP M553</v>
      </c>
      <c r="E31" s="23" t="str">
        <f>JAN!D7</f>
        <v>10.21.5.63</v>
      </c>
      <c r="G31" s="38">
        <f>IF(ISERROR(IF(IF($T$66=1,VLOOKUP($U31,JAN!$B$3:$F$38,4,0),VLOOKUP($U31,JAN!$B$3:$F$38,5,0))&gt;0,IF($T$66=1,VLOOKUP($U31,JAN!$B$3:$F$38,4,0),VLOOKUP($U31,JAN!$B$3:$F$38,5,0)),"")),"",IF(IF($T$66=1,VLOOKUP($U31,JAN!$B$3:$F$38,4,0),VLOOKUP($U31,JAN!$B$3:$F$38,5,0))&gt;0,IF($T$66=1,VLOOKUP($U31,JAN!$B$3:$F$38,4,0),VLOOKUP($U31,JAN!$B$3:$F$38,5,0)),""))</f>
        <v>386</v>
      </c>
      <c r="H31" s="38">
        <f>IF(ISERROR(IF(IF($T$66=1,VLOOKUP($U31,FEV!$B$3:$F$38,4,0),VLOOKUP($U31,FEV!$B$3:$F$38,5,0))&gt;0,IF($T$66=1,VLOOKUP($U31,FEV!$B$3:$F$38,4,0),VLOOKUP($U31,FEV!$B$3:$F$38,5,0)),"")),"",IF(IF($T$66=1,VLOOKUP($U31,FEV!$B$3:$F$38,4,0),VLOOKUP($U31,FEV!$B$3:$F$38,5,0))&gt;0,IF($T$66=1,VLOOKUP($U31,FEV!$B$3:$F$38,4,0),VLOOKUP($U31,FEV!$B$3:$F$38,5,0)),""))</f>
        <v>215</v>
      </c>
      <c r="I31" s="38">
        <f>IF(ISERROR(IF(IF($T$66=1,VLOOKUP($U31,MAR!$B$3:$F$38,4,0),VLOOKUP($U31,MAR!$B$3:$F$38,5,0))&gt;0,IF($T$66=1,VLOOKUP($U31,MAR!$B$3:$F$38,4,0),VLOOKUP($U31,MAR!$B$3:$F$38,5,0)),"")),"",IF(IF($T$66=1,VLOOKUP($U31,MAR!$B$3:$F$38,4,0),VLOOKUP($U31,MAR!$B$3:$F$38,5,0))&gt;0,IF($T$66=1,VLOOKUP($U31,MAR!$B$3:$F$38,4,0),VLOOKUP($U31,MAR!$B$3:$F$38,5,0)),""))</f>
        <v>185</v>
      </c>
      <c r="J31" s="38">
        <f>IF(ISERROR(IF(IF($T$66=1,VLOOKUP($U31,ABR!$B$3:$F$38,4,0),VLOOKUP($U31,ABR!$B$3:$F$38,5,0))&gt;0,IF($T$66=1,VLOOKUP($U31,ABR!$B$3:$F$38,4,0),VLOOKUP($U31,ABR!$B$3:$F$38,5,0)),"")),"",IF(IF($T$66=1,VLOOKUP($U31,ABR!$B$3:$F$38,4,0),VLOOKUP($U31,ABR!$B$3:$F$38,5,0))&gt;0,IF($T$66=1,VLOOKUP($U31,ABR!$B$3:$F$38,4,0),VLOOKUP($U31,ABR!$B$3:$F$38,5,0)),""))</f>
        <v>215</v>
      </c>
      <c r="K31" s="38">
        <f>IF(ISERROR(IF(IF($T$66=1,VLOOKUP($U31,MAI!$B$3:$F$38,4,0),VLOOKUP($U31,MAI!$B$3:$F$38,5,0))&gt;0,IF($T$66=1,VLOOKUP($U31,MAI!$B$3:$F$38,4,0),VLOOKUP($U31,MAI!$B$3:$F$38,5,0)),"")),"",IF(IF($T$66=1,VLOOKUP($U31,MAI!$B$3:$F$38,4,0),VLOOKUP($U31,MAI!$B$3:$F$38,5,0))&gt;0,IF($T$66=1,VLOOKUP($U31,MAI!$B$3:$F$38,4,0),VLOOKUP($U31,MAI!$B$3:$F$38,5,0)),""))</f>
        <v>248</v>
      </c>
      <c r="L31" s="38">
        <f>IF(ISERROR(IF(IF($T$66=1,VLOOKUP($U31,JUN!$B$3:$F$38,4,0),VLOOKUP($U31,JUN!$B$3:$F$38,5,0))&gt;0,IF($T$66=1,VLOOKUP($U31,JUN!$B$3:$F$38,4,0),VLOOKUP($U31,JUN!$B$3:$F$38,5,0)),"")),"",IF(IF($T$66=1,VLOOKUP($U31,JUN!$B$3:$F$38,4,0),VLOOKUP($U31,JUN!$B$3:$F$38,5,0))&gt;0,IF($T$66=1,VLOOKUP($U31,JUN!$B$3:$F$38,4,0),VLOOKUP($U31,JUN!$B$3:$F$38,5,0)),""))</f>
        <v>69</v>
      </c>
      <c r="M31" s="38">
        <f>IF(ISERROR(IF(IF($T$66=1,VLOOKUP($U31,JUL!$B$3:$F$38,4,0),VLOOKUP($U31,JUL!$B$3:$F$38,5,0))&gt;0,IF($T$66=1,VLOOKUP($U31,JUL!$B$3:$F$38,4,0),VLOOKUP($U31,JUL!$B$3:$F$38,5,0)),"")),"",IF(IF($T$66=1,VLOOKUP($U31,JUL!$B$3:$F$38,4,0),VLOOKUP($U31,JUL!$B$3:$F$38,5,0))&gt;0,IF($T$66=1,VLOOKUP($U31,JUL!$B$3:$F$38,4,0),VLOOKUP($U31,JUL!$B$3:$F$38,5,0)),""))</f>
        <v>124</v>
      </c>
      <c r="N31" s="38">
        <f>IF(ISERROR(IF(IF($T$66=1,VLOOKUP($U31,AGO!$B$3:$F$38,4,0),VLOOKUP($U31,AGO!$B$3:$F$38,5,0))&gt;0,IF($T$66=1,VLOOKUP($U31,AGO!$B$3:$F$38,4,0),VLOOKUP($U31,AGO!$B$3:$F$38,5,0)),"")),"",IF(IF($T$66=1,VLOOKUP($U31,AGO!$B$3:$F$38,4,0),VLOOKUP($U31,AGO!$B$3:$F$38,5,0))&gt;0,IF($T$66=1,VLOOKUP($U31,AGO!$B$3:$F$38,4,0),VLOOKUP($U31,AGO!$B$3:$F$38,5,0)),""))</f>
        <v>254</v>
      </c>
      <c r="O31" s="38">
        <f>IF(ISERROR(IF(IF($T$66=1,VLOOKUP($U31,SET!$B$3:$F$38,4,0),VLOOKUP($U31,SET!$B$3:$F$38,5,0))&gt;0,IF($T$66=1,VLOOKUP($U31,SET!$B$3:$F$38,4,0),VLOOKUP($U31,SET!$B$3:$F$38,5,0)),"")),"",IF(IF($T$66=1,VLOOKUP($U31,SET!$B$3:$F$38,4,0),VLOOKUP($U31,SET!$B$3:$F$38,5,0))&gt;0,IF($T$66=1,VLOOKUP($U31,SET!$B$3:$F$38,4,0),VLOOKUP($U31,SET!$B$3:$F$38,5,0)),""))</f>
        <v>158</v>
      </c>
      <c r="P31" s="38">
        <f>IF(ISERROR(IF(IF($T$66=1,VLOOKUP($U31,OUT!$B$3:$F$38,4,0),VLOOKUP($U31,OUT!$B$3:$F$38,5,0))&gt;0,IF($T$66=1,VLOOKUP($U31,OUT!$B$3:$F$38,4,0),VLOOKUP($U31,OUT!$B$3:$F$38,5,0)),"")),"",IF(IF($T$66=1,VLOOKUP($U31,OUT!$B$3:$F$38,4,0),VLOOKUP($U31,OUT!$B$3:$F$38,5,0))&gt;0,IF($T$66=1,VLOOKUP($U31,OUT!$B$3:$F$38,4,0),VLOOKUP($U31,OUT!$B$3:$F$38,5,0)),""))</f>
        <v>172</v>
      </c>
      <c r="Q31" s="38">
        <f>IF(ISERROR(IF(IF($T$66=1,VLOOKUP($U31,NOV!$B$3:$F$38,4,0),VLOOKUP($U31,NOV!$B$3:$F$38,5,0))&gt;0,IF($T$66=1,VLOOKUP($U31,NOV!$B$3:$F$38,4,0),VLOOKUP($U31,NOV!$B$3:$F$38,5,0)),"")),"",IF(IF($T$66=1,VLOOKUP($U31,NOV!$B$3:$F$38,4,0),VLOOKUP($U31,NOV!$B$3:$F$38,5,0))&gt;0,IF($T$66=1,VLOOKUP($U31,NOV!$B$3:$F$38,4,0),VLOOKUP($U31,NOV!$B$3:$F$38,5,0)),""))</f>
        <v>195</v>
      </c>
      <c r="R31" s="38">
        <f>IF(ISERROR(IF(IF($T$66=1,VLOOKUP($U31,DEZ!$B$3:$F$38,4,0),VLOOKUP($U31,DEZ!$B$3:$F$38,5,0))&gt;0,IF($T$66=1,VLOOKUP($U31,DEZ!$B$3:$F$38,4,0),VLOOKUP($U31,DEZ!$B$3:$F$38,5,0)),"")),"",IF(IF($T$66=1,VLOOKUP($U31,DEZ!$B$3:$F$38,4,0),VLOOKUP($U31,DEZ!$B$3:$F$38,5,0))&gt;0,IF($T$66=1,VLOOKUP($U31,DEZ!$B$3:$F$38,4,0),VLOOKUP($U31,DEZ!$B$3:$F$38,5,0)),""))</f>
        <v>23</v>
      </c>
      <c r="U31" t="s">
        <v>72</v>
      </c>
    </row>
    <row r="32" spans="1:21" x14ac:dyDescent="0.25">
      <c r="A32">
        <f t="shared" si="0"/>
        <v>6</v>
      </c>
      <c r="B32" s="66" t="str">
        <f>JAN!B8</f>
        <v>Eventos</v>
      </c>
      <c r="C32" s="67"/>
      <c r="D32" s="20" t="str">
        <f>JAN!C8</f>
        <v>HP 8720</v>
      </c>
      <c r="E32" s="23" t="str">
        <f>JAN!D8</f>
        <v>10.21.5.70</v>
      </c>
      <c r="G32" s="38" t="str">
        <f>IF(ISERROR(IF(IF($T$66=1,VLOOKUP($U32,JAN!$B$3:$F$38,4,0),VLOOKUP($U32,JAN!$B$3:$F$38,5,0))&gt;0,IF($T$66=1,VLOOKUP($U32,JAN!$B$3:$F$38,4,0),VLOOKUP($U32,JAN!$B$3:$F$38,5,0)),"")),"",IF(IF($T$66=1,VLOOKUP($U32,JAN!$B$3:$F$38,4,0),VLOOKUP($U32,JAN!$B$3:$F$38,5,0))&gt;0,IF($T$66=1,VLOOKUP($U32,JAN!$B$3:$F$38,4,0),VLOOKUP($U32,JAN!$B$3:$F$38,5,0)),""))</f>
        <v/>
      </c>
      <c r="H32" s="38" t="str">
        <f>IF(ISERROR(IF(IF($T$66=1,VLOOKUP($U32,FEV!$B$3:$F$38,4,0),VLOOKUP($U32,FEV!$B$3:$F$38,5,0))&gt;0,IF($T$66=1,VLOOKUP($U32,FEV!$B$3:$F$38,4,0),VLOOKUP($U32,FEV!$B$3:$F$38,5,0)),"")),"",IF(IF($T$66=1,VLOOKUP($U32,FEV!$B$3:$F$38,4,0),VLOOKUP($U32,FEV!$B$3:$F$38,5,0))&gt;0,IF($T$66=1,VLOOKUP($U32,FEV!$B$3:$F$38,4,0),VLOOKUP($U32,FEV!$B$3:$F$38,5,0)),""))</f>
        <v/>
      </c>
      <c r="I32" s="38" t="str">
        <f>IF(ISERROR(IF(IF($T$66=1,VLOOKUP($U32,MAR!$B$3:$F$38,4,0),VLOOKUP($U32,MAR!$B$3:$F$38,5,0))&gt;0,IF($T$66=1,VLOOKUP($U32,MAR!$B$3:$F$38,4,0),VLOOKUP($U32,MAR!$B$3:$F$38,5,0)),"")),"",IF(IF($T$66=1,VLOOKUP($U32,MAR!$B$3:$F$38,4,0),VLOOKUP($U32,MAR!$B$3:$F$38,5,0))&gt;0,IF($T$66=1,VLOOKUP($U32,MAR!$B$3:$F$38,4,0),VLOOKUP($U32,MAR!$B$3:$F$38,5,0)),""))</f>
        <v/>
      </c>
      <c r="J32" s="38" t="str">
        <f>IF(ISERROR(IF(IF($T$66=1,VLOOKUP($U32,ABR!$B$3:$F$38,4,0),VLOOKUP($U32,ABR!$B$3:$F$38,5,0))&gt;0,IF($T$66=1,VLOOKUP($U32,ABR!$B$3:$F$38,4,0),VLOOKUP($U32,ABR!$B$3:$F$38,5,0)),"")),"",IF(IF($T$66=1,VLOOKUP($U32,ABR!$B$3:$F$38,4,0),VLOOKUP($U32,ABR!$B$3:$F$38,5,0))&gt;0,IF($T$66=1,VLOOKUP($U32,ABR!$B$3:$F$38,4,0),VLOOKUP($U32,ABR!$B$3:$F$38,5,0)),""))</f>
        <v/>
      </c>
      <c r="K32" s="38" t="str">
        <f>IF(ISERROR(IF(IF($T$66=1,VLOOKUP($U32,MAI!$B$3:$F$38,4,0),VLOOKUP($U32,MAI!$B$3:$F$38,5,0))&gt;0,IF($T$66=1,VLOOKUP($U32,MAI!$B$3:$F$38,4,0),VLOOKUP($U32,MAI!$B$3:$F$38,5,0)),"")),"",IF(IF($T$66=1,VLOOKUP($U32,MAI!$B$3:$F$38,4,0),VLOOKUP($U32,MAI!$B$3:$F$38,5,0))&gt;0,IF($T$66=1,VLOOKUP($U32,MAI!$B$3:$F$38,4,0),VLOOKUP($U32,MAI!$B$3:$F$38,5,0)),""))</f>
        <v/>
      </c>
      <c r="L32" s="38" t="str">
        <f>IF(ISERROR(IF(IF($T$66=1,VLOOKUP($U32,JUN!$B$3:$F$38,4,0),VLOOKUP($U32,JUN!$B$3:$F$38,5,0))&gt;0,IF($T$66=1,VLOOKUP($U32,JUN!$B$3:$F$38,4,0),VLOOKUP($U32,JUN!$B$3:$F$38,5,0)),"")),"",IF(IF($T$66=1,VLOOKUP($U32,JUN!$B$3:$F$38,4,0),VLOOKUP($U32,JUN!$B$3:$F$38,5,0))&gt;0,IF($T$66=1,VLOOKUP($U32,JUN!$B$3:$F$38,4,0),VLOOKUP($U32,JUN!$B$3:$F$38,5,0)),""))</f>
        <v/>
      </c>
      <c r="M32" s="38" t="str">
        <f>IF(ISERROR(IF(IF($T$66=1,VLOOKUP($U32,JUL!$B$3:$F$38,4,0),VLOOKUP($U32,JUL!$B$3:$F$38,5,0))&gt;0,IF($T$66=1,VLOOKUP($U32,JUL!$B$3:$F$38,4,0),VLOOKUP($U32,JUL!$B$3:$F$38,5,0)),"")),"",IF(IF($T$66=1,VLOOKUP($U32,JUL!$B$3:$F$38,4,0),VLOOKUP($U32,JUL!$B$3:$F$38,5,0))&gt;0,IF($T$66=1,VLOOKUP($U32,JUL!$B$3:$F$38,4,0),VLOOKUP($U32,JUL!$B$3:$F$38,5,0)),""))</f>
        <v/>
      </c>
      <c r="N32" s="38" t="str">
        <f>IF(ISERROR(IF(IF($T$66=1,VLOOKUP($U32,AGO!$B$3:$F$38,4,0),VLOOKUP($U32,AGO!$B$3:$F$38,5,0))&gt;0,IF($T$66=1,VLOOKUP($U32,AGO!$B$3:$F$38,4,0),VLOOKUP($U32,AGO!$B$3:$F$38,5,0)),"")),"",IF(IF($T$66=1,VLOOKUP($U32,AGO!$B$3:$F$38,4,0),VLOOKUP($U32,AGO!$B$3:$F$38,5,0))&gt;0,IF($T$66=1,VLOOKUP($U32,AGO!$B$3:$F$38,4,0),VLOOKUP($U32,AGO!$B$3:$F$38,5,0)),""))</f>
        <v/>
      </c>
      <c r="O32" s="38" t="str">
        <f>IF(ISERROR(IF(IF($T$66=1,VLOOKUP($U32,SET!$B$3:$F$38,4,0),VLOOKUP($U32,SET!$B$3:$F$38,5,0))&gt;0,IF($T$66=1,VLOOKUP($U32,SET!$B$3:$F$38,4,0),VLOOKUP($U32,SET!$B$3:$F$38,5,0)),"")),"",IF(IF($T$66=1,VLOOKUP($U32,SET!$B$3:$F$38,4,0),VLOOKUP($U32,SET!$B$3:$F$38,5,0))&gt;0,IF($T$66=1,VLOOKUP($U32,SET!$B$3:$F$38,4,0),VLOOKUP($U32,SET!$B$3:$F$38,5,0)),""))</f>
        <v/>
      </c>
      <c r="P32" s="38" t="str">
        <f>IF(ISERROR(IF(IF($T$66=1,VLOOKUP($U32,OUT!$B$3:$F$38,4,0),VLOOKUP($U32,OUT!$B$3:$F$38,5,0))&gt;0,IF($T$66=1,VLOOKUP($U32,OUT!$B$3:$F$38,4,0),VLOOKUP($U32,OUT!$B$3:$F$38,5,0)),"")),"",IF(IF($T$66=1,VLOOKUP($U32,OUT!$B$3:$F$38,4,0),VLOOKUP($U32,OUT!$B$3:$F$38,5,0))&gt;0,IF($T$66=1,VLOOKUP($U32,OUT!$B$3:$F$38,4,0),VLOOKUP($U32,OUT!$B$3:$F$38,5,0)),""))</f>
        <v/>
      </c>
      <c r="Q32" s="38" t="str">
        <f>IF(ISERROR(IF(IF($T$66=1,VLOOKUP($U32,NOV!$B$3:$F$38,4,0),VLOOKUP($U32,NOV!$B$3:$F$38,5,0))&gt;0,IF($T$66=1,VLOOKUP($U32,NOV!$B$3:$F$38,4,0),VLOOKUP($U32,NOV!$B$3:$F$38,5,0)),"")),"",IF(IF($T$66=1,VLOOKUP($U32,NOV!$B$3:$F$38,4,0),VLOOKUP($U32,NOV!$B$3:$F$38,5,0))&gt;0,IF($T$66=1,VLOOKUP($U32,NOV!$B$3:$F$38,4,0),VLOOKUP($U32,NOV!$B$3:$F$38,5,0)),""))</f>
        <v/>
      </c>
      <c r="R32" s="38" t="str">
        <f>IF(ISERROR(IF(IF($T$66=1,VLOOKUP($U32,DEZ!$B$3:$F$38,4,0),VLOOKUP($U32,DEZ!$B$3:$F$38,5,0))&gt;0,IF($T$66=1,VLOOKUP($U32,DEZ!$B$3:$F$38,4,0),VLOOKUP($U32,DEZ!$B$3:$F$38,5,0)),"")),"",IF(IF($T$66=1,VLOOKUP($U32,DEZ!$B$3:$F$38,4,0),VLOOKUP($U32,DEZ!$B$3:$F$38,5,0))&gt;0,IF($T$66=1,VLOOKUP($U32,DEZ!$B$3:$F$38,4,0),VLOOKUP($U32,DEZ!$B$3:$F$38,5,0)),""))</f>
        <v/>
      </c>
      <c r="U32" t="s">
        <v>73</v>
      </c>
    </row>
    <row r="33" spans="1:21" x14ac:dyDescent="0.25">
      <c r="A33">
        <f t="shared" si="0"/>
        <v>7</v>
      </c>
      <c r="B33" s="66" t="str">
        <f>JAN!B9</f>
        <v>ICNA - Erlen</v>
      </c>
      <c r="C33" s="67"/>
      <c r="D33" s="20" t="str">
        <f>JAN!C9</f>
        <v>HP 251DW</v>
      </c>
      <c r="E33" s="23" t="str">
        <f>JAN!D9</f>
        <v>USB</v>
      </c>
      <c r="F33" s="17"/>
      <c r="G33" s="38">
        <f>IF(ISERROR(IF(IF($T$66=1,VLOOKUP($U33,JAN!$B$3:$F$38,4,0),VLOOKUP($U33,JAN!$B$3:$F$38,5,0))&gt;0,IF($T$66=1,VLOOKUP($U33,JAN!$B$3:$F$38,4,0),VLOOKUP($U33,JAN!$B$3:$F$38,5,0)),"")),"",IF(IF($T$66=1,VLOOKUP($U33,JAN!$B$3:$F$38,4,0),VLOOKUP($U33,JAN!$B$3:$F$38,5,0))&gt;0,IF($T$66=1,VLOOKUP($U33,JAN!$B$3:$F$38,4,0),VLOOKUP($U33,JAN!$B$3:$F$38,5,0)),""))</f>
        <v>401</v>
      </c>
      <c r="H33" s="38">
        <f>IF(ISERROR(IF(IF($T$66=1,VLOOKUP($U33,FEV!$B$3:$F$38,4,0),VLOOKUP($U33,FEV!$B$3:$F$38,5,0))&gt;0,IF($T$66=1,VLOOKUP($U33,FEV!$B$3:$F$38,4,0),VLOOKUP($U33,FEV!$B$3:$F$38,5,0)),"")),"",IF(IF($T$66=1,VLOOKUP($U33,FEV!$B$3:$F$38,4,0),VLOOKUP($U33,FEV!$B$3:$F$38,5,0))&gt;0,IF($T$66=1,VLOOKUP($U33,FEV!$B$3:$F$38,4,0),VLOOKUP($U33,FEV!$B$3:$F$38,5,0)),""))</f>
        <v>189</v>
      </c>
      <c r="I33" s="38">
        <f>IF(ISERROR(IF(IF($T$66=1,VLOOKUP($U33,MAR!$B$3:$F$38,4,0),VLOOKUP($U33,MAR!$B$3:$F$38,5,0))&gt;0,IF($T$66=1,VLOOKUP($U33,MAR!$B$3:$F$38,4,0),VLOOKUP($U33,MAR!$B$3:$F$38,5,0)),"")),"",IF(IF($T$66=1,VLOOKUP($U33,MAR!$B$3:$F$38,4,0),VLOOKUP($U33,MAR!$B$3:$F$38,5,0))&gt;0,IF($T$66=1,VLOOKUP($U33,MAR!$B$3:$F$38,4,0),VLOOKUP($U33,MAR!$B$3:$F$38,5,0)),""))</f>
        <v>315</v>
      </c>
      <c r="J33" s="38">
        <f>IF(ISERROR(IF(IF($T$66=1,VLOOKUP($U33,ABR!$B$3:$F$38,4,0),VLOOKUP($U33,ABR!$B$3:$F$38,5,0))&gt;0,IF($T$66=1,VLOOKUP($U33,ABR!$B$3:$F$38,4,0),VLOOKUP($U33,ABR!$B$3:$F$38,5,0)),"")),"",IF(IF($T$66=1,VLOOKUP($U33,ABR!$B$3:$F$38,4,0),VLOOKUP($U33,ABR!$B$3:$F$38,5,0))&gt;0,IF($T$66=1,VLOOKUP($U33,ABR!$B$3:$F$38,4,0),VLOOKUP($U33,ABR!$B$3:$F$38,5,0)),""))</f>
        <v>489</v>
      </c>
      <c r="K33" s="38">
        <f>IF(ISERROR(IF(IF($T$66=1,VLOOKUP($U33,MAI!$B$3:$F$38,4,0),VLOOKUP($U33,MAI!$B$3:$F$38,5,0))&gt;0,IF($T$66=1,VLOOKUP($U33,MAI!$B$3:$F$38,4,0),VLOOKUP($U33,MAI!$B$3:$F$38,5,0)),"")),"",IF(IF($T$66=1,VLOOKUP($U33,MAI!$B$3:$F$38,4,0),VLOOKUP($U33,MAI!$B$3:$F$38,5,0))&gt;0,IF($T$66=1,VLOOKUP($U33,MAI!$B$3:$F$38,4,0),VLOOKUP($U33,MAI!$B$3:$F$38,5,0)),""))</f>
        <v>701</v>
      </c>
      <c r="L33" s="38">
        <f>IF(ISERROR(IF(IF($T$66=1,VLOOKUP($U33,JUN!$B$3:$F$38,4,0),VLOOKUP($U33,JUN!$B$3:$F$38,5,0))&gt;0,IF($T$66=1,VLOOKUP($U33,JUN!$B$3:$F$38,4,0),VLOOKUP($U33,JUN!$B$3:$F$38,5,0)),"")),"",IF(IF($T$66=1,VLOOKUP($U33,JUN!$B$3:$F$38,4,0),VLOOKUP($U33,JUN!$B$3:$F$38,5,0))&gt;0,IF($T$66=1,VLOOKUP($U33,JUN!$B$3:$F$38,4,0),VLOOKUP($U33,JUN!$B$3:$F$38,5,0)),""))</f>
        <v>417</v>
      </c>
      <c r="M33" s="38">
        <f>IF(ISERROR(IF(IF($T$66=1,VLOOKUP($U33,JUL!$B$3:$F$38,4,0),VLOOKUP($U33,JUL!$B$3:$F$38,5,0))&gt;0,IF($T$66=1,VLOOKUP($U33,JUL!$B$3:$F$38,4,0),VLOOKUP($U33,JUL!$B$3:$F$38,5,0)),"")),"",IF(IF($T$66=1,VLOOKUP($U33,JUL!$B$3:$F$38,4,0),VLOOKUP($U33,JUL!$B$3:$F$38,5,0))&gt;0,IF($T$66=1,VLOOKUP($U33,JUL!$B$3:$F$38,4,0),VLOOKUP($U33,JUL!$B$3:$F$38,5,0)),""))</f>
        <v>2148</v>
      </c>
      <c r="N33" s="38">
        <f>IF(ISERROR(IF(IF($T$66=1,VLOOKUP($U33,AGO!$B$3:$F$38,4,0),VLOOKUP($U33,AGO!$B$3:$F$38,5,0))&gt;0,IF($T$66=1,VLOOKUP($U33,AGO!$B$3:$F$38,4,0),VLOOKUP($U33,AGO!$B$3:$F$38,5,0)),"")),"",IF(IF($T$66=1,VLOOKUP($U33,AGO!$B$3:$F$38,4,0),VLOOKUP($U33,AGO!$B$3:$F$38,5,0))&gt;0,IF($T$66=1,VLOOKUP($U33,AGO!$B$3:$F$38,4,0),VLOOKUP($U33,AGO!$B$3:$F$38,5,0)),""))</f>
        <v>136</v>
      </c>
      <c r="O33" s="38">
        <f>IF(ISERROR(IF(IF($T$66=1,VLOOKUP($U33,SET!$B$3:$F$38,4,0),VLOOKUP($U33,SET!$B$3:$F$38,5,0))&gt;0,IF($T$66=1,VLOOKUP($U33,SET!$B$3:$F$38,4,0),VLOOKUP($U33,SET!$B$3:$F$38,5,0)),"")),"",IF(IF($T$66=1,VLOOKUP($U33,SET!$B$3:$F$38,4,0),VLOOKUP($U33,SET!$B$3:$F$38,5,0))&gt;0,IF($T$66=1,VLOOKUP($U33,SET!$B$3:$F$38,4,0),VLOOKUP($U33,SET!$B$3:$F$38,5,0)),""))</f>
        <v>21</v>
      </c>
      <c r="P33" s="38">
        <f>IF(ISERROR(IF(IF($T$66=1,VLOOKUP($U33,OUT!$B$3:$F$38,4,0),VLOOKUP($U33,OUT!$B$3:$F$38,5,0))&gt;0,IF($T$66=1,VLOOKUP($U33,OUT!$B$3:$F$38,4,0),VLOOKUP($U33,OUT!$B$3:$F$38,5,0)),"")),"",IF(IF($T$66=1,VLOOKUP($U33,OUT!$B$3:$F$38,4,0),VLOOKUP($U33,OUT!$B$3:$F$38,5,0))&gt;0,IF($T$66=1,VLOOKUP($U33,OUT!$B$3:$F$38,4,0),VLOOKUP($U33,OUT!$B$3:$F$38,5,0)),""))</f>
        <v>52</v>
      </c>
      <c r="Q33" s="38">
        <f>IF(ISERROR(IF(IF($T$66=1,VLOOKUP($U33,NOV!$B$3:$F$38,4,0),VLOOKUP($U33,NOV!$B$3:$F$38,5,0))&gt;0,IF($T$66=1,VLOOKUP($U33,NOV!$B$3:$F$38,4,0),VLOOKUP($U33,NOV!$B$3:$F$38,5,0)),"")),"",IF(IF($T$66=1,VLOOKUP($U33,NOV!$B$3:$F$38,4,0),VLOOKUP($U33,NOV!$B$3:$F$38,5,0))&gt;0,IF($T$66=1,VLOOKUP($U33,NOV!$B$3:$F$38,4,0),VLOOKUP($U33,NOV!$B$3:$F$38,5,0)),""))</f>
        <v>25</v>
      </c>
      <c r="R33" s="38" t="str">
        <f>IF(ISERROR(IF(IF($T$66=1,VLOOKUP($U33,DEZ!$B$3:$F$38,4,0),VLOOKUP($U33,DEZ!$B$3:$F$38,5,0))&gt;0,IF($T$66=1,VLOOKUP($U33,DEZ!$B$3:$F$38,4,0),VLOOKUP($U33,DEZ!$B$3:$F$38,5,0)),"")),"",IF(IF($T$66=1,VLOOKUP($U33,DEZ!$B$3:$F$38,4,0),VLOOKUP($U33,DEZ!$B$3:$F$38,5,0))&gt;0,IF($T$66=1,VLOOKUP($U33,DEZ!$B$3:$F$38,4,0),VLOOKUP($U33,DEZ!$B$3:$F$38,5,0)),""))</f>
        <v/>
      </c>
      <c r="U33" t="s">
        <v>74</v>
      </c>
    </row>
    <row r="34" spans="1:21" x14ac:dyDescent="0.25">
      <c r="A34">
        <f t="shared" si="0"/>
        <v>8</v>
      </c>
      <c r="B34" s="66" t="str">
        <f>JAN!B10</f>
        <v>ICNA - Rodolfo Tavares</v>
      </c>
      <c r="C34" s="67"/>
      <c r="D34" s="20" t="str">
        <f>JAN!C10</f>
        <v>HP 1015</v>
      </c>
      <c r="E34" s="23" t="str">
        <f>JAN!D10</f>
        <v>USB</v>
      </c>
      <c r="G34" s="38">
        <f>IF(ISERROR(IF(IF($T$66=1,VLOOKUP($U34,JAN!$B$3:$F$38,4,0),VLOOKUP($U34,JAN!$B$3:$F$38,5,0))&gt;0,IF($T$66=1,VLOOKUP($U34,JAN!$B$3:$F$38,4,0),VLOOKUP($U34,JAN!$B$3:$F$38,5,0)),"")),"",IF(IF($T$66=1,VLOOKUP($U34,JAN!$B$3:$F$38,4,0),VLOOKUP($U34,JAN!$B$3:$F$38,5,0))&gt;0,IF($T$66=1,VLOOKUP($U34,JAN!$B$3:$F$38,4,0),VLOOKUP($U34,JAN!$B$3:$F$38,5,0)),""))</f>
        <v>1</v>
      </c>
      <c r="H34" s="38">
        <f>IF(ISERROR(IF(IF($T$66=1,VLOOKUP($U34,FEV!$B$3:$F$38,4,0),VLOOKUP($U34,FEV!$B$3:$F$38,5,0))&gt;0,IF($T$66=1,VLOOKUP($U34,FEV!$B$3:$F$38,4,0),VLOOKUP($U34,FEV!$B$3:$F$38,5,0)),"")),"",IF(IF($T$66=1,VLOOKUP($U34,FEV!$B$3:$F$38,4,0),VLOOKUP($U34,FEV!$B$3:$F$38,5,0))&gt;0,IF($T$66=1,VLOOKUP($U34,FEV!$B$3:$F$38,4,0),VLOOKUP($U34,FEV!$B$3:$F$38,5,0)),""))</f>
        <v>1</v>
      </c>
      <c r="I34" s="38">
        <f>IF(ISERROR(IF(IF($T$66=1,VLOOKUP($U34,MAR!$B$3:$F$38,4,0),VLOOKUP($U34,MAR!$B$3:$F$38,5,0))&gt;0,IF($T$66=1,VLOOKUP($U34,MAR!$B$3:$F$38,4,0),VLOOKUP($U34,MAR!$B$3:$F$38,5,0)),"")),"",IF(IF($T$66=1,VLOOKUP($U34,MAR!$B$3:$F$38,4,0),VLOOKUP($U34,MAR!$B$3:$F$38,5,0))&gt;0,IF($T$66=1,VLOOKUP($U34,MAR!$B$3:$F$38,4,0),VLOOKUP($U34,MAR!$B$3:$F$38,5,0)),""))</f>
        <v>1</v>
      </c>
      <c r="J34" s="38">
        <f>IF(ISERROR(IF(IF($T$66=1,VLOOKUP($U34,ABR!$B$3:$F$38,4,0),VLOOKUP($U34,ABR!$B$3:$F$38,5,0))&gt;0,IF($T$66=1,VLOOKUP($U34,ABR!$B$3:$F$38,4,0),VLOOKUP($U34,ABR!$B$3:$F$38,5,0)),"")),"",IF(IF($T$66=1,VLOOKUP($U34,ABR!$B$3:$F$38,4,0),VLOOKUP($U34,ABR!$B$3:$F$38,5,0))&gt;0,IF($T$66=1,VLOOKUP($U34,ABR!$B$3:$F$38,4,0),VLOOKUP($U34,ABR!$B$3:$F$38,5,0)),""))</f>
        <v>1</v>
      </c>
      <c r="K34" s="38" t="str">
        <f>IF(ISERROR(IF(IF($T$66=1,VLOOKUP($U34,MAI!$B$3:$F$38,4,0),VLOOKUP($U34,MAI!$B$3:$F$38,5,0))&gt;0,IF($T$66=1,VLOOKUP($U34,MAI!$B$3:$F$38,4,0),VLOOKUP($U34,MAI!$B$3:$F$38,5,0)),"")),"",IF(IF($T$66=1,VLOOKUP($U34,MAI!$B$3:$F$38,4,0),VLOOKUP($U34,MAI!$B$3:$F$38,5,0))&gt;0,IF($T$66=1,VLOOKUP($U34,MAI!$B$3:$F$38,4,0),VLOOKUP($U34,MAI!$B$3:$F$38,5,0)),""))</f>
        <v/>
      </c>
      <c r="L34" s="38" t="str">
        <f>IF(ISERROR(IF(IF($T$66=1,VLOOKUP($U34,JUN!$B$3:$F$38,4,0),VLOOKUP($U34,JUN!$B$3:$F$38,5,0))&gt;0,IF($T$66=1,VLOOKUP($U34,JUN!$B$3:$F$38,4,0),VLOOKUP($U34,JUN!$B$3:$F$38,5,0)),"")),"",IF(IF($T$66=1,VLOOKUP($U34,JUN!$B$3:$F$38,4,0),VLOOKUP($U34,JUN!$B$3:$F$38,5,0))&gt;0,IF($T$66=1,VLOOKUP($U34,JUN!$B$3:$F$38,4,0),VLOOKUP($U34,JUN!$B$3:$F$38,5,0)),""))</f>
        <v/>
      </c>
      <c r="M34" s="38" t="str">
        <f>IF(ISERROR(IF(IF($T$66=1,VLOOKUP($U34,JUL!$B$3:$F$38,4,0),VLOOKUP($U34,JUL!$B$3:$F$38,5,0))&gt;0,IF($T$66=1,VLOOKUP($U34,JUL!$B$3:$F$38,4,0),VLOOKUP($U34,JUL!$B$3:$F$38,5,0)),"")),"",IF(IF($T$66=1,VLOOKUP($U34,JUL!$B$3:$F$38,4,0),VLOOKUP($U34,JUL!$B$3:$F$38,5,0))&gt;0,IF($T$66=1,VLOOKUP($U34,JUL!$B$3:$F$38,4,0),VLOOKUP($U34,JUL!$B$3:$F$38,5,0)),""))</f>
        <v/>
      </c>
      <c r="N34" s="38" t="str">
        <f>IF(ISERROR(IF(IF($T$66=1,VLOOKUP($U34,AGO!$B$3:$F$38,4,0),VLOOKUP($U34,AGO!$B$3:$F$38,5,0))&gt;0,IF($T$66=1,VLOOKUP($U34,AGO!$B$3:$F$38,4,0),VLOOKUP($U34,AGO!$B$3:$F$38,5,0)),"")),"",IF(IF($T$66=1,VLOOKUP($U34,AGO!$B$3:$F$38,4,0),VLOOKUP($U34,AGO!$B$3:$F$38,5,0))&gt;0,IF($T$66=1,VLOOKUP($U34,AGO!$B$3:$F$38,4,0),VLOOKUP($U34,AGO!$B$3:$F$38,5,0)),""))</f>
        <v/>
      </c>
      <c r="O34" s="38" t="str">
        <f>IF(ISERROR(IF(IF($T$66=1,VLOOKUP($U34,SET!$B$3:$F$38,4,0),VLOOKUP($U34,SET!$B$3:$F$38,5,0))&gt;0,IF($T$66=1,VLOOKUP($U34,SET!$B$3:$F$38,4,0),VLOOKUP($U34,SET!$B$3:$F$38,5,0)),"")),"",IF(IF($T$66=1,VLOOKUP($U34,SET!$B$3:$F$38,4,0),VLOOKUP($U34,SET!$B$3:$F$38,5,0))&gt;0,IF($T$66=1,VLOOKUP($U34,SET!$B$3:$F$38,4,0),VLOOKUP($U34,SET!$B$3:$F$38,5,0)),""))</f>
        <v/>
      </c>
      <c r="P34" s="38" t="str">
        <f>IF(ISERROR(IF(IF($T$66=1,VLOOKUP($U34,OUT!$B$3:$F$38,4,0),VLOOKUP($U34,OUT!$B$3:$F$38,5,0))&gt;0,IF($T$66=1,VLOOKUP($U34,OUT!$B$3:$F$38,4,0),VLOOKUP($U34,OUT!$B$3:$F$38,5,0)),"")),"",IF(IF($T$66=1,VLOOKUP($U34,OUT!$B$3:$F$38,4,0),VLOOKUP($U34,OUT!$B$3:$F$38,5,0))&gt;0,IF($T$66=1,VLOOKUP($U34,OUT!$B$3:$F$38,4,0),VLOOKUP($U34,OUT!$B$3:$F$38,5,0)),""))</f>
        <v/>
      </c>
      <c r="Q34" s="38" t="str">
        <f>IF(ISERROR(IF(IF($T$66=1,VLOOKUP($U34,NOV!$B$3:$F$38,4,0),VLOOKUP($U34,NOV!$B$3:$F$38,5,0))&gt;0,IF($T$66=1,VLOOKUP($U34,NOV!$B$3:$F$38,4,0),VLOOKUP($U34,NOV!$B$3:$F$38,5,0)),"")),"",IF(IF($T$66=1,VLOOKUP($U34,NOV!$B$3:$F$38,4,0),VLOOKUP($U34,NOV!$B$3:$F$38,5,0))&gt;0,IF($T$66=1,VLOOKUP($U34,NOV!$B$3:$F$38,4,0),VLOOKUP($U34,NOV!$B$3:$F$38,5,0)),""))</f>
        <v/>
      </c>
      <c r="R34" s="38" t="str">
        <f>IF(ISERROR(IF(IF($T$66=1,VLOOKUP($U34,DEZ!$B$3:$F$38,4,0),VLOOKUP($U34,DEZ!$B$3:$F$38,5,0))&gt;0,IF($T$66=1,VLOOKUP($U34,DEZ!$B$3:$F$38,4,0),VLOOKUP($U34,DEZ!$B$3:$F$38,5,0)),"")),"",IF(IF($T$66=1,VLOOKUP($U34,DEZ!$B$3:$F$38,4,0),VLOOKUP($U34,DEZ!$B$3:$F$38,5,0))&gt;0,IF($T$66=1,VLOOKUP($U34,DEZ!$B$3:$F$38,4,0),VLOOKUP($U34,DEZ!$B$3:$F$38,5,0)),""))</f>
        <v/>
      </c>
      <c r="T34" s="17"/>
      <c r="U34" t="s">
        <v>75</v>
      </c>
    </row>
    <row r="35" spans="1:21" x14ac:dyDescent="0.25">
      <c r="A35">
        <f t="shared" si="0"/>
        <v>9</v>
      </c>
      <c r="B35" s="66" t="str">
        <f>JAN!B11</f>
        <v>Impressora Viagens - DIF</v>
      </c>
      <c r="C35" s="67"/>
      <c r="D35" s="20" t="str">
        <f>JAN!C11</f>
        <v>HP 200 Mobile</v>
      </c>
      <c r="E35" s="23" t="str">
        <f>JAN!D11</f>
        <v>USB</v>
      </c>
      <c r="F35" s="17" t="s">
        <v>76</v>
      </c>
      <c r="G35" s="38" t="str">
        <f>IF(ISERROR(IF(IF($T$66=1,VLOOKUP($U35,JAN!$B$3:$F$38,4,0),VLOOKUP($U35,JAN!$B$3:$F$38,5,0))&gt;0,IF($T$66=1,VLOOKUP($U35,JAN!$B$3:$F$38,4,0),VLOOKUP($U35,JAN!$B$3:$F$38,5,0)),"")),"",IF(IF($T$66=1,VLOOKUP($U35,JAN!$B$3:$F$38,4,0),VLOOKUP($U35,JAN!$B$3:$F$38,5,0))&gt;0,IF($T$66=1,VLOOKUP($U35,JAN!$B$3:$F$38,4,0),VLOOKUP($U35,JAN!$B$3:$F$38,5,0)),""))</f>
        <v/>
      </c>
      <c r="H35" s="38" t="str">
        <f>IF(ISERROR(IF(IF($T$66=1,VLOOKUP($U35,FEV!$B$3:$F$38,4,0),VLOOKUP($U35,FEV!$B$3:$F$38,5,0))&gt;0,IF($T$66=1,VLOOKUP($U35,FEV!$B$3:$F$38,4,0),VLOOKUP($U35,FEV!$B$3:$F$38,5,0)),"")),"",IF(IF($T$66=1,VLOOKUP($U35,FEV!$B$3:$F$38,4,0),VLOOKUP($U35,FEV!$B$3:$F$38,5,0))&gt;0,IF($T$66=1,VLOOKUP($U35,FEV!$B$3:$F$38,4,0),VLOOKUP($U35,FEV!$B$3:$F$38,5,0)),""))</f>
        <v/>
      </c>
      <c r="I35" s="38" t="str">
        <f>IF(ISERROR(IF(IF($T$66=1,VLOOKUP($U35,MAR!$B$3:$F$38,4,0),VLOOKUP($U35,MAR!$B$3:$F$38,5,0))&gt;0,IF($T$66=1,VLOOKUP($U35,MAR!$B$3:$F$38,4,0),VLOOKUP($U35,MAR!$B$3:$F$38,5,0)),"")),"",IF(IF($T$66=1,VLOOKUP($U35,MAR!$B$3:$F$38,4,0),VLOOKUP($U35,MAR!$B$3:$F$38,5,0))&gt;0,IF($T$66=1,VLOOKUP($U35,MAR!$B$3:$F$38,4,0),VLOOKUP($U35,MAR!$B$3:$F$38,5,0)),""))</f>
        <v/>
      </c>
      <c r="J35" s="38" t="str">
        <f>IF(ISERROR(IF(IF($T$66=1,VLOOKUP($U35,ABR!$B$3:$F$38,4,0),VLOOKUP($U35,ABR!$B$3:$F$38,5,0))&gt;0,IF($T$66=1,VLOOKUP($U35,ABR!$B$3:$F$38,4,0),VLOOKUP($U35,ABR!$B$3:$F$38,5,0)),"")),"",IF(IF($T$66=1,VLOOKUP($U35,ABR!$B$3:$F$38,4,0),VLOOKUP($U35,ABR!$B$3:$F$38,5,0))&gt;0,IF($T$66=1,VLOOKUP($U35,ABR!$B$3:$F$38,4,0),VLOOKUP($U35,ABR!$B$3:$F$38,5,0)),""))</f>
        <v/>
      </c>
      <c r="K35" s="38" t="str">
        <f>IF(ISERROR(IF(IF($T$66=1,VLOOKUP($U35,MAI!$B$3:$F$38,4,0),VLOOKUP($U35,MAI!$B$3:$F$38,5,0))&gt;0,IF($T$66=1,VLOOKUP($U35,MAI!$B$3:$F$38,4,0),VLOOKUP($U35,MAI!$B$3:$F$38,5,0)),"")),"",IF(IF($T$66=1,VLOOKUP($U35,MAI!$B$3:$F$38,4,0),VLOOKUP($U35,MAI!$B$3:$F$38,5,0))&gt;0,IF($T$66=1,VLOOKUP($U35,MAI!$B$3:$F$38,4,0),VLOOKUP($U35,MAI!$B$3:$F$38,5,0)),""))</f>
        <v/>
      </c>
      <c r="L35" s="38" t="str">
        <f>IF(ISERROR(IF(IF($T$66=1,VLOOKUP($U35,JUN!$B$3:$F$38,4,0),VLOOKUP($U35,JUN!$B$3:$F$38,5,0))&gt;0,IF($T$66=1,VLOOKUP($U35,JUN!$B$3:$F$38,4,0),VLOOKUP($U35,JUN!$B$3:$F$38,5,0)),"")),"",IF(IF($T$66=1,VLOOKUP($U35,JUN!$B$3:$F$38,4,0),VLOOKUP($U35,JUN!$B$3:$F$38,5,0))&gt;0,IF($T$66=1,VLOOKUP($U35,JUN!$B$3:$F$38,4,0),VLOOKUP($U35,JUN!$B$3:$F$38,5,0)),""))</f>
        <v/>
      </c>
      <c r="M35" s="38" t="str">
        <f>IF(ISERROR(IF(IF($T$66=1,VLOOKUP($U35,JUL!$B$3:$F$38,4,0),VLOOKUP($U35,JUL!$B$3:$F$38,5,0))&gt;0,IF($T$66=1,VLOOKUP($U35,JUL!$B$3:$F$38,4,0),VLOOKUP($U35,JUL!$B$3:$F$38,5,0)),"")),"",IF(IF($T$66=1,VLOOKUP($U35,JUL!$B$3:$F$38,4,0),VLOOKUP($U35,JUL!$B$3:$F$38,5,0))&gt;0,IF($T$66=1,VLOOKUP($U35,JUL!$B$3:$F$38,4,0),VLOOKUP($U35,JUL!$B$3:$F$38,5,0)),""))</f>
        <v/>
      </c>
      <c r="N35" s="38" t="str">
        <f>IF(ISERROR(IF(IF($T$66=1,VLOOKUP($U35,AGO!$B$3:$F$38,4,0),VLOOKUP($U35,AGO!$B$3:$F$38,5,0))&gt;0,IF($T$66=1,VLOOKUP($U35,AGO!$B$3:$F$38,4,0),VLOOKUP($U35,AGO!$B$3:$F$38,5,0)),"")),"",IF(IF($T$66=1,VLOOKUP($U35,AGO!$B$3:$F$38,4,0),VLOOKUP($U35,AGO!$B$3:$F$38,5,0))&gt;0,IF($T$66=1,VLOOKUP($U35,AGO!$B$3:$F$38,4,0),VLOOKUP($U35,AGO!$B$3:$F$38,5,0)),""))</f>
        <v/>
      </c>
      <c r="O35" s="38" t="str">
        <f>IF(ISERROR(IF(IF($T$66=1,VLOOKUP($U35,SET!$B$3:$F$38,4,0),VLOOKUP($U35,SET!$B$3:$F$38,5,0))&gt;0,IF($T$66=1,VLOOKUP($U35,SET!$B$3:$F$38,4,0),VLOOKUP($U35,SET!$B$3:$F$38,5,0)),"")),"",IF(IF($T$66=1,VLOOKUP($U35,SET!$B$3:$F$38,4,0),VLOOKUP($U35,SET!$B$3:$F$38,5,0))&gt;0,IF($T$66=1,VLOOKUP($U35,SET!$B$3:$F$38,4,0),VLOOKUP($U35,SET!$B$3:$F$38,5,0)),""))</f>
        <v/>
      </c>
      <c r="P35" s="38" t="str">
        <f>IF(ISERROR(IF(IF($T$66=1,VLOOKUP($U35,OUT!$B$3:$F$38,4,0),VLOOKUP($U35,OUT!$B$3:$F$38,5,0))&gt;0,IF($T$66=1,VLOOKUP($U35,OUT!$B$3:$F$38,4,0),VLOOKUP($U35,OUT!$B$3:$F$38,5,0)),"")),"",IF(IF($T$66=1,VLOOKUP($U35,OUT!$B$3:$F$38,4,0),VLOOKUP($U35,OUT!$B$3:$F$38,5,0))&gt;0,IF($T$66=1,VLOOKUP($U35,OUT!$B$3:$F$38,4,0),VLOOKUP($U35,OUT!$B$3:$F$38,5,0)),""))</f>
        <v/>
      </c>
      <c r="Q35" s="38" t="str">
        <f>IF(ISERROR(IF(IF($T$66=1,VLOOKUP($U35,NOV!$B$3:$F$38,4,0),VLOOKUP($U35,NOV!$B$3:$F$38,5,0))&gt;0,IF($T$66=1,VLOOKUP($U35,NOV!$B$3:$F$38,4,0),VLOOKUP($U35,NOV!$B$3:$F$38,5,0)),"")),"",IF(IF($T$66=1,VLOOKUP($U35,NOV!$B$3:$F$38,4,0),VLOOKUP($U35,NOV!$B$3:$F$38,5,0))&gt;0,IF($T$66=1,VLOOKUP($U35,NOV!$B$3:$F$38,4,0),VLOOKUP($U35,NOV!$B$3:$F$38,5,0)),""))</f>
        <v/>
      </c>
      <c r="R35" s="38" t="str">
        <f>IF(ISERROR(IF(IF($T$66=1,VLOOKUP($U35,DEZ!$B$3:$F$38,4,0),VLOOKUP($U35,DEZ!$B$3:$F$38,5,0))&gt;0,IF($T$66=1,VLOOKUP($U35,DEZ!$B$3:$F$38,4,0),VLOOKUP($U35,DEZ!$B$3:$F$38,5,0)),"")),"",IF(IF($T$66=1,VLOOKUP($U35,DEZ!$B$3:$F$38,4,0),VLOOKUP($U35,DEZ!$B$3:$F$38,5,0))&gt;0,IF($T$66=1,VLOOKUP($U35,DEZ!$B$3:$F$38,4,0),VLOOKUP($U35,DEZ!$B$3:$F$38,5,0)),""))</f>
        <v/>
      </c>
      <c r="T35" s="17"/>
      <c r="U35" t="s">
        <v>77</v>
      </c>
    </row>
    <row r="36" spans="1:21" x14ac:dyDescent="0.25">
      <c r="A36">
        <f t="shared" si="0"/>
        <v>10</v>
      </c>
      <c r="B36" s="66" t="str">
        <f>JAN!B12</f>
        <v>Juridico - dr. Rudy</v>
      </c>
      <c r="C36" s="67"/>
      <c r="D36" s="20" t="str">
        <f>JAN!C12</f>
        <v>Brother HL4150CDN</v>
      </c>
      <c r="E36" s="23" t="str">
        <f>JAN!D12</f>
        <v>10.21.5.49</v>
      </c>
      <c r="F36" s="17" t="s">
        <v>76</v>
      </c>
      <c r="G36" s="38">
        <f>IF(ISERROR(IF(IF($T$66=1,VLOOKUP($U36,JAN!$B$3:$F$38,4,0),VLOOKUP($U36,JAN!$B$3:$F$38,5,0))&gt;0,IF($T$66=1,VLOOKUP($U36,JAN!$B$3:$F$38,4,0),VLOOKUP($U36,JAN!$B$3:$F$38,5,0)),"")),"",IF(IF($T$66=1,VLOOKUP($U36,JAN!$B$3:$F$38,4,0),VLOOKUP($U36,JAN!$B$3:$F$38,5,0))&gt;0,IF($T$66=1,VLOOKUP($U36,JAN!$B$3:$F$38,4,0),VLOOKUP($U36,JAN!$B$3:$F$38,5,0)),""))</f>
        <v>86</v>
      </c>
      <c r="H36" s="38">
        <f>IF(ISERROR(IF(IF($T$66=1,VLOOKUP($U36,FEV!$B$3:$F$38,4,0),VLOOKUP($U36,FEV!$B$3:$F$38,5,0))&gt;0,IF($T$66=1,VLOOKUP($U36,FEV!$B$3:$F$38,4,0),VLOOKUP($U36,FEV!$B$3:$F$38,5,0)),"")),"",IF(IF($T$66=1,VLOOKUP($U36,FEV!$B$3:$F$38,4,0),VLOOKUP($U36,FEV!$B$3:$F$38,5,0))&gt;0,IF($T$66=1,VLOOKUP($U36,FEV!$B$3:$F$38,4,0),VLOOKUP($U36,FEV!$B$3:$F$38,5,0)),""))</f>
        <v>361</v>
      </c>
      <c r="I36" s="38">
        <f>IF(ISERROR(IF(IF($T$66=1,VLOOKUP($U36,MAR!$B$3:$F$38,4,0),VLOOKUP($U36,MAR!$B$3:$F$38,5,0))&gt;0,IF($T$66=1,VLOOKUP($U36,MAR!$B$3:$F$38,4,0),VLOOKUP($U36,MAR!$B$3:$F$38,5,0)),"")),"",IF(IF($T$66=1,VLOOKUP($U36,MAR!$B$3:$F$38,4,0),VLOOKUP($U36,MAR!$B$3:$F$38,5,0))&gt;0,IF($T$66=1,VLOOKUP($U36,MAR!$B$3:$F$38,4,0),VLOOKUP($U36,MAR!$B$3:$F$38,5,0)),""))</f>
        <v>298</v>
      </c>
      <c r="J36" s="38">
        <f>IF(ISERROR(IF(IF($T$66=1,VLOOKUP($U36,ABR!$B$3:$F$38,4,0),VLOOKUP($U36,ABR!$B$3:$F$38,5,0))&gt;0,IF($T$66=1,VLOOKUP($U36,ABR!$B$3:$F$38,4,0),VLOOKUP($U36,ABR!$B$3:$F$38,5,0)),"")),"",IF(IF($T$66=1,VLOOKUP($U36,ABR!$B$3:$F$38,4,0),VLOOKUP($U36,ABR!$B$3:$F$38,5,0))&gt;0,IF($T$66=1,VLOOKUP($U36,ABR!$B$3:$F$38,4,0),VLOOKUP($U36,ABR!$B$3:$F$38,5,0)),""))</f>
        <v>302</v>
      </c>
      <c r="K36" s="38">
        <f>IF(ISERROR(IF(IF($T$66=1,VLOOKUP($U36,MAI!$B$3:$F$38,4,0),VLOOKUP($U36,MAI!$B$3:$F$38,5,0))&gt;0,IF($T$66=1,VLOOKUP($U36,MAI!$B$3:$F$38,4,0),VLOOKUP($U36,MAI!$B$3:$F$38,5,0)),"")),"",IF(IF($T$66=1,VLOOKUP($U36,MAI!$B$3:$F$38,4,0),VLOOKUP($U36,MAI!$B$3:$F$38,5,0))&gt;0,IF($T$66=1,VLOOKUP($U36,MAI!$B$3:$F$38,4,0),VLOOKUP($U36,MAI!$B$3:$F$38,5,0)),""))</f>
        <v>76</v>
      </c>
      <c r="L36" s="38">
        <f>IF(ISERROR(IF(IF($T$66=1,VLOOKUP($U36,JUN!$B$3:$F$38,4,0),VLOOKUP($U36,JUN!$B$3:$F$38,5,0))&gt;0,IF($T$66=1,VLOOKUP($U36,JUN!$B$3:$F$38,4,0),VLOOKUP($U36,JUN!$B$3:$F$38,5,0)),"")),"",IF(IF($T$66=1,VLOOKUP($U36,JUN!$B$3:$F$38,4,0),VLOOKUP($U36,JUN!$B$3:$F$38,5,0))&gt;0,IF($T$66=1,VLOOKUP($U36,JUN!$B$3:$F$38,4,0),VLOOKUP($U36,JUN!$B$3:$F$38,5,0)),""))</f>
        <v>17</v>
      </c>
      <c r="M36" s="38">
        <f>IF(ISERROR(IF(IF($T$66=1,VLOOKUP($U36,JUL!$B$3:$F$38,4,0),VLOOKUP($U36,JUL!$B$3:$F$38,5,0))&gt;0,IF($T$66=1,VLOOKUP($U36,JUL!$B$3:$F$38,4,0),VLOOKUP($U36,JUL!$B$3:$F$38,5,0)),"")),"",IF(IF($T$66=1,VLOOKUP($U36,JUL!$B$3:$F$38,4,0),VLOOKUP($U36,JUL!$B$3:$F$38,5,0))&gt;0,IF($T$66=1,VLOOKUP($U36,JUL!$B$3:$F$38,4,0),VLOOKUP($U36,JUL!$B$3:$F$38,5,0)),""))</f>
        <v>35</v>
      </c>
      <c r="N36" s="38">
        <f>IF(ISERROR(IF(IF($T$66=1,VLOOKUP($U36,AGO!$B$3:$F$38,4,0),VLOOKUP($U36,AGO!$B$3:$F$38,5,0))&gt;0,IF($T$66=1,VLOOKUP($U36,AGO!$B$3:$F$38,4,0),VLOOKUP($U36,AGO!$B$3:$F$38,5,0)),"")),"",IF(IF($T$66=1,VLOOKUP($U36,AGO!$B$3:$F$38,4,0),VLOOKUP($U36,AGO!$B$3:$F$38,5,0))&gt;0,IF($T$66=1,VLOOKUP($U36,AGO!$B$3:$F$38,4,0),VLOOKUP($U36,AGO!$B$3:$F$38,5,0)),""))</f>
        <v>39</v>
      </c>
      <c r="O36" s="38">
        <f>IF(ISERROR(IF(IF($T$66=1,VLOOKUP($U36,SET!$B$3:$F$38,4,0),VLOOKUP($U36,SET!$B$3:$F$38,5,0))&gt;0,IF($T$66=1,VLOOKUP($U36,SET!$B$3:$F$38,4,0),VLOOKUP($U36,SET!$B$3:$F$38,5,0)),"")),"",IF(IF($T$66=1,VLOOKUP($U36,SET!$B$3:$F$38,4,0),VLOOKUP($U36,SET!$B$3:$F$38,5,0))&gt;0,IF($T$66=1,VLOOKUP($U36,SET!$B$3:$F$38,4,0),VLOOKUP($U36,SET!$B$3:$F$38,5,0)),""))</f>
        <v>47</v>
      </c>
      <c r="P36" s="38">
        <f>IF(ISERROR(IF(IF($T$66=1,VLOOKUP($U36,OUT!$B$3:$F$38,4,0),VLOOKUP($U36,OUT!$B$3:$F$38,5,0))&gt;0,IF($T$66=1,VLOOKUP($U36,OUT!$B$3:$F$38,4,0),VLOOKUP($U36,OUT!$B$3:$F$38,5,0)),"")),"",IF(IF($T$66=1,VLOOKUP($U36,OUT!$B$3:$F$38,4,0),VLOOKUP($U36,OUT!$B$3:$F$38,5,0))&gt;0,IF($T$66=1,VLOOKUP($U36,OUT!$B$3:$F$38,4,0),VLOOKUP($U36,OUT!$B$3:$F$38,5,0)),""))</f>
        <v>28</v>
      </c>
      <c r="Q36" s="38">
        <f>IF(ISERROR(IF(IF($T$66=1,VLOOKUP($U36,NOV!$B$3:$F$38,4,0),VLOOKUP($U36,NOV!$B$3:$F$38,5,0))&gt;0,IF($T$66=1,VLOOKUP($U36,NOV!$B$3:$F$38,4,0),VLOOKUP($U36,NOV!$B$3:$F$38,5,0)),"")),"",IF(IF($T$66=1,VLOOKUP($U36,NOV!$B$3:$F$38,4,0),VLOOKUP($U36,NOV!$B$3:$F$38,5,0))&gt;0,IF($T$66=1,VLOOKUP($U36,NOV!$B$3:$F$38,4,0),VLOOKUP($U36,NOV!$B$3:$F$38,5,0)),""))</f>
        <v>28</v>
      </c>
      <c r="R36" s="38">
        <f>IF(ISERROR(IF(IF($T$66=1,VLOOKUP($U36,DEZ!$B$3:$F$38,4,0),VLOOKUP($U36,DEZ!$B$3:$F$38,5,0))&gt;0,IF($T$66=1,VLOOKUP($U36,DEZ!$B$3:$F$38,4,0),VLOOKUP($U36,DEZ!$B$3:$F$38,5,0)),"")),"",IF(IF($T$66=1,VLOOKUP($U36,DEZ!$B$3:$F$38,4,0),VLOOKUP($U36,DEZ!$B$3:$F$38,5,0))&gt;0,IF($T$66=1,VLOOKUP($U36,DEZ!$B$3:$F$38,4,0),VLOOKUP($U36,DEZ!$B$3:$F$38,5,0)),""))</f>
        <v>29</v>
      </c>
      <c r="T36" s="17"/>
      <c r="U36" t="s">
        <v>78</v>
      </c>
    </row>
    <row r="37" spans="1:21" x14ac:dyDescent="0.25">
      <c r="A37">
        <f t="shared" si="0"/>
        <v>11</v>
      </c>
      <c r="B37" s="66" t="str">
        <f>JAN!B13</f>
        <v>Ministro Brant</v>
      </c>
      <c r="C37" s="67"/>
      <c r="D37" s="20" t="str">
        <f>JAN!C13</f>
        <v>HP 6000</v>
      </c>
      <c r="E37" s="23" t="str">
        <f>JAN!D13</f>
        <v>10.21.5.39</v>
      </c>
      <c r="F37" s="17"/>
      <c r="G37" s="38" t="str">
        <f>IF(ISERROR(IF(IF($T$66=1,VLOOKUP($U37,JAN!$B$3:$F$38,4,0),VLOOKUP($U37,JAN!$B$3:$F$38,5,0))&gt;0,IF($T$66=1,VLOOKUP($U37,JAN!$B$3:$F$38,4,0),VLOOKUP($U37,JAN!$B$3:$F$38,5,0)),"")),"",IF(IF($T$66=1,VLOOKUP($U37,JAN!$B$3:$F$38,4,0),VLOOKUP($U37,JAN!$B$3:$F$38,5,0))&gt;0,IF($T$66=1,VLOOKUP($U37,JAN!$B$3:$F$38,4,0),VLOOKUP($U37,JAN!$B$3:$F$38,5,0)),""))</f>
        <v/>
      </c>
      <c r="H37" s="38" t="str">
        <f>IF(ISERROR(IF(IF($T$66=1,VLOOKUP($U37,FEV!$B$3:$F$38,4,0),VLOOKUP($U37,FEV!$B$3:$F$38,5,0))&gt;0,IF($T$66=1,VLOOKUP($U37,FEV!$B$3:$F$38,4,0),VLOOKUP($U37,FEV!$B$3:$F$38,5,0)),"")),"",IF(IF($T$66=1,VLOOKUP($U37,FEV!$B$3:$F$38,4,0),VLOOKUP($U37,FEV!$B$3:$F$38,5,0))&gt;0,IF($T$66=1,VLOOKUP($U37,FEV!$B$3:$F$38,4,0),VLOOKUP($U37,FEV!$B$3:$F$38,5,0)),""))</f>
        <v/>
      </c>
      <c r="I37" s="38" t="str">
        <f>IF(ISERROR(IF(IF($T$66=1,VLOOKUP($U37,MAR!$B$3:$F$38,4,0),VLOOKUP($U37,MAR!$B$3:$F$38,5,0))&gt;0,IF($T$66=1,VLOOKUP($U37,MAR!$B$3:$F$38,4,0),VLOOKUP($U37,MAR!$B$3:$F$38,5,0)),"")),"",IF(IF($T$66=1,VLOOKUP($U37,MAR!$B$3:$F$38,4,0),VLOOKUP($U37,MAR!$B$3:$F$38,5,0))&gt;0,IF($T$66=1,VLOOKUP($U37,MAR!$B$3:$F$38,4,0),VLOOKUP($U37,MAR!$B$3:$F$38,5,0)),""))</f>
        <v/>
      </c>
      <c r="J37" s="38" t="str">
        <f>IF(ISERROR(IF(IF($T$66=1,VLOOKUP($U37,ABR!$B$3:$F$38,4,0),VLOOKUP($U37,ABR!$B$3:$F$38,5,0))&gt;0,IF($T$66=1,VLOOKUP($U37,ABR!$B$3:$F$38,4,0),VLOOKUP($U37,ABR!$B$3:$F$38,5,0)),"")),"",IF(IF($T$66=1,VLOOKUP($U37,ABR!$B$3:$F$38,4,0),VLOOKUP($U37,ABR!$B$3:$F$38,5,0))&gt;0,IF($T$66=1,VLOOKUP($U37,ABR!$B$3:$F$38,4,0),VLOOKUP($U37,ABR!$B$3:$F$38,5,0)),""))</f>
        <v/>
      </c>
      <c r="K37" s="38" t="str">
        <f>IF(ISERROR(IF(IF($T$66=1,VLOOKUP($U37,MAI!$B$3:$F$38,4,0),VLOOKUP($U37,MAI!$B$3:$F$38,5,0))&gt;0,IF($T$66=1,VLOOKUP($U37,MAI!$B$3:$F$38,4,0),VLOOKUP($U37,MAI!$B$3:$F$38,5,0)),"")),"",IF(IF($T$66=1,VLOOKUP($U37,MAI!$B$3:$F$38,4,0),VLOOKUP($U37,MAI!$B$3:$F$38,5,0))&gt;0,IF($T$66=1,VLOOKUP($U37,MAI!$B$3:$F$38,4,0),VLOOKUP($U37,MAI!$B$3:$F$38,5,0)),""))</f>
        <v/>
      </c>
      <c r="L37" s="38" t="str">
        <f>IF(ISERROR(IF(IF($T$66=1,VLOOKUP($U37,JUN!$B$3:$F$38,4,0),VLOOKUP($U37,JUN!$B$3:$F$38,5,0))&gt;0,IF($T$66=1,VLOOKUP($U37,JUN!$B$3:$F$38,4,0),VLOOKUP($U37,JUN!$B$3:$F$38,5,0)),"")),"",IF(IF($T$66=1,VLOOKUP($U37,JUN!$B$3:$F$38,4,0),VLOOKUP($U37,JUN!$B$3:$F$38,5,0))&gt;0,IF($T$66=1,VLOOKUP($U37,JUN!$B$3:$F$38,4,0),VLOOKUP($U37,JUN!$B$3:$F$38,5,0)),""))</f>
        <v/>
      </c>
      <c r="M37" s="38" t="str">
        <f>IF(ISERROR(IF(IF($T$66=1,VLOOKUP($U37,JUL!$B$3:$F$38,4,0),VLOOKUP($U37,JUL!$B$3:$F$38,5,0))&gt;0,IF($T$66=1,VLOOKUP($U37,JUL!$B$3:$F$38,4,0),VLOOKUP($U37,JUL!$B$3:$F$38,5,0)),"")),"",IF(IF($T$66=1,VLOOKUP($U37,JUL!$B$3:$F$38,4,0),VLOOKUP($U37,JUL!$B$3:$F$38,5,0))&gt;0,IF($T$66=1,VLOOKUP($U37,JUL!$B$3:$F$38,4,0),VLOOKUP($U37,JUL!$B$3:$F$38,5,0)),""))</f>
        <v/>
      </c>
      <c r="N37" s="38" t="str">
        <f>IF(ISERROR(IF(IF($T$66=1,VLOOKUP($U37,AGO!$B$3:$F$38,4,0),VLOOKUP($U37,AGO!$B$3:$F$38,5,0))&gt;0,IF($T$66=1,VLOOKUP($U37,AGO!$B$3:$F$38,4,0),VLOOKUP($U37,AGO!$B$3:$F$38,5,0)),"")),"",IF(IF($T$66=1,VLOOKUP($U37,AGO!$B$3:$F$38,4,0),VLOOKUP($U37,AGO!$B$3:$F$38,5,0))&gt;0,IF($T$66=1,VLOOKUP($U37,AGO!$B$3:$F$38,4,0),VLOOKUP($U37,AGO!$B$3:$F$38,5,0)),""))</f>
        <v/>
      </c>
      <c r="O37" s="38" t="str">
        <f>IF(ISERROR(IF(IF($T$66=1,VLOOKUP($U37,SET!$B$3:$F$38,4,0),VLOOKUP($U37,SET!$B$3:$F$38,5,0))&gt;0,IF($T$66=1,VLOOKUP($U37,SET!$B$3:$F$38,4,0),VLOOKUP($U37,SET!$B$3:$F$38,5,0)),"")),"",IF(IF($T$66=1,VLOOKUP($U37,SET!$B$3:$F$38,4,0),VLOOKUP($U37,SET!$B$3:$F$38,5,0))&gt;0,IF($T$66=1,VLOOKUP($U37,SET!$B$3:$F$38,4,0),VLOOKUP($U37,SET!$B$3:$F$38,5,0)),""))</f>
        <v/>
      </c>
      <c r="P37" s="38" t="str">
        <f>IF(ISERROR(IF(IF($T$66=1,VLOOKUP($U37,OUT!$B$3:$F$38,4,0),VLOOKUP($U37,OUT!$B$3:$F$38,5,0))&gt;0,IF($T$66=1,VLOOKUP($U37,OUT!$B$3:$F$38,4,0),VLOOKUP($U37,OUT!$B$3:$F$38,5,0)),"")),"",IF(IF($T$66=1,VLOOKUP($U37,OUT!$B$3:$F$38,4,0),VLOOKUP($U37,OUT!$B$3:$F$38,5,0))&gt;0,IF($T$66=1,VLOOKUP($U37,OUT!$B$3:$F$38,4,0),VLOOKUP($U37,OUT!$B$3:$F$38,5,0)),""))</f>
        <v/>
      </c>
      <c r="Q37" s="38" t="str">
        <f>IF(ISERROR(IF(IF($T$66=1,VLOOKUP($U37,NOV!$B$3:$F$38,4,0),VLOOKUP($U37,NOV!$B$3:$F$38,5,0))&gt;0,IF($T$66=1,VLOOKUP($U37,NOV!$B$3:$F$38,4,0),VLOOKUP($U37,NOV!$B$3:$F$38,5,0)),"")),"",IF(IF($T$66=1,VLOOKUP($U37,NOV!$B$3:$F$38,4,0),VLOOKUP($U37,NOV!$B$3:$F$38,5,0))&gt;0,IF($T$66=1,VLOOKUP($U37,NOV!$B$3:$F$38,4,0),VLOOKUP($U37,NOV!$B$3:$F$38,5,0)),""))</f>
        <v/>
      </c>
      <c r="R37" s="38" t="str">
        <f>IF(ISERROR(IF(IF($T$66=1,VLOOKUP($U37,DEZ!$B$3:$F$38,4,0),VLOOKUP($U37,DEZ!$B$3:$F$38,5,0))&gt;0,IF($T$66=1,VLOOKUP($U37,DEZ!$B$3:$F$38,4,0),VLOOKUP($U37,DEZ!$B$3:$F$38,5,0)),"")),"",IF(IF($T$66=1,VLOOKUP($U37,DEZ!$B$3:$F$38,4,0),VLOOKUP($U37,DEZ!$B$3:$F$38,5,0))&gt;0,IF($T$66=1,VLOOKUP($U37,DEZ!$B$3:$F$38,4,0),VLOOKUP($U37,DEZ!$B$3:$F$38,5,0)),""))</f>
        <v/>
      </c>
      <c r="T37" s="17"/>
      <c r="U37" t="s">
        <v>79</v>
      </c>
    </row>
    <row r="38" spans="1:21" x14ac:dyDescent="0.25">
      <c r="A38">
        <f t="shared" si="0"/>
        <v>12</v>
      </c>
      <c r="B38" s="66" t="str">
        <f>JAN!B14</f>
        <v>Presidência - 2ª Secretaria</v>
      </c>
      <c r="C38" s="67"/>
      <c r="D38" s="20" t="str">
        <f>JAN!C14</f>
        <v>HP M553</v>
      </c>
      <c r="E38" s="23" t="str">
        <f>JAN!D14</f>
        <v>10.21.5.65</v>
      </c>
      <c r="F38" s="17" t="s">
        <v>76</v>
      </c>
      <c r="G38" s="38">
        <f>IF(ISERROR(IF(IF($T$66=1,VLOOKUP($U38,JAN!$B$3:$F$38,4,0),VLOOKUP($U38,JAN!$B$3:$F$38,5,0))&gt;0,IF($T$66=1,VLOOKUP($U38,JAN!$B$3:$F$38,4,0),VLOOKUP($U38,JAN!$B$3:$F$38,5,0)),"")),"",IF(IF($T$66=1,VLOOKUP($U38,JAN!$B$3:$F$38,4,0),VLOOKUP($U38,JAN!$B$3:$F$38,5,0))&gt;0,IF($T$66=1,VLOOKUP($U38,JAN!$B$3:$F$38,4,0),VLOOKUP($U38,JAN!$B$3:$F$38,5,0)),""))</f>
        <v>394</v>
      </c>
      <c r="H38" s="38">
        <f>IF(ISERROR(IF(IF($T$66=1,VLOOKUP($U38,FEV!$B$3:$F$38,4,0),VLOOKUP($U38,FEV!$B$3:$F$38,5,0))&gt;0,IF($T$66=1,VLOOKUP($U38,FEV!$B$3:$F$38,4,0),VLOOKUP($U38,FEV!$B$3:$F$38,5,0)),"")),"",IF(IF($T$66=1,VLOOKUP($U38,FEV!$B$3:$F$38,4,0),VLOOKUP($U38,FEV!$B$3:$F$38,5,0))&gt;0,IF($T$66=1,VLOOKUP($U38,FEV!$B$3:$F$38,4,0),VLOOKUP($U38,FEV!$B$3:$F$38,5,0)),""))</f>
        <v>1201</v>
      </c>
      <c r="I38" s="38">
        <f>IF(ISERROR(IF(IF($T$66=1,VLOOKUP($U38,MAR!$B$3:$F$38,4,0),VLOOKUP($U38,MAR!$B$3:$F$38,5,0))&gt;0,IF($T$66=1,VLOOKUP($U38,MAR!$B$3:$F$38,4,0),VLOOKUP($U38,MAR!$B$3:$F$38,5,0)),"")),"",IF(IF($T$66=1,VLOOKUP($U38,MAR!$B$3:$F$38,4,0),VLOOKUP($U38,MAR!$B$3:$F$38,5,0))&gt;0,IF($T$66=1,VLOOKUP($U38,MAR!$B$3:$F$38,4,0),VLOOKUP($U38,MAR!$B$3:$F$38,5,0)),""))</f>
        <v>2523</v>
      </c>
      <c r="J38" s="38">
        <f>IF(ISERROR(IF(IF($T$66=1,VLOOKUP($U38,ABR!$B$3:$F$38,4,0),VLOOKUP($U38,ABR!$B$3:$F$38,5,0))&gt;0,IF($T$66=1,VLOOKUP($U38,ABR!$B$3:$F$38,4,0),VLOOKUP($U38,ABR!$B$3:$F$38,5,0)),"")),"",IF(IF($T$66=1,VLOOKUP($U38,ABR!$B$3:$F$38,4,0),VLOOKUP($U38,ABR!$B$3:$F$38,5,0))&gt;0,IF($T$66=1,VLOOKUP($U38,ABR!$B$3:$F$38,4,0),VLOOKUP($U38,ABR!$B$3:$F$38,5,0)),""))</f>
        <v>1805</v>
      </c>
      <c r="K38" s="38">
        <f>IF(ISERROR(IF(IF($T$66=1,VLOOKUP($U38,MAI!$B$3:$F$38,4,0),VLOOKUP($U38,MAI!$B$3:$F$38,5,0))&gt;0,IF($T$66=1,VLOOKUP($U38,MAI!$B$3:$F$38,4,0),VLOOKUP($U38,MAI!$B$3:$F$38,5,0)),"")),"",IF(IF($T$66=1,VLOOKUP($U38,MAI!$B$3:$F$38,4,0),VLOOKUP($U38,MAI!$B$3:$F$38,5,0))&gt;0,IF($T$66=1,VLOOKUP($U38,MAI!$B$3:$F$38,4,0),VLOOKUP($U38,MAI!$B$3:$F$38,5,0)),""))</f>
        <v>345</v>
      </c>
      <c r="L38" s="38">
        <f>IF(ISERROR(IF(IF($T$66=1,VLOOKUP($U38,JUN!$B$3:$F$38,4,0),VLOOKUP($U38,JUN!$B$3:$F$38,5,0))&gt;0,IF($T$66=1,VLOOKUP($U38,JUN!$B$3:$F$38,4,0),VLOOKUP($U38,JUN!$B$3:$F$38,5,0)),"")),"",IF(IF($T$66=1,VLOOKUP($U38,JUN!$B$3:$F$38,4,0),VLOOKUP($U38,JUN!$B$3:$F$38,5,0))&gt;0,IF($T$66=1,VLOOKUP($U38,JUN!$B$3:$F$38,4,0),VLOOKUP($U38,JUN!$B$3:$F$38,5,0)),""))</f>
        <v>401</v>
      </c>
      <c r="M38" s="38">
        <f>IF(ISERROR(IF(IF($T$66=1,VLOOKUP($U38,JUL!$B$3:$F$38,4,0),VLOOKUP($U38,JUL!$B$3:$F$38,5,0))&gt;0,IF($T$66=1,VLOOKUP($U38,JUL!$B$3:$F$38,4,0),VLOOKUP($U38,JUL!$B$3:$F$38,5,0)),"")),"",IF(IF($T$66=1,VLOOKUP($U38,JUL!$B$3:$F$38,4,0),VLOOKUP($U38,JUL!$B$3:$F$38,5,0))&gt;0,IF($T$66=1,VLOOKUP($U38,JUL!$B$3:$F$38,4,0),VLOOKUP($U38,JUL!$B$3:$F$38,5,0)),""))</f>
        <v>850</v>
      </c>
      <c r="N38" s="38">
        <f>IF(ISERROR(IF(IF($T$66=1,VLOOKUP($U38,AGO!$B$3:$F$38,4,0),VLOOKUP($U38,AGO!$B$3:$F$38,5,0))&gt;0,IF($T$66=1,VLOOKUP($U38,AGO!$B$3:$F$38,4,0),VLOOKUP($U38,AGO!$B$3:$F$38,5,0)),"")),"",IF(IF($T$66=1,VLOOKUP($U38,AGO!$B$3:$F$38,4,0),VLOOKUP($U38,AGO!$B$3:$F$38,5,0))&gt;0,IF($T$66=1,VLOOKUP($U38,AGO!$B$3:$F$38,4,0),VLOOKUP($U38,AGO!$B$3:$F$38,5,0)),""))</f>
        <v>947</v>
      </c>
      <c r="O38" s="38">
        <f>IF(ISERROR(IF(IF($T$66=1,VLOOKUP($U38,SET!$B$3:$F$38,4,0),VLOOKUP($U38,SET!$B$3:$F$38,5,0))&gt;0,IF($T$66=1,VLOOKUP($U38,SET!$B$3:$F$38,4,0),VLOOKUP($U38,SET!$B$3:$F$38,5,0)),"")),"",IF(IF($T$66=1,VLOOKUP($U38,SET!$B$3:$F$38,4,0),VLOOKUP($U38,SET!$B$3:$F$38,5,0))&gt;0,IF($T$66=1,VLOOKUP($U38,SET!$B$3:$F$38,4,0),VLOOKUP($U38,SET!$B$3:$F$38,5,0)),""))</f>
        <v>596</v>
      </c>
      <c r="P38" s="38">
        <f>IF(ISERROR(IF(IF($T$66=1,VLOOKUP($U38,OUT!$B$3:$F$38,4,0),VLOOKUP($U38,OUT!$B$3:$F$38,5,0))&gt;0,IF($T$66=1,VLOOKUP($U38,OUT!$B$3:$F$38,4,0),VLOOKUP($U38,OUT!$B$3:$F$38,5,0)),"")),"",IF(IF($T$66=1,VLOOKUP($U38,OUT!$B$3:$F$38,4,0),VLOOKUP($U38,OUT!$B$3:$F$38,5,0))&gt;0,IF($T$66=1,VLOOKUP($U38,OUT!$B$3:$F$38,4,0),VLOOKUP($U38,OUT!$B$3:$F$38,5,0)),""))</f>
        <v>194</v>
      </c>
      <c r="Q38" s="38">
        <f>IF(ISERROR(IF(IF($T$66=1,VLOOKUP($U38,NOV!$B$3:$F$38,4,0),VLOOKUP($U38,NOV!$B$3:$F$38,5,0))&gt;0,IF($T$66=1,VLOOKUP($U38,NOV!$B$3:$F$38,4,0),VLOOKUP($U38,NOV!$B$3:$F$38,5,0)),"")),"",IF(IF($T$66=1,VLOOKUP($U38,NOV!$B$3:$F$38,4,0),VLOOKUP($U38,NOV!$B$3:$F$38,5,0))&gt;0,IF($T$66=1,VLOOKUP($U38,NOV!$B$3:$F$38,4,0),VLOOKUP($U38,NOV!$B$3:$F$38,5,0)),""))</f>
        <v>588</v>
      </c>
      <c r="R38" s="38">
        <f>IF(ISERROR(IF(IF($T$66=1,VLOOKUP($U38,DEZ!$B$3:$F$38,4,0),VLOOKUP($U38,DEZ!$B$3:$F$38,5,0))&gt;0,IF($T$66=1,VLOOKUP($U38,DEZ!$B$3:$F$38,4,0),VLOOKUP($U38,DEZ!$B$3:$F$38,5,0)),"")),"",IF(IF($T$66=1,VLOOKUP($U38,DEZ!$B$3:$F$38,4,0),VLOOKUP($U38,DEZ!$B$3:$F$38,5,0))&gt;0,IF($T$66=1,VLOOKUP($U38,DEZ!$B$3:$F$38,4,0),VLOOKUP($U38,DEZ!$B$3:$F$38,5,0)),""))</f>
        <v>1381</v>
      </c>
      <c r="U38" t="s">
        <v>80</v>
      </c>
    </row>
    <row r="39" spans="1:21" x14ac:dyDescent="0.25">
      <c r="A39">
        <f t="shared" si="0"/>
        <v>13</v>
      </c>
      <c r="B39" s="66" t="str">
        <f>JAN!B15</f>
        <v>Presidência - Carlos Bastide</v>
      </c>
      <c r="C39" s="67"/>
      <c r="D39" s="20" t="str">
        <f>JAN!C15</f>
        <v>HP P1005</v>
      </c>
      <c r="E39" s="23" t="str">
        <f>JAN!D15</f>
        <v>USB</v>
      </c>
      <c r="G39" s="38">
        <f>IF(ISERROR(IF(IF($T$66=1,VLOOKUP($U39,JAN!$B$3:$F$38,4,0),VLOOKUP($U39,JAN!$B$3:$F$38,5,0))&gt;0,IF($T$66=1,VLOOKUP($U39,JAN!$B$3:$F$38,4,0),VLOOKUP($U39,JAN!$B$3:$F$38,5,0)),"")),"",IF(IF($T$66=1,VLOOKUP($U39,JAN!$B$3:$F$38,4,0),VLOOKUP($U39,JAN!$B$3:$F$38,5,0))&gt;0,IF($T$66=1,VLOOKUP($U39,JAN!$B$3:$F$38,4,0),VLOOKUP($U39,JAN!$B$3:$F$38,5,0)),""))</f>
        <v>1</v>
      </c>
      <c r="H39" s="38">
        <f>IF(ISERROR(IF(IF($T$66=1,VLOOKUP($U39,FEV!$B$3:$F$38,4,0),VLOOKUP($U39,FEV!$B$3:$F$38,5,0))&gt;0,IF($T$66=1,VLOOKUP($U39,FEV!$B$3:$F$38,4,0),VLOOKUP($U39,FEV!$B$3:$F$38,5,0)),"")),"",IF(IF($T$66=1,VLOOKUP($U39,FEV!$B$3:$F$38,4,0),VLOOKUP($U39,FEV!$B$3:$F$38,5,0))&gt;0,IF($T$66=1,VLOOKUP($U39,FEV!$B$3:$F$38,4,0),VLOOKUP($U39,FEV!$B$3:$F$38,5,0)),""))</f>
        <v>1</v>
      </c>
      <c r="I39" s="38">
        <f>IF(ISERROR(IF(IF($T$66=1,VLOOKUP($U39,MAR!$B$3:$F$38,4,0),VLOOKUP($U39,MAR!$B$3:$F$38,5,0))&gt;0,IF($T$66=1,VLOOKUP($U39,MAR!$B$3:$F$38,4,0),VLOOKUP($U39,MAR!$B$3:$F$38,5,0)),"")),"",IF(IF($T$66=1,VLOOKUP($U39,MAR!$B$3:$F$38,4,0),VLOOKUP($U39,MAR!$B$3:$F$38,5,0))&gt;0,IF($T$66=1,VLOOKUP($U39,MAR!$B$3:$F$38,4,0),VLOOKUP($U39,MAR!$B$3:$F$38,5,0)),""))</f>
        <v>1</v>
      </c>
      <c r="J39" s="38">
        <f>IF(ISERROR(IF(IF($T$66=1,VLOOKUP($U39,ABR!$B$3:$F$38,4,0),VLOOKUP($U39,ABR!$B$3:$F$38,5,0))&gt;0,IF($T$66=1,VLOOKUP($U39,ABR!$B$3:$F$38,4,0),VLOOKUP($U39,ABR!$B$3:$F$38,5,0)),"")),"",IF(IF($T$66=1,VLOOKUP($U39,ABR!$B$3:$F$38,4,0),VLOOKUP($U39,ABR!$B$3:$F$38,5,0))&gt;0,IF($T$66=1,VLOOKUP($U39,ABR!$B$3:$F$38,4,0),VLOOKUP($U39,ABR!$B$3:$F$38,5,0)),""))</f>
        <v>1</v>
      </c>
      <c r="K39" s="38" t="str">
        <f>IF(ISERROR(IF(IF($T$66=1,VLOOKUP($U39,MAI!$B$3:$F$38,4,0),VLOOKUP($U39,MAI!$B$3:$F$38,5,0))&gt;0,IF($T$66=1,VLOOKUP($U39,MAI!$B$3:$F$38,4,0),VLOOKUP($U39,MAI!$B$3:$F$38,5,0)),"")),"",IF(IF($T$66=1,VLOOKUP($U39,MAI!$B$3:$F$38,4,0),VLOOKUP($U39,MAI!$B$3:$F$38,5,0))&gt;0,IF($T$66=1,VLOOKUP($U39,MAI!$B$3:$F$38,4,0),VLOOKUP($U39,MAI!$B$3:$F$38,5,0)),""))</f>
        <v/>
      </c>
      <c r="L39" s="38" t="str">
        <f>IF(ISERROR(IF(IF($T$66=1,VLOOKUP($U39,JUN!$B$3:$F$38,4,0),VLOOKUP($U39,JUN!$B$3:$F$38,5,0))&gt;0,IF($T$66=1,VLOOKUP($U39,JUN!$B$3:$F$38,4,0),VLOOKUP($U39,JUN!$B$3:$F$38,5,0)),"")),"",IF(IF($T$66=1,VLOOKUP($U39,JUN!$B$3:$F$38,4,0),VLOOKUP($U39,JUN!$B$3:$F$38,5,0))&gt;0,IF($T$66=1,VLOOKUP($U39,JUN!$B$3:$F$38,4,0),VLOOKUP($U39,JUN!$B$3:$F$38,5,0)),""))</f>
        <v/>
      </c>
      <c r="M39" s="38" t="str">
        <f>IF(ISERROR(IF(IF($T$66=1,VLOOKUP($U39,JUL!$B$3:$F$38,4,0),VLOOKUP($U39,JUL!$B$3:$F$38,5,0))&gt;0,IF($T$66=1,VLOOKUP($U39,JUL!$B$3:$F$38,4,0),VLOOKUP($U39,JUL!$B$3:$F$38,5,0)),"")),"",IF(IF($T$66=1,VLOOKUP($U39,JUL!$B$3:$F$38,4,0),VLOOKUP($U39,JUL!$B$3:$F$38,5,0))&gt;0,IF($T$66=1,VLOOKUP($U39,JUL!$B$3:$F$38,4,0),VLOOKUP($U39,JUL!$B$3:$F$38,5,0)),""))</f>
        <v/>
      </c>
      <c r="N39" s="38" t="str">
        <f>IF(ISERROR(IF(IF($T$66=1,VLOOKUP($U39,AGO!$B$3:$F$38,4,0),VLOOKUP($U39,AGO!$B$3:$F$38,5,0))&gt;0,IF($T$66=1,VLOOKUP($U39,AGO!$B$3:$F$38,4,0),VLOOKUP($U39,AGO!$B$3:$F$38,5,0)),"")),"",IF(IF($T$66=1,VLOOKUP($U39,AGO!$B$3:$F$38,4,0),VLOOKUP($U39,AGO!$B$3:$F$38,5,0))&gt;0,IF($T$66=1,VLOOKUP($U39,AGO!$B$3:$F$38,4,0),VLOOKUP($U39,AGO!$B$3:$F$38,5,0)),""))</f>
        <v/>
      </c>
      <c r="O39" s="38" t="str">
        <f>IF(ISERROR(IF(IF($T$66=1,VLOOKUP($U39,SET!$B$3:$F$38,4,0),VLOOKUP($U39,SET!$B$3:$F$38,5,0))&gt;0,IF($T$66=1,VLOOKUP($U39,SET!$B$3:$F$38,4,0),VLOOKUP($U39,SET!$B$3:$F$38,5,0)),"")),"",IF(IF($T$66=1,VLOOKUP($U39,SET!$B$3:$F$38,4,0),VLOOKUP($U39,SET!$B$3:$F$38,5,0))&gt;0,IF($T$66=1,VLOOKUP($U39,SET!$B$3:$F$38,4,0),VLOOKUP($U39,SET!$B$3:$F$38,5,0)),""))</f>
        <v/>
      </c>
      <c r="P39" s="38" t="str">
        <f>IF(ISERROR(IF(IF($T$66=1,VLOOKUP($U39,OUT!$B$3:$F$38,4,0),VLOOKUP($U39,OUT!$B$3:$F$38,5,0))&gt;0,IF($T$66=1,VLOOKUP($U39,OUT!$B$3:$F$38,4,0),VLOOKUP($U39,OUT!$B$3:$F$38,5,0)),"")),"",IF(IF($T$66=1,VLOOKUP($U39,OUT!$B$3:$F$38,4,0),VLOOKUP($U39,OUT!$B$3:$F$38,5,0))&gt;0,IF($T$66=1,VLOOKUP($U39,OUT!$B$3:$F$38,4,0),VLOOKUP($U39,OUT!$B$3:$F$38,5,0)),""))</f>
        <v/>
      </c>
      <c r="Q39" s="38" t="str">
        <f>IF(ISERROR(IF(IF($T$66=1,VLOOKUP($U39,NOV!$B$3:$F$38,4,0),VLOOKUP($U39,NOV!$B$3:$F$38,5,0))&gt;0,IF($T$66=1,VLOOKUP($U39,NOV!$B$3:$F$38,4,0),VLOOKUP($U39,NOV!$B$3:$F$38,5,0)),"")),"",IF(IF($T$66=1,VLOOKUP($U39,NOV!$B$3:$F$38,4,0),VLOOKUP($U39,NOV!$B$3:$F$38,5,0))&gt;0,IF($T$66=1,VLOOKUP($U39,NOV!$B$3:$F$38,4,0),VLOOKUP($U39,NOV!$B$3:$F$38,5,0)),""))</f>
        <v/>
      </c>
      <c r="R39" s="38" t="str">
        <f>IF(ISERROR(IF(IF($T$66=1,VLOOKUP($U39,DEZ!$B$3:$F$38,4,0),VLOOKUP($U39,DEZ!$B$3:$F$38,5,0))&gt;0,IF($T$66=1,VLOOKUP($U39,DEZ!$B$3:$F$38,4,0),VLOOKUP($U39,DEZ!$B$3:$F$38,5,0)),"")),"",IF(IF($T$66=1,VLOOKUP($U39,DEZ!$B$3:$F$38,4,0),VLOOKUP($U39,DEZ!$B$3:$F$38,5,0))&gt;0,IF($T$66=1,VLOOKUP($U39,DEZ!$B$3:$F$38,4,0),VLOOKUP($U39,DEZ!$B$3:$F$38,5,0)),""))</f>
        <v/>
      </c>
      <c r="U39" t="s">
        <v>81</v>
      </c>
    </row>
    <row r="40" spans="1:21" x14ac:dyDescent="0.25">
      <c r="A40">
        <f t="shared" si="0"/>
        <v>14</v>
      </c>
      <c r="B40" s="66" t="str">
        <f>JAN!B16</f>
        <v>Presidência - Drª Otilia</v>
      </c>
      <c r="C40" s="67"/>
      <c r="D40" s="20" t="str">
        <f>JAN!C16</f>
        <v>HP 8210</v>
      </c>
      <c r="E40" s="23" t="str">
        <f>JAN!D16</f>
        <v>USB</v>
      </c>
      <c r="F40" s="17" t="s">
        <v>76</v>
      </c>
      <c r="G40" s="38">
        <f>IF(ISERROR(IF(IF($T$66=1,VLOOKUP($U40,JAN!$B$3:$F$38,4,0),VLOOKUP($U40,JAN!$B$3:$F$38,5,0))&gt;0,IF($T$66=1,VLOOKUP($U40,JAN!$B$3:$F$38,4,0),VLOOKUP($U40,JAN!$B$3:$F$38,5,0)),"")),"",IF(IF($T$66=1,VLOOKUP($U40,JAN!$B$3:$F$38,4,0),VLOOKUP($U40,JAN!$B$3:$F$38,5,0))&gt;0,IF($T$66=1,VLOOKUP($U40,JAN!$B$3:$F$38,4,0),VLOOKUP($U40,JAN!$B$3:$F$38,5,0)),""))</f>
        <v>148</v>
      </c>
      <c r="H40" s="38">
        <f>IF(ISERROR(IF(IF($T$66=1,VLOOKUP($U40,FEV!$B$3:$F$38,4,0),VLOOKUP($U40,FEV!$B$3:$F$38,5,0))&gt;0,IF($T$66=1,VLOOKUP($U40,FEV!$B$3:$F$38,4,0),VLOOKUP($U40,FEV!$B$3:$F$38,5,0)),"")),"",IF(IF($T$66=1,VLOOKUP($U40,FEV!$B$3:$F$38,4,0),VLOOKUP($U40,FEV!$B$3:$F$38,5,0))&gt;0,IF($T$66=1,VLOOKUP($U40,FEV!$B$3:$F$38,4,0),VLOOKUP($U40,FEV!$B$3:$F$38,5,0)),""))</f>
        <v>283</v>
      </c>
      <c r="I40" s="38">
        <f>IF(ISERROR(IF(IF($T$66=1,VLOOKUP($U40,MAR!$B$3:$F$38,4,0),VLOOKUP($U40,MAR!$B$3:$F$38,5,0))&gt;0,IF($T$66=1,VLOOKUP($U40,MAR!$B$3:$F$38,4,0),VLOOKUP($U40,MAR!$B$3:$F$38,5,0)),"")),"",IF(IF($T$66=1,VLOOKUP($U40,MAR!$B$3:$F$38,4,0),VLOOKUP($U40,MAR!$B$3:$F$38,5,0))&gt;0,IF($T$66=1,VLOOKUP($U40,MAR!$B$3:$F$38,4,0),VLOOKUP($U40,MAR!$B$3:$F$38,5,0)),""))</f>
        <v>267</v>
      </c>
      <c r="J40" s="38">
        <f>IF(ISERROR(IF(IF($T$66=1,VLOOKUP($U40,ABR!$B$3:$F$38,4,0),VLOOKUP($U40,ABR!$B$3:$F$38,5,0))&gt;0,IF($T$66=1,VLOOKUP($U40,ABR!$B$3:$F$38,4,0),VLOOKUP($U40,ABR!$B$3:$F$38,5,0)),"")),"",IF(IF($T$66=1,VLOOKUP($U40,ABR!$B$3:$F$38,4,0),VLOOKUP($U40,ABR!$B$3:$F$38,5,0))&gt;0,IF($T$66=1,VLOOKUP($U40,ABR!$B$3:$F$38,4,0),VLOOKUP($U40,ABR!$B$3:$F$38,5,0)),""))</f>
        <v>315</v>
      </c>
      <c r="K40" s="38" t="str">
        <f>IF(ISERROR(IF(IF($T$66=1,VLOOKUP($U40,MAI!$B$3:$F$38,4,0),VLOOKUP($U40,MAI!$B$3:$F$38,5,0))&gt;0,IF($T$66=1,VLOOKUP($U40,MAI!$B$3:$F$38,4,0),VLOOKUP($U40,MAI!$B$3:$F$38,5,0)),"")),"",IF(IF($T$66=1,VLOOKUP($U40,MAI!$B$3:$F$38,4,0),VLOOKUP($U40,MAI!$B$3:$F$38,5,0))&gt;0,IF($T$66=1,VLOOKUP($U40,MAI!$B$3:$F$38,4,0),VLOOKUP($U40,MAI!$B$3:$F$38,5,0)),""))</f>
        <v/>
      </c>
      <c r="L40" s="38">
        <f>IF(ISERROR(IF(IF($T$66=1,VLOOKUP($U40,JUN!$B$3:$F$38,4,0),VLOOKUP($U40,JUN!$B$3:$F$38,5,0))&gt;0,IF($T$66=1,VLOOKUP($U40,JUN!$B$3:$F$38,4,0),VLOOKUP($U40,JUN!$B$3:$F$38,5,0)),"")),"",IF(IF($T$66=1,VLOOKUP($U40,JUN!$B$3:$F$38,4,0),VLOOKUP($U40,JUN!$B$3:$F$38,5,0))&gt;0,IF($T$66=1,VLOOKUP($U40,JUN!$B$3:$F$38,4,0),VLOOKUP($U40,JUN!$B$3:$F$38,5,0)),""))</f>
        <v>9</v>
      </c>
      <c r="M40" s="38">
        <f>IF(ISERROR(IF(IF($T$66=1,VLOOKUP($U40,JUL!$B$3:$F$38,4,0),VLOOKUP($U40,JUL!$B$3:$F$38,5,0))&gt;0,IF($T$66=1,VLOOKUP($U40,JUL!$B$3:$F$38,4,0),VLOOKUP($U40,JUL!$B$3:$F$38,5,0)),"")),"",IF(IF($T$66=1,VLOOKUP($U40,JUL!$B$3:$F$38,4,0),VLOOKUP($U40,JUL!$B$3:$F$38,5,0))&gt;0,IF($T$66=1,VLOOKUP($U40,JUL!$B$3:$F$38,4,0),VLOOKUP($U40,JUL!$B$3:$F$38,5,0)),""))</f>
        <v>19</v>
      </c>
      <c r="N40" s="38">
        <f>IF(ISERROR(IF(IF($T$66=1,VLOOKUP($U40,AGO!$B$3:$F$38,4,0),VLOOKUP($U40,AGO!$B$3:$F$38,5,0))&gt;0,IF($T$66=1,VLOOKUP($U40,AGO!$B$3:$F$38,4,0),VLOOKUP($U40,AGO!$B$3:$F$38,5,0)),"")),"",IF(IF($T$66=1,VLOOKUP($U40,AGO!$B$3:$F$38,4,0),VLOOKUP($U40,AGO!$B$3:$F$38,5,0))&gt;0,IF($T$66=1,VLOOKUP($U40,AGO!$B$3:$F$38,4,0),VLOOKUP($U40,AGO!$B$3:$F$38,5,0)),""))</f>
        <v>20</v>
      </c>
      <c r="O40" s="38">
        <f>IF(ISERROR(IF(IF($T$66=1,VLOOKUP($U40,SET!$B$3:$F$38,4,0),VLOOKUP($U40,SET!$B$3:$F$38,5,0))&gt;0,IF($T$66=1,VLOOKUP($U40,SET!$B$3:$F$38,4,0),VLOOKUP($U40,SET!$B$3:$F$38,5,0)),"")),"",IF(IF($T$66=1,VLOOKUP($U40,SET!$B$3:$F$38,4,0),VLOOKUP($U40,SET!$B$3:$F$38,5,0))&gt;0,IF($T$66=1,VLOOKUP($U40,SET!$B$3:$F$38,4,0),VLOOKUP($U40,SET!$B$3:$F$38,5,0)),""))</f>
        <v>10</v>
      </c>
      <c r="P40" s="38">
        <f>IF(ISERROR(IF(IF($T$66=1,VLOOKUP($U40,OUT!$B$3:$F$38,4,0),VLOOKUP($U40,OUT!$B$3:$F$38,5,0))&gt;0,IF($T$66=1,VLOOKUP($U40,OUT!$B$3:$F$38,4,0),VLOOKUP($U40,OUT!$B$3:$F$38,5,0)),"")),"",IF(IF($T$66=1,VLOOKUP($U40,OUT!$B$3:$F$38,4,0),VLOOKUP($U40,OUT!$B$3:$F$38,5,0))&gt;0,IF($T$66=1,VLOOKUP($U40,OUT!$B$3:$F$38,4,0),VLOOKUP($U40,OUT!$B$3:$F$38,5,0)),""))</f>
        <v>16</v>
      </c>
      <c r="Q40" s="38">
        <f>IF(ISERROR(IF(IF($T$66=1,VLOOKUP($U40,NOV!$B$3:$F$38,4,0),VLOOKUP($U40,NOV!$B$3:$F$38,5,0))&gt;0,IF($T$66=1,VLOOKUP($U40,NOV!$B$3:$F$38,4,0),VLOOKUP($U40,NOV!$B$3:$F$38,5,0)),"")),"",IF(IF($T$66=1,VLOOKUP($U40,NOV!$B$3:$F$38,4,0),VLOOKUP($U40,NOV!$B$3:$F$38,5,0))&gt;0,IF($T$66=1,VLOOKUP($U40,NOV!$B$3:$F$38,4,0),VLOOKUP($U40,NOV!$B$3:$F$38,5,0)),""))</f>
        <v>9</v>
      </c>
      <c r="R40" s="38" t="str">
        <f>IF(ISERROR(IF(IF($T$66=1,VLOOKUP($U40,DEZ!$B$3:$F$38,4,0),VLOOKUP($U40,DEZ!$B$3:$F$38,5,0))&gt;0,IF($T$66=1,VLOOKUP($U40,DEZ!$B$3:$F$38,4,0),VLOOKUP($U40,DEZ!$B$3:$F$38,5,0)),"")),"",IF(IF($T$66=1,VLOOKUP($U40,DEZ!$B$3:$F$38,4,0),VLOOKUP($U40,DEZ!$B$3:$F$38,5,0))&gt;0,IF($T$66=1,VLOOKUP($U40,DEZ!$B$3:$F$38,4,0),VLOOKUP($U40,DEZ!$B$3:$F$38,5,0)),""))</f>
        <v/>
      </c>
      <c r="U40" t="s">
        <v>82</v>
      </c>
    </row>
    <row r="41" spans="1:21" x14ac:dyDescent="0.25">
      <c r="A41">
        <f t="shared" si="0"/>
        <v>15</v>
      </c>
      <c r="B41" s="66" t="str">
        <f>JAN!B17</f>
        <v>Presidência - Drº João</v>
      </c>
      <c r="C41" s="67"/>
      <c r="D41" s="20" t="str">
        <f>JAN!C17</f>
        <v>HP 200 Mobile</v>
      </c>
      <c r="E41" s="23" t="str">
        <f>JAN!D17</f>
        <v>10.9.1.84</v>
      </c>
      <c r="G41" s="38">
        <f>IF(ISERROR(IF(IF($T$66=1,VLOOKUP($U41,JAN!$B$3:$F$38,4,0),VLOOKUP($U41,JAN!$B$3:$F$38,5,0))&gt;0,IF($T$66=1,VLOOKUP($U41,JAN!$B$3:$F$38,4,0),VLOOKUP($U41,JAN!$B$3:$F$38,5,0)),"")),"",IF(IF($T$66=1,VLOOKUP($U41,JAN!$B$3:$F$38,4,0),VLOOKUP($U41,JAN!$B$3:$F$38,5,0))&gt;0,IF($T$66=1,VLOOKUP($U41,JAN!$B$3:$F$38,4,0),VLOOKUP($U41,JAN!$B$3:$F$38,5,0)),""))</f>
        <v>1</v>
      </c>
      <c r="H41" s="38">
        <f>IF(ISERROR(IF(IF($T$66=1,VLOOKUP($U41,FEV!$B$3:$F$38,4,0),VLOOKUP($U41,FEV!$B$3:$F$38,5,0))&gt;0,IF($T$66=1,VLOOKUP($U41,FEV!$B$3:$F$38,4,0),VLOOKUP($U41,FEV!$B$3:$F$38,5,0)),"")),"",IF(IF($T$66=1,VLOOKUP($U41,FEV!$B$3:$F$38,4,0),VLOOKUP($U41,FEV!$B$3:$F$38,5,0))&gt;0,IF($T$66=1,VLOOKUP($U41,FEV!$B$3:$F$38,4,0),VLOOKUP($U41,FEV!$B$3:$F$38,5,0)),""))</f>
        <v>1</v>
      </c>
      <c r="I41" s="38">
        <f>IF(ISERROR(IF(IF($T$66=1,VLOOKUP($U41,MAR!$B$3:$F$38,4,0),VLOOKUP($U41,MAR!$B$3:$F$38,5,0))&gt;0,IF($T$66=1,VLOOKUP($U41,MAR!$B$3:$F$38,4,0),VLOOKUP($U41,MAR!$B$3:$F$38,5,0)),"")),"",IF(IF($T$66=1,VLOOKUP($U41,MAR!$B$3:$F$38,4,0),VLOOKUP($U41,MAR!$B$3:$F$38,5,0))&gt;0,IF($T$66=1,VLOOKUP($U41,MAR!$B$3:$F$38,4,0),VLOOKUP($U41,MAR!$B$3:$F$38,5,0)),""))</f>
        <v>1</v>
      </c>
      <c r="J41" s="38">
        <f>IF(ISERROR(IF(IF($T$66=1,VLOOKUP($U41,ABR!$B$3:$F$38,4,0),VLOOKUP($U41,ABR!$B$3:$F$38,5,0))&gt;0,IF($T$66=1,VLOOKUP($U41,ABR!$B$3:$F$38,4,0),VLOOKUP($U41,ABR!$B$3:$F$38,5,0)),"")),"",IF(IF($T$66=1,VLOOKUP($U41,ABR!$B$3:$F$38,4,0),VLOOKUP($U41,ABR!$B$3:$F$38,5,0))&gt;0,IF($T$66=1,VLOOKUP($U41,ABR!$B$3:$F$38,4,0),VLOOKUP($U41,ABR!$B$3:$F$38,5,0)),""))</f>
        <v>1</v>
      </c>
      <c r="K41" s="38">
        <f>IF(ISERROR(IF(IF($T$66=1,VLOOKUP($U41,MAI!$B$3:$F$38,4,0),VLOOKUP($U41,MAI!$B$3:$F$38,5,0))&gt;0,IF($T$66=1,VLOOKUP($U41,MAI!$B$3:$F$38,4,0),VLOOKUP($U41,MAI!$B$3:$F$38,5,0)),"")),"",IF(IF($T$66=1,VLOOKUP($U41,MAI!$B$3:$F$38,4,0),VLOOKUP($U41,MAI!$B$3:$F$38,5,0))&gt;0,IF($T$66=1,VLOOKUP($U41,MAI!$B$3:$F$38,4,0),VLOOKUP($U41,MAI!$B$3:$F$38,5,0)),""))</f>
        <v>2</v>
      </c>
      <c r="L41" s="38" t="str">
        <f>IF(ISERROR(IF(IF($T$66=1,VLOOKUP($U41,JUN!$B$3:$F$38,4,0),VLOOKUP($U41,JUN!$B$3:$F$38,5,0))&gt;0,IF($T$66=1,VLOOKUP($U41,JUN!$B$3:$F$38,4,0),VLOOKUP($U41,JUN!$B$3:$F$38,5,0)),"")),"",IF(IF($T$66=1,VLOOKUP($U41,JUN!$B$3:$F$38,4,0),VLOOKUP($U41,JUN!$B$3:$F$38,5,0))&gt;0,IF($T$66=1,VLOOKUP($U41,JUN!$B$3:$F$38,4,0),VLOOKUP($U41,JUN!$B$3:$F$38,5,0)),""))</f>
        <v/>
      </c>
      <c r="M41" s="38">
        <f>IF(ISERROR(IF(IF($T$66=1,VLOOKUP($U41,JUL!$B$3:$F$38,4,0),VLOOKUP($U41,JUL!$B$3:$F$38,5,0))&gt;0,IF($T$66=1,VLOOKUP($U41,JUL!$B$3:$F$38,4,0),VLOOKUP($U41,JUL!$B$3:$F$38,5,0)),"")),"",IF(IF($T$66=1,VLOOKUP($U41,JUL!$B$3:$F$38,4,0),VLOOKUP($U41,JUL!$B$3:$F$38,5,0))&gt;0,IF($T$66=1,VLOOKUP($U41,JUL!$B$3:$F$38,4,0),VLOOKUP($U41,JUL!$B$3:$F$38,5,0)),""))</f>
        <v>7</v>
      </c>
      <c r="N41" s="38">
        <f>IF(ISERROR(IF(IF($T$66=1,VLOOKUP($U41,AGO!$B$3:$F$38,4,0),VLOOKUP($U41,AGO!$B$3:$F$38,5,0))&gt;0,IF($T$66=1,VLOOKUP($U41,AGO!$B$3:$F$38,4,0),VLOOKUP($U41,AGO!$B$3:$F$38,5,0)),"")),"",IF(IF($T$66=1,VLOOKUP($U41,AGO!$B$3:$F$38,4,0),VLOOKUP($U41,AGO!$B$3:$F$38,5,0))&gt;0,IF($T$66=1,VLOOKUP($U41,AGO!$B$3:$F$38,4,0),VLOOKUP($U41,AGO!$B$3:$F$38,5,0)),""))</f>
        <v>1</v>
      </c>
      <c r="O41" s="38">
        <f>IF(ISERROR(IF(IF($T$66=1,VLOOKUP($U41,SET!$B$3:$F$38,4,0),VLOOKUP($U41,SET!$B$3:$F$38,5,0))&gt;0,IF($T$66=1,VLOOKUP($U41,SET!$B$3:$F$38,4,0),VLOOKUP($U41,SET!$B$3:$F$38,5,0)),"")),"",IF(IF($T$66=1,VLOOKUP($U41,SET!$B$3:$F$38,4,0),VLOOKUP($U41,SET!$B$3:$F$38,5,0))&gt;0,IF($T$66=1,VLOOKUP($U41,SET!$B$3:$F$38,4,0),VLOOKUP($U41,SET!$B$3:$F$38,5,0)),""))</f>
        <v>6</v>
      </c>
      <c r="P41" s="38">
        <f>IF(ISERROR(IF(IF($T$66=1,VLOOKUP($U41,OUT!$B$3:$F$38,4,0),VLOOKUP($U41,OUT!$B$3:$F$38,5,0))&gt;0,IF($T$66=1,VLOOKUP($U41,OUT!$B$3:$F$38,4,0),VLOOKUP($U41,OUT!$B$3:$F$38,5,0)),"")),"",IF(IF($T$66=1,VLOOKUP($U41,OUT!$B$3:$F$38,4,0),VLOOKUP($U41,OUT!$B$3:$F$38,5,0))&gt;0,IF($T$66=1,VLOOKUP($U41,OUT!$B$3:$F$38,4,0),VLOOKUP($U41,OUT!$B$3:$F$38,5,0)),""))</f>
        <v>7</v>
      </c>
      <c r="Q41" s="38">
        <f>IF(ISERROR(IF(IF($T$66=1,VLOOKUP($U41,NOV!$B$3:$F$38,4,0),VLOOKUP($U41,NOV!$B$3:$F$38,5,0))&gt;0,IF($T$66=1,VLOOKUP($U41,NOV!$B$3:$F$38,4,0),VLOOKUP($U41,NOV!$B$3:$F$38,5,0)),"")),"",IF(IF($T$66=1,VLOOKUP($U41,NOV!$B$3:$F$38,4,0),VLOOKUP($U41,NOV!$B$3:$F$38,5,0))&gt;0,IF($T$66=1,VLOOKUP($U41,NOV!$B$3:$F$38,4,0),VLOOKUP($U41,NOV!$B$3:$F$38,5,0)),""))</f>
        <v>583</v>
      </c>
      <c r="R41" s="38" t="str">
        <f>IF(ISERROR(IF(IF($T$66=1,VLOOKUP($U41,DEZ!$B$3:$F$38,4,0),VLOOKUP($U41,DEZ!$B$3:$F$38,5,0))&gt;0,IF($T$66=1,VLOOKUP($U41,DEZ!$B$3:$F$38,4,0),VLOOKUP($U41,DEZ!$B$3:$F$38,5,0)),"")),"",IF(IF($T$66=1,VLOOKUP($U41,DEZ!$B$3:$F$38,4,0),VLOOKUP($U41,DEZ!$B$3:$F$38,5,0))&gt;0,IF($T$66=1,VLOOKUP($U41,DEZ!$B$3:$F$38,4,0),VLOOKUP($U41,DEZ!$B$3:$F$38,5,0)),""))</f>
        <v/>
      </c>
      <c r="U41" t="s">
        <v>83</v>
      </c>
    </row>
    <row r="42" spans="1:21" x14ac:dyDescent="0.25">
      <c r="A42">
        <f t="shared" si="0"/>
        <v>16</v>
      </c>
      <c r="B42" s="66" t="str">
        <f>JAN!B18</f>
        <v>Presidência - Secret.</v>
      </c>
      <c r="C42" s="67"/>
      <c r="D42" s="20" t="str">
        <f>JAN!C18</f>
        <v>HP 8610</v>
      </c>
      <c r="E42" s="23" t="str">
        <f>JAN!D18</f>
        <v>10.21.5.43</v>
      </c>
      <c r="G42" s="38">
        <f>IF(ISERROR(IF(IF($T$66=1,VLOOKUP($U42,JAN!$B$3:$F$38,4,0),VLOOKUP($U42,JAN!$B$3:$F$38,5,0))&gt;0,IF($T$66=1,VLOOKUP($U42,JAN!$B$3:$F$38,4,0),VLOOKUP($U42,JAN!$B$3:$F$38,5,0)),"")),"",IF(IF($T$66=1,VLOOKUP($U42,JAN!$B$3:$F$38,4,0),VLOOKUP($U42,JAN!$B$3:$F$38,5,0))&gt;0,IF($T$66=1,VLOOKUP($U42,JAN!$B$3:$F$38,4,0),VLOOKUP($U42,JAN!$B$3:$F$38,5,0)),""))</f>
        <v>452</v>
      </c>
      <c r="H42" s="38">
        <f>IF(ISERROR(IF(IF($T$66=1,VLOOKUP($U42,FEV!$B$3:$F$38,4,0),VLOOKUP($U42,FEV!$B$3:$F$38,5,0))&gt;0,IF($T$66=1,VLOOKUP($U42,FEV!$B$3:$F$38,4,0),VLOOKUP($U42,FEV!$B$3:$F$38,5,0)),"")),"",IF(IF($T$66=1,VLOOKUP($U42,FEV!$B$3:$F$38,4,0),VLOOKUP($U42,FEV!$B$3:$F$38,5,0))&gt;0,IF($T$66=1,VLOOKUP($U42,FEV!$B$3:$F$38,4,0),VLOOKUP($U42,FEV!$B$3:$F$38,5,0)),""))</f>
        <v>401</v>
      </c>
      <c r="I42" s="38">
        <f>IF(ISERROR(IF(IF($T$66=1,VLOOKUP($U42,MAR!$B$3:$F$38,4,0),VLOOKUP($U42,MAR!$B$3:$F$38,5,0))&gt;0,IF($T$66=1,VLOOKUP($U42,MAR!$B$3:$F$38,4,0),VLOOKUP($U42,MAR!$B$3:$F$38,5,0)),"")),"",IF(IF($T$66=1,VLOOKUP($U42,MAR!$B$3:$F$38,4,0),VLOOKUP($U42,MAR!$B$3:$F$38,5,0))&gt;0,IF($T$66=1,VLOOKUP($U42,MAR!$B$3:$F$38,4,0),VLOOKUP($U42,MAR!$B$3:$F$38,5,0)),""))</f>
        <v>589</v>
      </c>
      <c r="J42" s="38">
        <f>IF(ISERROR(IF(IF($T$66=1,VLOOKUP($U42,ABR!$B$3:$F$38,4,0),VLOOKUP($U42,ABR!$B$3:$F$38,5,0))&gt;0,IF($T$66=1,VLOOKUP($U42,ABR!$B$3:$F$38,4,0),VLOOKUP($U42,ABR!$B$3:$F$38,5,0)),"")),"",IF(IF($T$66=1,VLOOKUP($U42,ABR!$B$3:$F$38,4,0),VLOOKUP($U42,ABR!$B$3:$F$38,5,0))&gt;0,IF($T$66=1,VLOOKUP($U42,ABR!$B$3:$F$38,4,0),VLOOKUP($U42,ABR!$B$3:$F$38,5,0)),""))</f>
        <v>613</v>
      </c>
      <c r="K42" s="38">
        <f>IF(ISERROR(IF(IF($T$66=1,VLOOKUP($U42,MAI!$B$3:$F$38,4,0),VLOOKUP($U42,MAI!$B$3:$F$38,5,0))&gt;0,IF($T$66=1,VLOOKUP($U42,MAI!$B$3:$F$38,4,0),VLOOKUP($U42,MAI!$B$3:$F$38,5,0)),"")),"",IF(IF($T$66=1,VLOOKUP($U42,MAI!$B$3:$F$38,4,0),VLOOKUP($U42,MAI!$B$3:$F$38,5,0))&gt;0,IF($T$66=1,VLOOKUP($U42,MAI!$B$3:$F$38,4,0),VLOOKUP($U42,MAI!$B$3:$F$38,5,0)),""))</f>
        <v>55</v>
      </c>
      <c r="L42" s="38">
        <f>IF(ISERROR(IF(IF($T$66=1,VLOOKUP($U42,JUN!$B$3:$F$38,4,0),VLOOKUP($U42,JUN!$B$3:$F$38,5,0))&gt;0,IF($T$66=1,VLOOKUP($U42,JUN!$B$3:$F$38,4,0),VLOOKUP($U42,JUN!$B$3:$F$38,5,0)),"")),"",IF(IF($T$66=1,VLOOKUP($U42,JUN!$B$3:$F$38,4,0),VLOOKUP($U42,JUN!$B$3:$F$38,5,0))&gt;0,IF($T$66=1,VLOOKUP($U42,JUN!$B$3:$F$38,4,0),VLOOKUP($U42,JUN!$B$3:$F$38,5,0)),""))</f>
        <v>61</v>
      </c>
      <c r="M42" s="38">
        <f>IF(ISERROR(IF(IF($T$66=1,VLOOKUP($U42,JUL!$B$3:$F$38,4,0),VLOOKUP($U42,JUL!$B$3:$F$38,5,0))&gt;0,IF($T$66=1,VLOOKUP($U42,JUL!$B$3:$F$38,4,0),VLOOKUP($U42,JUL!$B$3:$F$38,5,0)),"")),"",IF(IF($T$66=1,VLOOKUP($U42,JUL!$B$3:$F$38,4,0),VLOOKUP($U42,JUL!$B$3:$F$38,5,0))&gt;0,IF($T$66=1,VLOOKUP($U42,JUL!$B$3:$F$38,4,0),VLOOKUP($U42,JUL!$B$3:$F$38,5,0)),""))</f>
        <v>35</v>
      </c>
      <c r="N42" s="38">
        <f>IF(ISERROR(IF(IF($T$66=1,VLOOKUP($U42,AGO!$B$3:$F$38,4,0),VLOOKUP($U42,AGO!$B$3:$F$38,5,0))&gt;0,IF($T$66=1,VLOOKUP($U42,AGO!$B$3:$F$38,4,0),VLOOKUP($U42,AGO!$B$3:$F$38,5,0)),"")),"",IF(IF($T$66=1,VLOOKUP($U42,AGO!$B$3:$F$38,4,0),VLOOKUP($U42,AGO!$B$3:$F$38,5,0))&gt;0,IF($T$66=1,VLOOKUP($U42,AGO!$B$3:$F$38,4,0),VLOOKUP($U42,AGO!$B$3:$F$38,5,0)),""))</f>
        <v>38</v>
      </c>
      <c r="O42" s="38">
        <f>IF(ISERROR(IF(IF($T$66=1,VLOOKUP($U42,SET!$B$3:$F$38,4,0),VLOOKUP($U42,SET!$B$3:$F$38,5,0))&gt;0,IF($T$66=1,VLOOKUP($U42,SET!$B$3:$F$38,4,0),VLOOKUP($U42,SET!$B$3:$F$38,5,0)),"")),"",IF(IF($T$66=1,VLOOKUP($U42,SET!$B$3:$F$38,4,0),VLOOKUP($U42,SET!$B$3:$F$38,5,0))&gt;0,IF($T$66=1,VLOOKUP($U42,SET!$B$3:$F$38,4,0),VLOOKUP($U42,SET!$B$3:$F$38,5,0)),""))</f>
        <v>49</v>
      </c>
      <c r="P42" s="38">
        <f>IF(ISERROR(IF(IF($T$66=1,VLOOKUP($U42,OUT!$B$3:$F$38,4,0),VLOOKUP($U42,OUT!$B$3:$F$38,5,0))&gt;0,IF($T$66=1,VLOOKUP($U42,OUT!$B$3:$F$38,4,0),VLOOKUP($U42,OUT!$B$3:$F$38,5,0)),"")),"",IF(IF($T$66=1,VLOOKUP($U42,OUT!$B$3:$F$38,4,0),VLOOKUP($U42,OUT!$B$3:$F$38,5,0))&gt;0,IF($T$66=1,VLOOKUP($U42,OUT!$B$3:$F$38,4,0),VLOOKUP($U42,OUT!$B$3:$F$38,5,0)),""))</f>
        <v>30</v>
      </c>
      <c r="Q42" s="38">
        <f>IF(ISERROR(IF(IF($T$66=1,VLOOKUP($U42,NOV!$B$3:$F$38,4,0),VLOOKUP($U42,NOV!$B$3:$F$38,5,0))&gt;0,IF($T$66=1,VLOOKUP($U42,NOV!$B$3:$F$38,4,0),VLOOKUP($U42,NOV!$B$3:$F$38,5,0)),"")),"",IF(IF($T$66=1,VLOOKUP($U42,NOV!$B$3:$F$38,4,0),VLOOKUP($U42,NOV!$B$3:$F$38,5,0))&gt;0,IF($T$66=1,VLOOKUP($U42,NOV!$B$3:$F$38,4,0),VLOOKUP($U42,NOV!$B$3:$F$38,5,0)),""))</f>
        <v>74</v>
      </c>
      <c r="R42" s="38">
        <f>IF(ISERROR(IF(IF($T$66=1,VLOOKUP($U42,DEZ!$B$3:$F$38,4,0),VLOOKUP($U42,DEZ!$B$3:$F$38,5,0))&gt;0,IF($T$66=1,VLOOKUP($U42,DEZ!$B$3:$F$38,4,0),VLOOKUP($U42,DEZ!$B$3:$F$38,5,0)),"")),"",IF(IF($T$66=1,VLOOKUP($U42,DEZ!$B$3:$F$38,4,0),VLOOKUP($U42,DEZ!$B$3:$F$38,5,0))&gt;0,IF($T$66=1,VLOOKUP($U42,DEZ!$B$3:$F$38,4,0),VLOOKUP($U42,DEZ!$B$3:$F$38,5,0)),""))</f>
        <v>68</v>
      </c>
      <c r="T42" s="18"/>
      <c r="U42" t="s">
        <v>84</v>
      </c>
    </row>
    <row r="43" spans="1:21" x14ac:dyDescent="0.25">
      <c r="A43">
        <f t="shared" si="0"/>
        <v>17</v>
      </c>
      <c r="B43" s="66" t="str">
        <f>JAN!B19</f>
        <v>ARI</v>
      </c>
      <c r="C43" s="67"/>
      <c r="D43" s="20" t="str">
        <f>JAN!C19</f>
        <v>HP M553</v>
      </c>
      <c r="E43" s="23" t="str">
        <f>JAN!D19</f>
        <v>10.21.5.48</v>
      </c>
      <c r="F43" s="17"/>
      <c r="G43" s="38" t="str">
        <f>IF(ISERROR(IF(IF($T$66=1,VLOOKUP($U43,JAN!$B$3:$F$38,4,0),VLOOKUP($U43,JAN!$B$3:$F$38,5,0))&gt;0,IF($T$66=1,VLOOKUP($U43,JAN!$B$3:$F$38,4,0),VLOOKUP($U43,JAN!$B$3:$F$38,5,0)),"")),"",IF(IF($T$66=1,VLOOKUP($U43,JAN!$B$3:$F$38,4,0),VLOOKUP($U43,JAN!$B$3:$F$38,5,0))&gt;0,IF($T$66=1,VLOOKUP($U43,JAN!$B$3:$F$38,4,0),VLOOKUP($U43,JAN!$B$3:$F$38,5,0)),""))</f>
        <v/>
      </c>
      <c r="H43" s="38" t="str">
        <f>IF(ISERROR(IF(IF($T$66=1,VLOOKUP($U43,FEV!$B$3:$F$38,4,0),VLOOKUP($U43,FEV!$B$3:$F$38,5,0))&gt;0,IF($T$66=1,VLOOKUP($U43,FEV!$B$3:$F$38,4,0),VLOOKUP($U43,FEV!$B$3:$F$38,5,0)),"")),"",IF(IF($T$66=1,VLOOKUP($U43,FEV!$B$3:$F$38,4,0),VLOOKUP($U43,FEV!$B$3:$F$38,5,0))&gt;0,IF($T$66=1,VLOOKUP($U43,FEV!$B$3:$F$38,4,0),VLOOKUP($U43,FEV!$B$3:$F$38,5,0)),""))</f>
        <v/>
      </c>
      <c r="I43" s="38" t="str">
        <f>IF(ISERROR(IF(IF($T$66=1,VLOOKUP($U43,MAR!$B$3:$F$38,4,0),VLOOKUP($U43,MAR!$B$3:$F$38,5,0))&gt;0,IF($T$66=1,VLOOKUP($U43,MAR!$B$3:$F$38,4,0),VLOOKUP($U43,MAR!$B$3:$F$38,5,0)),"")),"",IF(IF($T$66=1,VLOOKUP($U43,MAR!$B$3:$F$38,4,0),VLOOKUP($U43,MAR!$B$3:$F$38,5,0))&gt;0,IF($T$66=1,VLOOKUP($U43,MAR!$B$3:$F$38,4,0),VLOOKUP($U43,MAR!$B$3:$F$38,5,0)),""))</f>
        <v/>
      </c>
      <c r="J43" s="38" t="str">
        <f>IF(ISERROR(IF(IF($T$66=1,VLOOKUP($U43,ABR!$B$3:$F$38,4,0),VLOOKUP($U43,ABR!$B$3:$F$38,5,0))&gt;0,IF($T$66=1,VLOOKUP($U43,ABR!$B$3:$F$38,4,0),VLOOKUP($U43,ABR!$B$3:$F$38,5,0)),"")),"",IF(IF($T$66=1,VLOOKUP($U43,ABR!$B$3:$F$38,4,0),VLOOKUP($U43,ABR!$B$3:$F$38,5,0))&gt;0,IF($T$66=1,VLOOKUP($U43,ABR!$B$3:$F$38,4,0),VLOOKUP($U43,ABR!$B$3:$F$38,5,0)),""))</f>
        <v/>
      </c>
      <c r="K43" s="38" t="str">
        <f>IF(ISERROR(IF(IF($T$66=1,VLOOKUP($U43,MAI!$B$3:$F$38,4,0),VLOOKUP($U43,MAI!$B$3:$F$38,5,0))&gt;0,IF($T$66=1,VLOOKUP($U43,MAI!$B$3:$F$38,4,0),VLOOKUP($U43,MAI!$B$3:$F$38,5,0)),"")),"",IF(IF($T$66=1,VLOOKUP($U43,MAI!$B$3:$F$38,4,0),VLOOKUP($U43,MAI!$B$3:$F$38,5,0))&gt;0,IF($T$66=1,VLOOKUP($U43,MAI!$B$3:$F$38,4,0),VLOOKUP($U43,MAI!$B$3:$F$38,5,0)),""))</f>
        <v/>
      </c>
      <c r="L43" s="38" t="str">
        <f>IF(ISERROR(IF(IF($T$66=1,VLOOKUP($U43,JUN!$B$3:$F$38,4,0),VLOOKUP($U43,JUN!$B$3:$F$38,5,0))&gt;0,IF($T$66=1,VLOOKUP($U43,JUN!$B$3:$F$38,4,0),VLOOKUP($U43,JUN!$B$3:$F$38,5,0)),"")),"",IF(IF($T$66=1,VLOOKUP($U43,JUN!$B$3:$F$38,4,0),VLOOKUP($U43,JUN!$B$3:$F$38,5,0))&gt;0,IF($T$66=1,VLOOKUP($U43,JUN!$B$3:$F$38,4,0),VLOOKUP($U43,JUN!$B$3:$F$38,5,0)),""))</f>
        <v/>
      </c>
      <c r="M43" s="38" t="str">
        <f>IF(ISERROR(IF(IF($T$66=1,VLOOKUP($U43,JUL!$B$3:$F$38,4,0),VLOOKUP($U43,JUL!$B$3:$F$38,5,0))&gt;0,IF($T$66=1,VLOOKUP($U43,JUL!$B$3:$F$38,4,0),VLOOKUP($U43,JUL!$B$3:$F$38,5,0)),"")),"",IF(IF($T$66=1,VLOOKUP($U43,JUL!$B$3:$F$38,4,0),VLOOKUP($U43,JUL!$B$3:$F$38,5,0))&gt;0,IF($T$66=1,VLOOKUP($U43,JUL!$B$3:$F$38,4,0),VLOOKUP($U43,JUL!$B$3:$F$38,5,0)),""))</f>
        <v/>
      </c>
      <c r="N43" s="38" t="str">
        <f>IF(ISERROR(IF(IF($T$66=1,VLOOKUP($U43,AGO!$B$3:$F$38,4,0),VLOOKUP($U43,AGO!$B$3:$F$38,5,0))&gt;0,IF($T$66=1,VLOOKUP($U43,AGO!$B$3:$F$38,4,0),VLOOKUP($U43,AGO!$B$3:$F$38,5,0)),"")),"",IF(IF($T$66=1,VLOOKUP($U43,AGO!$B$3:$F$38,4,0),VLOOKUP($U43,AGO!$B$3:$F$38,5,0))&gt;0,IF($T$66=1,VLOOKUP($U43,AGO!$B$3:$F$38,4,0),VLOOKUP($U43,AGO!$B$3:$F$38,5,0)),""))</f>
        <v/>
      </c>
      <c r="O43" s="38" t="str">
        <f>IF(ISERROR(IF(IF($T$66=1,VLOOKUP($U43,SET!$B$3:$F$38,4,0),VLOOKUP($U43,SET!$B$3:$F$38,5,0))&gt;0,IF($T$66=1,VLOOKUP($U43,SET!$B$3:$F$38,4,0),VLOOKUP($U43,SET!$B$3:$F$38,5,0)),"")),"",IF(IF($T$66=1,VLOOKUP($U43,SET!$B$3:$F$38,4,0),VLOOKUP($U43,SET!$B$3:$F$38,5,0))&gt;0,IF($T$66=1,VLOOKUP($U43,SET!$B$3:$F$38,4,0),VLOOKUP($U43,SET!$B$3:$F$38,5,0)),""))</f>
        <v/>
      </c>
      <c r="P43" s="38" t="str">
        <f>IF(ISERROR(IF(IF($T$66=1,VLOOKUP($U43,OUT!$B$3:$F$38,4,0),VLOOKUP($U43,OUT!$B$3:$F$38,5,0))&gt;0,IF($T$66=1,VLOOKUP($U43,OUT!$B$3:$F$38,4,0),VLOOKUP($U43,OUT!$B$3:$F$38,5,0)),"")),"",IF(IF($T$66=1,VLOOKUP($U43,OUT!$B$3:$F$38,4,0),VLOOKUP($U43,OUT!$B$3:$F$38,5,0))&gt;0,IF($T$66=1,VLOOKUP($U43,OUT!$B$3:$F$38,4,0),VLOOKUP($U43,OUT!$B$3:$F$38,5,0)),""))</f>
        <v/>
      </c>
      <c r="Q43" s="38" t="str">
        <f>IF(ISERROR(IF(IF($T$66=1,VLOOKUP($U43,NOV!$B$3:$F$38,4,0),VLOOKUP($U43,NOV!$B$3:$F$38,5,0))&gt;0,IF($T$66=1,VLOOKUP($U43,NOV!$B$3:$F$38,4,0),VLOOKUP($U43,NOV!$B$3:$F$38,5,0)),"")),"",IF(IF($T$66=1,VLOOKUP($U43,NOV!$B$3:$F$38,4,0),VLOOKUP($U43,NOV!$B$3:$F$38,5,0))&gt;0,IF($T$66=1,VLOOKUP($U43,NOV!$B$3:$F$38,4,0),VLOOKUP($U43,NOV!$B$3:$F$38,5,0)),""))</f>
        <v/>
      </c>
      <c r="R43" s="38" t="str">
        <f>IF(ISERROR(IF(IF($T$66=1,VLOOKUP($U43,DEZ!$B$3:$F$38,4,0),VLOOKUP($U43,DEZ!$B$3:$F$38,5,0))&gt;0,IF($T$66=1,VLOOKUP($U43,DEZ!$B$3:$F$38,4,0),VLOOKUP($U43,DEZ!$B$3:$F$38,5,0)),"")),"",IF(IF($T$66=1,VLOOKUP($U43,DEZ!$B$3:$F$38,4,0),VLOOKUP($U43,DEZ!$B$3:$F$38,5,0))&gt;0,IF($T$66=1,VLOOKUP($U43,DEZ!$B$3:$F$38,4,0),VLOOKUP($U43,DEZ!$B$3:$F$38,5,0)),""))</f>
        <v/>
      </c>
      <c r="U43" t="s">
        <v>85</v>
      </c>
    </row>
    <row r="44" spans="1:21" x14ac:dyDescent="0.25">
      <c r="A44">
        <f t="shared" si="0"/>
        <v>18</v>
      </c>
      <c r="B44" s="66" t="str">
        <f>JAN!B20</f>
        <v>DRI</v>
      </c>
      <c r="C44" s="67"/>
      <c r="D44" s="20" t="str">
        <f>JAN!C20</f>
        <v>HP 8610</v>
      </c>
      <c r="E44" s="23" t="str">
        <f>JAN!D20</f>
        <v>10.21.5.61</v>
      </c>
      <c r="F44" s="17"/>
      <c r="G44" s="38" t="str">
        <f>IF(ISERROR(IF(IF($T$66=1,VLOOKUP($U44,JAN!$B$3:$F$38,4,0),VLOOKUP($U44,JAN!$B$3:$F$38,5,0))&gt;0,IF($T$66=1,VLOOKUP($U44,JAN!$B$3:$F$38,4,0),VLOOKUP($U44,JAN!$B$3:$F$38,5,0)),"")),"",IF(IF($T$66=1,VLOOKUP($U44,JAN!$B$3:$F$38,4,0),VLOOKUP($U44,JAN!$B$3:$F$38,5,0))&gt;0,IF($T$66=1,VLOOKUP($U44,JAN!$B$3:$F$38,4,0),VLOOKUP($U44,JAN!$B$3:$F$38,5,0)),""))</f>
        <v/>
      </c>
      <c r="H44" s="38" t="str">
        <f>IF(ISERROR(IF(IF($T$66=1,VLOOKUP($U44,FEV!$B$3:$F$38,4,0),VLOOKUP($U44,FEV!$B$3:$F$38,5,0))&gt;0,IF($T$66=1,VLOOKUP($U44,FEV!$B$3:$F$38,4,0),VLOOKUP($U44,FEV!$B$3:$F$38,5,0)),"")),"",IF(IF($T$66=1,VLOOKUP($U44,FEV!$B$3:$F$38,4,0),VLOOKUP($U44,FEV!$B$3:$F$38,5,0))&gt;0,IF($T$66=1,VLOOKUP($U44,FEV!$B$3:$F$38,4,0),VLOOKUP($U44,FEV!$B$3:$F$38,5,0)),""))</f>
        <v/>
      </c>
      <c r="I44" s="38" t="str">
        <f>IF(ISERROR(IF(IF($T$66=1,VLOOKUP($U44,MAR!$B$3:$F$38,4,0),VLOOKUP($U44,MAR!$B$3:$F$38,5,0))&gt;0,IF($T$66=1,VLOOKUP($U44,MAR!$B$3:$F$38,4,0),VLOOKUP($U44,MAR!$B$3:$F$38,5,0)),"")),"",IF(IF($T$66=1,VLOOKUP($U44,MAR!$B$3:$F$38,4,0),VLOOKUP($U44,MAR!$B$3:$F$38,5,0))&gt;0,IF($T$66=1,VLOOKUP($U44,MAR!$B$3:$F$38,4,0),VLOOKUP($U44,MAR!$B$3:$F$38,5,0)),""))</f>
        <v/>
      </c>
      <c r="J44" s="38" t="str">
        <f>IF(ISERROR(IF(IF($T$66=1,VLOOKUP($U44,ABR!$B$3:$F$38,4,0),VLOOKUP($U44,ABR!$B$3:$F$38,5,0))&gt;0,IF($T$66=1,VLOOKUP($U44,ABR!$B$3:$F$38,4,0),VLOOKUP($U44,ABR!$B$3:$F$38,5,0)),"")),"",IF(IF($T$66=1,VLOOKUP($U44,ABR!$B$3:$F$38,4,0),VLOOKUP($U44,ABR!$B$3:$F$38,5,0))&gt;0,IF($T$66=1,VLOOKUP($U44,ABR!$B$3:$F$38,4,0),VLOOKUP($U44,ABR!$B$3:$F$38,5,0)),""))</f>
        <v/>
      </c>
      <c r="K44" s="38" t="str">
        <f>IF(ISERROR(IF(IF($T$66=1,VLOOKUP($U44,MAI!$B$3:$F$38,4,0),VLOOKUP($U44,MAI!$B$3:$F$38,5,0))&gt;0,IF($T$66=1,VLOOKUP($U44,MAI!$B$3:$F$38,4,0),VLOOKUP($U44,MAI!$B$3:$F$38,5,0)),"")),"",IF(IF($T$66=1,VLOOKUP($U44,MAI!$B$3:$F$38,4,0),VLOOKUP($U44,MAI!$B$3:$F$38,5,0))&gt;0,IF($T$66=1,VLOOKUP($U44,MAI!$B$3:$F$38,4,0),VLOOKUP($U44,MAI!$B$3:$F$38,5,0)),""))</f>
        <v/>
      </c>
      <c r="L44" s="38" t="str">
        <f>IF(ISERROR(IF(IF($T$66=1,VLOOKUP($U44,JUN!$B$3:$F$38,4,0),VLOOKUP($U44,JUN!$B$3:$F$38,5,0))&gt;0,IF($T$66=1,VLOOKUP($U44,JUN!$B$3:$F$38,4,0),VLOOKUP($U44,JUN!$B$3:$F$38,5,0)),"")),"",IF(IF($T$66=1,VLOOKUP($U44,JUN!$B$3:$F$38,4,0),VLOOKUP($U44,JUN!$B$3:$F$38,5,0))&gt;0,IF($T$66=1,VLOOKUP($U44,JUN!$B$3:$F$38,4,0),VLOOKUP($U44,JUN!$B$3:$F$38,5,0)),""))</f>
        <v/>
      </c>
      <c r="M44" s="38" t="str">
        <f>IF(ISERROR(IF(IF($T$66=1,VLOOKUP($U44,JUL!$B$3:$F$38,4,0),VLOOKUP($U44,JUL!$B$3:$F$38,5,0))&gt;0,IF($T$66=1,VLOOKUP($U44,JUL!$B$3:$F$38,4,0),VLOOKUP($U44,JUL!$B$3:$F$38,5,0)),"")),"",IF(IF($T$66=1,VLOOKUP($U44,JUL!$B$3:$F$38,4,0),VLOOKUP($U44,JUL!$B$3:$F$38,5,0))&gt;0,IF($T$66=1,VLOOKUP($U44,JUL!$B$3:$F$38,4,0),VLOOKUP($U44,JUL!$B$3:$F$38,5,0)),""))</f>
        <v/>
      </c>
      <c r="N44" s="38" t="str">
        <f>IF(ISERROR(IF(IF($T$66=1,VLOOKUP($U44,AGO!$B$3:$F$38,4,0),VLOOKUP($U44,AGO!$B$3:$F$38,5,0))&gt;0,IF($T$66=1,VLOOKUP($U44,AGO!$B$3:$F$38,4,0),VLOOKUP($U44,AGO!$B$3:$F$38,5,0)),"")),"",IF(IF($T$66=1,VLOOKUP($U44,AGO!$B$3:$F$38,4,0),VLOOKUP($U44,AGO!$B$3:$F$38,5,0))&gt;0,IF($T$66=1,VLOOKUP($U44,AGO!$B$3:$F$38,4,0),VLOOKUP($U44,AGO!$B$3:$F$38,5,0)),""))</f>
        <v/>
      </c>
      <c r="O44" s="38" t="str">
        <f>IF(ISERROR(IF(IF($T$66=1,VLOOKUP($U44,SET!$B$3:$F$38,4,0),VLOOKUP($U44,SET!$B$3:$F$38,5,0))&gt;0,IF($T$66=1,VLOOKUP($U44,SET!$B$3:$F$38,4,0),VLOOKUP($U44,SET!$B$3:$F$38,5,0)),"")),"",IF(IF($T$66=1,VLOOKUP($U44,SET!$B$3:$F$38,4,0),VLOOKUP($U44,SET!$B$3:$F$38,5,0))&gt;0,IF($T$66=1,VLOOKUP($U44,SET!$B$3:$F$38,4,0),VLOOKUP($U44,SET!$B$3:$F$38,5,0)),""))</f>
        <v/>
      </c>
      <c r="P44" s="38" t="str">
        <f>IF(ISERROR(IF(IF($T$66=1,VLOOKUP($U44,OUT!$B$3:$F$38,4,0),VLOOKUP($U44,OUT!$B$3:$F$38,5,0))&gt;0,IF($T$66=1,VLOOKUP($U44,OUT!$B$3:$F$38,4,0),VLOOKUP($U44,OUT!$B$3:$F$38,5,0)),"")),"",IF(IF($T$66=1,VLOOKUP($U44,OUT!$B$3:$F$38,4,0),VLOOKUP($U44,OUT!$B$3:$F$38,5,0))&gt;0,IF($T$66=1,VLOOKUP($U44,OUT!$B$3:$F$38,4,0),VLOOKUP($U44,OUT!$B$3:$F$38,5,0)),""))</f>
        <v/>
      </c>
      <c r="Q44" s="38" t="str">
        <f>IF(ISERROR(IF(IF($T$66=1,VLOOKUP($U44,NOV!$B$3:$F$38,4,0),VLOOKUP($U44,NOV!$B$3:$F$38,5,0))&gt;0,IF($T$66=1,VLOOKUP($U44,NOV!$B$3:$F$38,4,0),VLOOKUP($U44,NOV!$B$3:$F$38,5,0)),"")),"",IF(IF($T$66=1,VLOOKUP($U44,NOV!$B$3:$F$38,4,0),VLOOKUP($U44,NOV!$B$3:$F$38,5,0))&gt;0,IF($T$66=1,VLOOKUP($U44,NOV!$B$3:$F$38,4,0),VLOOKUP($U44,NOV!$B$3:$F$38,5,0)),""))</f>
        <v/>
      </c>
      <c r="R44" s="38" t="str">
        <f>IF(ISERROR(IF(IF($T$66=1,VLOOKUP($U44,DEZ!$B$3:$F$38,4,0),VLOOKUP($U44,DEZ!$B$3:$F$38,5,0))&gt;0,IF($T$66=1,VLOOKUP($U44,DEZ!$B$3:$F$38,4,0),VLOOKUP($U44,DEZ!$B$3:$F$38,5,0)),"")),"",IF(IF($T$66=1,VLOOKUP($U44,DEZ!$B$3:$F$38,4,0),VLOOKUP($U44,DEZ!$B$3:$F$38,5,0))&gt;0,IF($T$66=1,VLOOKUP($U44,DEZ!$B$3:$F$38,4,0),VLOOKUP($U44,DEZ!$B$3:$F$38,5,0)),""))</f>
        <v/>
      </c>
      <c r="U44" t="s">
        <v>86</v>
      </c>
    </row>
    <row r="45" spans="1:21" x14ac:dyDescent="0.25">
      <c r="A45">
        <f t="shared" si="0"/>
        <v>19</v>
      </c>
      <c r="B45" s="66" t="str">
        <f>JAN!B21</f>
        <v>SUC</v>
      </c>
      <c r="C45" s="67"/>
      <c r="D45" s="20" t="str">
        <f>JAN!C21</f>
        <v>HP M553</v>
      </c>
      <c r="E45" s="23" t="str">
        <f>JAN!D21</f>
        <v>10.21.5.64</v>
      </c>
      <c r="G45" s="38">
        <f>IF(ISERROR(IF(IF($T$66=1,VLOOKUP($U45,JAN!$B$3:$F$38,4,0),VLOOKUP($U45,JAN!$B$3:$F$38,5,0))&gt;0,IF($T$66=1,VLOOKUP($U45,JAN!$B$3:$F$38,4,0),VLOOKUP($U45,JAN!$B$3:$F$38,5,0)),"")),"",IF(IF($T$66=1,VLOOKUP($U45,JAN!$B$3:$F$38,4,0),VLOOKUP($U45,JAN!$B$3:$F$38,5,0))&gt;0,IF($T$66=1,VLOOKUP($U45,JAN!$B$3:$F$38,4,0),VLOOKUP($U45,JAN!$B$3:$F$38,5,0)),""))</f>
        <v>329</v>
      </c>
      <c r="H45" s="38">
        <f>IF(ISERROR(IF(IF($T$66=1,VLOOKUP($U45,FEV!$B$3:$F$38,4,0),VLOOKUP($U45,FEV!$B$3:$F$38,5,0))&gt;0,IF($T$66=1,VLOOKUP($U45,FEV!$B$3:$F$38,4,0),VLOOKUP($U45,FEV!$B$3:$F$38,5,0)),"")),"",IF(IF($T$66=1,VLOOKUP($U45,FEV!$B$3:$F$38,4,0),VLOOKUP($U45,FEV!$B$3:$F$38,5,0))&gt;0,IF($T$66=1,VLOOKUP($U45,FEV!$B$3:$F$38,4,0),VLOOKUP($U45,FEV!$B$3:$F$38,5,0)),""))</f>
        <v>1351</v>
      </c>
      <c r="I45" s="38">
        <f>IF(ISERROR(IF(IF($T$66=1,VLOOKUP($U45,MAR!$B$3:$F$38,4,0),VLOOKUP($U45,MAR!$B$3:$F$38,5,0))&gt;0,IF($T$66=1,VLOOKUP($U45,MAR!$B$3:$F$38,4,0),VLOOKUP($U45,MAR!$B$3:$F$38,5,0)),"")),"",IF(IF($T$66=1,VLOOKUP($U45,MAR!$B$3:$F$38,4,0),VLOOKUP($U45,MAR!$B$3:$F$38,5,0))&gt;0,IF($T$66=1,VLOOKUP($U45,MAR!$B$3:$F$38,4,0),VLOOKUP($U45,MAR!$B$3:$F$38,5,0)),""))</f>
        <v>1152</v>
      </c>
      <c r="J45" s="38">
        <f>IF(ISERROR(IF(IF($T$66=1,VLOOKUP($U45,ABR!$B$3:$F$38,4,0),VLOOKUP($U45,ABR!$B$3:$F$38,5,0))&gt;0,IF($T$66=1,VLOOKUP($U45,ABR!$B$3:$F$38,4,0),VLOOKUP($U45,ABR!$B$3:$F$38,5,0)),"")),"",IF(IF($T$66=1,VLOOKUP($U45,ABR!$B$3:$F$38,4,0),VLOOKUP($U45,ABR!$B$3:$F$38,5,0))&gt;0,IF($T$66=1,VLOOKUP($U45,ABR!$B$3:$F$38,4,0),VLOOKUP($U45,ABR!$B$3:$F$38,5,0)),""))</f>
        <v>1315</v>
      </c>
      <c r="K45" s="38">
        <f>IF(ISERROR(IF(IF($T$66=1,VLOOKUP($U45,MAI!$B$3:$F$38,4,0),VLOOKUP($U45,MAI!$B$3:$F$38,5,0))&gt;0,IF($T$66=1,VLOOKUP($U45,MAI!$B$3:$F$38,4,0),VLOOKUP($U45,MAI!$B$3:$F$38,5,0)),"")),"",IF(IF($T$66=1,VLOOKUP($U45,MAI!$B$3:$F$38,4,0),VLOOKUP($U45,MAI!$B$3:$F$38,5,0))&gt;0,IF($T$66=1,VLOOKUP($U45,MAI!$B$3:$F$38,4,0),VLOOKUP($U45,MAI!$B$3:$F$38,5,0)),""))</f>
        <v>479</v>
      </c>
      <c r="L45" s="38">
        <f>IF(ISERROR(IF(IF($T$66=1,VLOOKUP($U45,JUN!$B$3:$F$38,4,0),VLOOKUP($U45,JUN!$B$3:$F$38,5,0))&gt;0,IF($T$66=1,VLOOKUP($U45,JUN!$B$3:$F$38,4,0),VLOOKUP($U45,JUN!$B$3:$F$38,5,0)),"")),"",IF(IF($T$66=1,VLOOKUP($U45,JUN!$B$3:$F$38,4,0),VLOOKUP($U45,JUN!$B$3:$F$38,5,0))&gt;0,IF($T$66=1,VLOOKUP($U45,JUN!$B$3:$F$38,4,0),VLOOKUP($U45,JUN!$B$3:$F$38,5,0)),""))</f>
        <v>504</v>
      </c>
      <c r="M45" s="38">
        <f>IF(ISERROR(IF(IF($T$66=1,VLOOKUP($U45,JUL!$B$3:$F$38,4,0),VLOOKUP($U45,JUL!$B$3:$F$38,5,0))&gt;0,IF($T$66=1,VLOOKUP($U45,JUL!$B$3:$F$38,4,0),VLOOKUP($U45,JUL!$B$3:$F$38,5,0)),"")),"",IF(IF($T$66=1,VLOOKUP($U45,JUL!$B$3:$F$38,4,0),VLOOKUP($U45,JUL!$B$3:$F$38,5,0))&gt;0,IF($T$66=1,VLOOKUP($U45,JUL!$B$3:$F$38,4,0),VLOOKUP($U45,JUL!$B$3:$F$38,5,0)),""))</f>
        <v>1447</v>
      </c>
      <c r="N45" s="38">
        <f>IF(ISERROR(IF(IF($T$66=1,VLOOKUP($U45,AGO!$B$3:$F$38,4,0),VLOOKUP($U45,AGO!$B$3:$F$38,5,0))&gt;0,IF($T$66=1,VLOOKUP($U45,AGO!$B$3:$F$38,4,0),VLOOKUP($U45,AGO!$B$3:$F$38,5,0)),"")),"",IF(IF($T$66=1,VLOOKUP($U45,AGO!$B$3:$F$38,4,0),VLOOKUP($U45,AGO!$B$3:$F$38,5,0))&gt;0,IF($T$66=1,VLOOKUP($U45,AGO!$B$3:$F$38,4,0),VLOOKUP($U45,AGO!$B$3:$F$38,5,0)),""))</f>
        <v>2071</v>
      </c>
      <c r="O45" s="38">
        <f>IF(ISERROR(IF(IF($T$66=1,VLOOKUP($U45,SET!$B$3:$F$38,4,0),VLOOKUP($U45,SET!$B$3:$F$38,5,0))&gt;0,IF($T$66=1,VLOOKUP($U45,SET!$B$3:$F$38,4,0),VLOOKUP($U45,SET!$B$3:$F$38,5,0)),"")),"",IF(IF($T$66=1,VLOOKUP($U45,SET!$B$3:$F$38,4,0),VLOOKUP($U45,SET!$B$3:$F$38,5,0))&gt;0,IF($T$66=1,VLOOKUP($U45,SET!$B$3:$F$38,4,0),VLOOKUP($U45,SET!$B$3:$F$38,5,0)),""))</f>
        <v>1086</v>
      </c>
      <c r="P45" s="38">
        <f>IF(ISERROR(IF(IF($T$66=1,VLOOKUP($U45,OUT!$B$3:$F$38,4,0),VLOOKUP($U45,OUT!$B$3:$F$38,5,0))&gt;0,IF($T$66=1,VLOOKUP($U45,OUT!$B$3:$F$38,4,0),VLOOKUP($U45,OUT!$B$3:$F$38,5,0)),"")),"",IF(IF($T$66=1,VLOOKUP($U45,OUT!$B$3:$F$38,4,0),VLOOKUP($U45,OUT!$B$3:$F$38,5,0))&gt;0,IF($T$66=1,VLOOKUP($U45,OUT!$B$3:$F$38,4,0),VLOOKUP($U45,OUT!$B$3:$F$38,5,0)),""))</f>
        <v>1084</v>
      </c>
      <c r="Q45" s="38">
        <f>IF(ISERROR(IF(IF($T$66=1,VLOOKUP($U45,NOV!$B$3:$F$38,4,0),VLOOKUP($U45,NOV!$B$3:$F$38,5,0))&gt;0,IF($T$66=1,VLOOKUP($U45,NOV!$B$3:$F$38,4,0),VLOOKUP($U45,NOV!$B$3:$F$38,5,0)),"")),"",IF(IF($T$66=1,VLOOKUP($U45,NOV!$B$3:$F$38,4,0),VLOOKUP($U45,NOV!$B$3:$F$38,5,0))&gt;0,IF($T$66=1,VLOOKUP($U45,NOV!$B$3:$F$38,4,0),VLOOKUP($U45,NOV!$B$3:$F$38,5,0)),""))</f>
        <v>1445</v>
      </c>
      <c r="R45" s="38">
        <f>IF(ISERROR(IF(IF($T$66=1,VLOOKUP($U45,DEZ!$B$3:$F$38,4,0),VLOOKUP($U45,DEZ!$B$3:$F$38,5,0))&gt;0,IF($T$66=1,VLOOKUP($U45,DEZ!$B$3:$F$38,4,0),VLOOKUP($U45,DEZ!$B$3:$F$38,5,0)),"")),"",IF(IF($T$66=1,VLOOKUP($U45,DEZ!$B$3:$F$38,4,0),VLOOKUP($U45,DEZ!$B$3:$F$38,5,0))&gt;0,IF($T$66=1,VLOOKUP($U45,DEZ!$B$3:$F$38,4,0),VLOOKUP($U45,DEZ!$B$3:$F$38,5,0)),""))</f>
        <v>1144</v>
      </c>
      <c r="U45" t="s">
        <v>87</v>
      </c>
    </row>
    <row r="46" spans="1:21" x14ac:dyDescent="0.25">
      <c r="A46">
        <f t="shared" si="0"/>
        <v>20</v>
      </c>
      <c r="B46" s="66" t="str">
        <f>JAN!B22</f>
        <v>SUC - Sarah</v>
      </c>
      <c r="C46" s="67"/>
      <c r="D46" s="20" t="str">
        <f>JAN!C22</f>
        <v>HP 8100</v>
      </c>
      <c r="E46" s="23" t="str">
        <f>JAN!D22</f>
        <v>USB</v>
      </c>
      <c r="F46" s="17"/>
      <c r="G46" s="38" t="str">
        <f>IF(ISERROR(IF(IF($T$66=1,VLOOKUP($U46,JAN!$B$3:$F$38,4,0),VLOOKUP($U46,JAN!$B$3:$F$38,5,0))&gt;0,IF($T$66=1,VLOOKUP($U46,JAN!$B$3:$F$38,4,0),VLOOKUP($U46,JAN!$B$3:$F$38,5,0)),"")),"",IF(IF($T$66=1,VLOOKUP($U46,JAN!$B$3:$F$38,4,0),VLOOKUP($U46,JAN!$B$3:$F$38,5,0))&gt;0,IF($T$66=1,VLOOKUP($U46,JAN!$B$3:$F$38,4,0),VLOOKUP($U46,JAN!$B$3:$F$38,5,0)),""))</f>
        <v/>
      </c>
      <c r="H46" s="38" t="str">
        <f>IF(ISERROR(IF(IF($T$66=1,VLOOKUP($U46,FEV!$B$3:$F$38,4,0),VLOOKUP($U46,FEV!$B$3:$F$38,5,0))&gt;0,IF($T$66=1,VLOOKUP($U46,FEV!$B$3:$F$38,4,0),VLOOKUP($U46,FEV!$B$3:$F$38,5,0)),"")),"",IF(IF($T$66=1,VLOOKUP($U46,FEV!$B$3:$F$38,4,0),VLOOKUP($U46,FEV!$B$3:$F$38,5,0))&gt;0,IF($T$66=1,VLOOKUP($U46,FEV!$B$3:$F$38,4,0),VLOOKUP($U46,FEV!$B$3:$F$38,5,0)),""))</f>
        <v/>
      </c>
      <c r="I46" s="38" t="str">
        <f>IF(ISERROR(IF(IF($T$66=1,VLOOKUP($U46,MAR!$B$3:$F$38,4,0),VLOOKUP($U46,MAR!$B$3:$F$38,5,0))&gt;0,IF($T$66=1,VLOOKUP($U46,MAR!$B$3:$F$38,4,0),VLOOKUP($U46,MAR!$B$3:$F$38,5,0)),"")),"",IF(IF($T$66=1,VLOOKUP($U46,MAR!$B$3:$F$38,4,0),VLOOKUP($U46,MAR!$B$3:$F$38,5,0))&gt;0,IF($T$66=1,VLOOKUP($U46,MAR!$B$3:$F$38,4,0),VLOOKUP($U46,MAR!$B$3:$F$38,5,0)),""))</f>
        <v/>
      </c>
      <c r="J46" s="38" t="str">
        <f>IF(ISERROR(IF(IF($T$66=1,VLOOKUP($U46,ABR!$B$3:$F$38,4,0),VLOOKUP($U46,ABR!$B$3:$F$38,5,0))&gt;0,IF($T$66=1,VLOOKUP($U46,ABR!$B$3:$F$38,4,0),VLOOKUP($U46,ABR!$B$3:$F$38,5,0)),"")),"",IF(IF($T$66=1,VLOOKUP($U46,ABR!$B$3:$F$38,4,0),VLOOKUP($U46,ABR!$B$3:$F$38,5,0))&gt;0,IF($T$66=1,VLOOKUP($U46,ABR!$B$3:$F$38,4,0),VLOOKUP($U46,ABR!$B$3:$F$38,5,0)),""))</f>
        <v/>
      </c>
      <c r="K46" s="38" t="str">
        <f>IF(ISERROR(IF(IF($T$66=1,VLOOKUP($U46,MAI!$B$3:$F$38,4,0),VLOOKUP($U46,MAI!$B$3:$F$38,5,0))&gt;0,IF($T$66=1,VLOOKUP($U46,MAI!$B$3:$F$38,4,0),VLOOKUP($U46,MAI!$B$3:$F$38,5,0)),"")),"",IF(IF($T$66=1,VLOOKUP($U46,MAI!$B$3:$F$38,4,0),VLOOKUP($U46,MAI!$B$3:$F$38,5,0))&gt;0,IF($T$66=1,VLOOKUP($U46,MAI!$B$3:$F$38,4,0),VLOOKUP($U46,MAI!$B$3:$F$38,5,0)),""))</f>
        <v/>
      </c>
      <c r="L46" s="38" t="str">
        <f>IF(ISERROR(IF(IF($T$66=1,VLOOKUP($U46,JUN!$B$3:$F$38,4,0),VLOOKUP($U46,JUN!$B$3:$F$38,5,0))&gt;0,IF($T$66=1,VLOOKUP($U46,JUN!$B$3:$F$38,4,0),VLOOKUP($U46,JUN!$B$3:$F$38,5,0)),"")),"",IF(IF($T$66=1,VLOOKUP($U46,JUN!$B$3:$F$38,4,0),VLOOKUP($U46,JUN!$B$3:$F$38,5,0))&gt;0,IF($T$66=1,VLOOKUP($U46,JUN!$B$3:$F$38,4,0),VLOOKUP($U46,JUN!$B$3:$F$38,5,0)),""))</f>
        <v/>
      </c>
      <c r="M46" s="38" t="str">
        <f>IF(ISERROR(IF(IF($T$66=1,VLOOKUP($U46,JUL!$B$3:$F$38,4,0),VLOOKUP($U46,JUL!$B$3:$F$38,5,0))&gt;0,IF($T$66=1,VLOOKUP($U46,JUL!$B$3:$F$38,4,0),VLOOKUP($U46,JUL!$B$3:$F$38,5,0)),"")),"",IF(IF($T$66=1,VLOOKUP($U46,JUL!$B$3:$F$38,4,0),VLOOKUP($U46,JUL!$B$3:$F$38,5,0))&gt;0,IF($T$66=1,VLOOKUP($U46,JUL!$B$3:$F$38,4,0),VLOOKUP($U46,JUL!$B$3:$F$38,5,0)),""))</f>
        <v/>
      </c>
      <c r="N46" s="38" t="str">
        <f>IF(ISERROR(IF(IF($T$66=1,VLOOKUP($U46,AGO!$B$3:$F$38,4,0),VLOOKUP($U46,AGO!$B$3:$F$38,5,0))&gt;0,IF($T$66=1,VLOOKUP($U46,AGO!$B$3:$F$38,4,0),VLOOKUP($U46,AGO!$B$3:$F$38,5,0)),"")),"",IF(IF($T$66=1,VLOOKUP($U46,AGO!$B$3:$F$38,4,0),VLOOKUP($U46,AGO!$B$3:$F$38,5,0))&gt;0,IF($T$66=1,VLOOKUP($U46,AGO!$B$3:$F$38,4,0),VLOOKUP($U46,AGO!$B$3:$F$38,5,0)),""))</f>
        <v/>
      </c>
      <c r="O46" s="38" t="str">
        <f>IF(ISERROR(IF(IF($T$66=1,VLOOKUP($U46,SET!$B$3:$F$38,4,0),VLOOKUP($U46,SET!$B$3:$F$38,5,0))&gt;0,IF($T$66=1,VLOOKUP($U46,SET!$B$3:$F$38,4,0),VLOOKUP($U46,SET!$B$3:$F$38,5,0)),"")),"",IF(IF($T$66=1,VLOOKUP($U46,SET!$B$3:$F$38,4,0),VLOOKUP($U46,SET!$B$3:$F$38,5,0))&gt;0,IF($T$66=1,VLOOKUP($U46,SET!$B$3:$F$38,4,0),VLOOKUP($U46,SET!$B$3:$F$38,5,0)),""))</f>
        <v/>
      </c>
      <c r="P46" s="38" t="str">
        <f>IF(ISERROR(IF(IF($T$66=1,VLOOKUP($U46,OUT!$B$3:$F$38,4,0),VLOOKUP($U46,OUT!$B$3:$F$38,5,0))&gt;0,IF($T$66=1,VLOOKUP($U46,OUT!$B$3:$F$38,4,0),VLOOKUP($U46,OUT!$B$3:$F$38,5,0)),"")),"",IF(IF($T$66=1,VLOOKUP($U46,OUT!$B$3:$F$38,4,0),VLOOKUP($U46,OUT!$B$3:$F$38,5,0))&gt;0,IF($T$66=1,VLOOKUP($U46,OUT!$B$3:$F$38,4,0),VLOOKUP($U46,OUT!$B$3:$F$38,5,0)),""))</f>
        <v/>
      </c>
      <c r="Q46" s="38" t="str">
        <f>IF(ISERROR(IF(IF($T$66=1,VLOOKUP($U46,NOV!$B$3:$F$38,4,0),VLOOKUP($U46,NOV!$B$3:$F$38,5,0))&gt;0,IF($T$66=1,VLOOKUP($U46,NOV!$B$3:$F$38,4,0),VLOOKUP($U46,NOV!$B$3:$F$38,5,0)),"")),"",IF(IF($T$66=1,VLOOKUP($U46,NOV!$B$3:$F$38,4,0),VLOOKUP($U46,NOV!$B$3:$F$38,5,0))&gt;0,IF($T$66=1,VLOOKUP($U46,NOV!$B$3:$F$38,4,0),VLOOKUP($U46,NOV!$B$3:$F$38,5,0)),""))</f>
        <v/>
      </c>
      <c r="R46" s="38" t="str">
        <f>IF(ISERROR(IF(IF($T$66=1,VLOOKUP($U46,DEZ!$B$3:$F$38,4,0),VLOOKUP($U46,DEZ!$B$3:$F$38,5,0))&gt;0,IF($T$66=1,VLOOKUP($U46,DEZ!$B$3:$F$38,4,0),VLOOKUP($U46,DEZ!$B$3:$F$38,5,0)),"")),"",IF(IF($T$66=1,VLOOKUP($U46,DEZ!$B$3:$F$38,4,0),VLOOKUP($U46,DEZ!$B$3:$F$38,5,0))&gt;0,IF($T$66=1,VLOOKUP($U46,DEZ!$B$3:$F$38,4,0),VLOOKUP($U46,DEZ!$B$3:$F$38,5,0)),""))</f>
        <v/>
      </c>
      <c r="U46" t="s">
        <v>88</v>
      </c>
    </row>
    <row r="47" spans="1:21" x14ac:dyDescent="0.25">
      <c r="A47">
        <f t="shared" si="0"/>
        <v>21</v>
      </c>
      <c r="B47" s="66" t="str">
        <f>JAN!B23</f>
        <v>Dtec</v>
      </c>
      <c r="C47" s="67"/>
      <c r="D47" s="20" t="str">
        <f>JAN!C23</f>
        <v>HP CP3525</v>
      </c>
      <c r="E47" s="23" t="str">
        <f>JAN!D23</f>
        <v>10.21.5.17</v>
      </c>
      <c r="G47" s="38" t="str">
        <f>IF(ISERROR(IF(IF($T$66=1,VLOOKUP($U47,JAN!$B$3:$F$38,4,0),VLOOKUP($U47,JAN!$B$3:$F$38,5,0))&gt;0,IF($T$66=1,VLOOKUP($U47,JAN!$B$3:$F$38,4,0),VLOOKUP($U47,JAN!$B$3:$F$38,5,0)),"")),"",IF(IF($T$66=1,VLOOKUP($U47,JAN!$B$3:$F$38,4,0),VLOOKUP($U47,JAN!$B$3:$F$38,5,0))&gt;0,IF($T$66=1,VLOOKUP($U47,JAN!$B$3:$F$38,4,0),VLOOKUP($U47,JAN!$B$3:$F$38,5,0)),""))</f>
        <v/>
      </c>
      <c r="H47" s="38" t="str">
        <f>IF(ISERROR(IF(IF($T$66=1,VLOOKUP($U47,FEV!$B$3:$F$38,4,0),VLOOKUP($U47,FEV!$B$3:$F$38,5,0))&gt;0,IF($T$66=1,VLOOKUP($U47,FEV!$B$3:$F$38,4,0),VLOOKUP($U47,FEV!$B$3:$F$38,5,0)),"")),"",IF(IF($T$66=1,VLOOKUP($U47,FEV!$B$3:$F$38,4,0),VLOOKUP($U47,FEV!$B$3:$F$38,5,0))&gt;0,IF($T$66=1,VLOOKUP($U47,FEV!$B$3:$F$38,4,0),VLOOKUP($U47,FEV!$B$3:$F$38,5,0)),""))</f>
        <v/>
      </c>
      <c r="I47" s="38" t="str">
        <f>IF(ISERROR(IF(IF($T$66=1,VLOOKUP($U47,MAR!$B$3:$F$38,4,0),VLOOKUP($U47,MAR!$B$3:$F$38,5,0))&gt;0,IF($T$66=1,VLOOKUP($U47,MAR!$B$3:$F$38,4,0),VLOOKUP($U47,MAR!$B$3:$F$38,5,0)),"")),"",IF(IF($T$66=1,VLOOKUP($U47,MAR!$B$3:$F$38,4,0),VLOOKUP($U47,MAR!$B$3:$F$38,5,0))&gt;0,IF($T$66=1,VLOOKUP($U47,MAR!$B$3:$F$38,4,0),VLOOKUP($U47,MAR!$B$3:$F$38,5,0)),""))</f>
        <v/>
      </c>
      <c r="J47" s="38" t="str">
        <f>IF(ISERROR(IF(IF($T$66=1,VLOOKUP($U47,ABR!$B$3:$F$38,4,0),VLOOKUP($U47,ABR!$B$3:$F$38,5,0))&gt;0,IF($T$66=1,VLOOKUP($U47,ABR!$B$3:$F$38,4,0),VLOOKUP($U47,ABR!$B$3:$F$38,5,0)),"")),"",IF(IF($T$66=1,VLOOKUP($U47,ABR!$B$3:$F$38,4,0),VLOOKUP($U47,ABR!$B$3:$F$38,5,0))&gt;0,IF($T$66=1,VLOOKUP($U47,ABR!$B$3:$F$38,4,0),VLOOKUP($U47,ABR!$B$3:$F$38,5,0)),""))</f>
        <v/>
      </c>
      <c r="K47" s="38" t="str">
        <f>IF(ISERROR(IF(IF($T$66=1,VLOOKUP($U47,MAI!$B$3:$F$38,4,0),VLOOKUP($U47,MAI!$B$3:$F$38,5,0))&gt;0,IF($T$66=1,VLOOKUP($U47,MAI!$B$3:$F$38,4,0),VLOOKUP($U47,MAI!$B$3:$F$38,5,0)),"")),"",IF(IF($T$66=1,VLOOKUP($U47,MAI!$B$3:$F$38,4,0),VLOOKUP($U47,MAI!$B$3:$F$38,5,0))&gt;0,IF($T$66=1,VLOOKUP($U47,MAI!$B$3:$F$38,4,0),VLOOKUP($U47,MAI!$B$3:$F$38,5,0)),""))</f>
        <v/>
      </c>
      <c r="L47" s="38" t="str">
        <f>IF(ISERROR(IF(IF($T$66=1,VLOOKUP($U47,JUN!$B$3:$F$38,4,0),VLOOKUP($U47,JUN!$B$3:$F$38,5,0))&gt;0,IF($T$66=1,VLOOKUP($U47,JUN!$B$3:$F$38,4,0),VLOOKUP($U47,JUN!$B$3:$F$38,5,0)),"")),"",IF(IF($T$66=1,VLOOKUP($U47,JUN!$B$3:$F$38,4,0),VLOOKUP($U47,JUN!$B$3:$F$38,5,0))&gt;0,IF($T$66=1,VLOOKUP($U47,JUN!$B$3:$F$38,4,0),VLOOKUP($U47,JUN!$B$3:$F$38,5,0)),""))</f>
        <v/>
      </c>
      <c r="M47" s="38" t="str">
        <f>IF(ISERROR(IF(IF($T$66=1,VLOOKUP($U47,JUL!$B$3:$F$38,4,0),VLOOKUP($U47,JUL!$B$3:$F$38,5,0))&gt;0,IF($T$66=1,VLOOKUP($U47,JUL!$B$3:$F$38,4,0),VLOOKUP($U47,JUL!$B$3:$F$38,5,0)),"")),"",IF(IF($T$66=1,VLOOKUP($U47,JUL!$B$3:$F$38,4,0),VLOOKUP($U47,JUL!$B$3:$F$38,5,0))&gt;0,IF($T$66=1,VLOOKUP($U47,JUL!$B$3:$F$38,4,0),VLOOKUP($U47,JUL!$B$3:$F$38,5,0)),""))</f>
        <v/>
      </c>
      <c r="N47" s="38" t="str">
        <f>IF(ISERROR(IF(IF($T$66=1,VLOOKUP($U47,AGO!$B$3:$F$38,4,0),VLOOKUP($U47,AGO!$B$3:$F$38,5,0))&gt;0,IF($T$66=1,VLOOKUP($U47,AGO!$B$3:$F$38,4,0),VLOOKUP($U47,AGO!$B$3:$F$38,5,0)),"")),"",IF(IF($T$66=1,VLOOKUP($U47,AGO!$B$3:$F$38,4,0),VLOOKUP($U47,AGO!$B$3:$F$38,5,0))&gt;0,IF($T$66=1,VLOOKUP($U47,AGO!$B$3:$F$38,4,0),VLOOKUP($U47,AGO!$B$3:$F$38,5,0)),""))</f>
        <v/>
      </c>
      <c r="O47" s="38" t="str">
        <f>IF(ISERROR(IF(IF($T$66=1,VLOOKUP($U47,SET!$B$3:$F$38,4,0),VLOOKUP($U47,SET!$B$3:$F$38,5,0))&gt;0,IF($T$66=1,VLOOKUP($U47,SET!$B$3:$F$38,4,0),VLOOKUP($U47,SET!$B$3:$F$38,5,0)),"")),"",IF(IF($T$66=1,VLOOKUP($U47,SET!$B$3:$F$38,4,0),VLOOKUP($U47,SET!$B$3:$F$38,5,0))&gt;0,IF($T$66=1,VLOOKUP($U47,SET!$B$3:$F$38,4,0),VLOOKUP($U47,SET!$B$3:$F$38,5,0)),""))</f>
        <v/>
      </c>
      <c r="P47" s="38" t="str">
        <f>IF(ISERROR(IF(IF($T$66=1,VLOOKUP($U47,OUT!$B$3:$F$38,4,0),VLOOKUP($U47,OUT!$B$3:$F$38,5,0))&gt;0,IF($T$66=1,VLOOKUP($U47,OUT!$B$3:$F$38,4,0),VLOOKUP($U47,OUT!$B$3:$F$38,5,0)),"")),"",IF(IF($T$66=1,VLOOKUP($U47,OUT!$B$3:$F$38,4,0),VLOOKUP($U47,OUT!$B$3:$F$38,5,0))&gt;0,IF($T$66=1,VLOOKUP($U47,OUT!$B$3:$F$38,4,0),VLOOKUP($U47,OUT!$B$3:$F$38,5,0)),""))</f>
        <v/>
      </c>
      <c r="Q47" s="38" t="str">
        <f>IF(ISERROR(IF(IF($T$66=1,VLOOKUP($U47,NOV!$B$3:$F$38,4,0),VLOOKUP($U47,NOV!$B$3:$F$38,5,0))&gt;0,IF($T$66=1,VLOOKUP($U47,NOV!$B$3:$F$38,4,0),VLOOKUP($U47,NOV!$B$3:$F$38,5,0)),"")),"",IF(IF($T$66=1,VLOOKUP($U47,NOV!$B$3:$F$38,4,0),VLOOKUP($U47,NOV!$B$3:$F$38,5,0))&gt;0,IF($T$66=1,VLOOKUP($U47,NOV!$B$3:$F$38,4,0),VLOOKUP($U47,NOV!$B$3:$F$38,5,0)),""))</f>
        <v/>
      </c>
      <c r="R47" s="38" t="str">
        <f>IF(ISERROR(IF(IF($T$66=1,VLOOKUP($U47,DEZ!$B$3:$F$38,4,0),VLOOKUP($U47,DEZ!$B$3:$F$38,5,0))&gt;0,IF($T$66=1,VLOOKUP($U47,DEZ!$B$3:$F$38,4,0),VLOOKUP($U47,DEZ!$B$3:$F$38,5,0)),"")),"",IF(IF($T$66=1,VLOOKUP($U47,DEZ!$B$3:$F$38,4,0),VLOOKUP($U47,DEZ!$B$3:$F$38,5,0))&gt;0,IF($T$66=1,VLOOKUP($U47,DEZ!$B$3:$F$38,4,0),VLOOKUP($U47,DEZ!$B$3:$F$38,5,0)),""))</f>
        <v/>
      </c>
      <c r="U47" t="s">
        <v>89</v>
      </c>
    </row>
    <row r="48" spans="1:21" x14ac:dyDescent="0.25">
      <c r="A48">
        <f t="shared" si="0"/>
        <v>22</v>
      </c>
      <c r="B48" s="66" t="str">
        <f>JAN!B24</f>
        <v>Dtec - Adriana</v>
      </c>
      <c r="C48" s="67"/>
      <c r="D48" s="20" t="str">
        <f>JAN!C24</f>
        <v>HP 8720</v>
      </c>
      <c r="E48" s="23" t="str">
        <f>JAN!D24</f>
        <v>USB</v>
      </c>
      <c r="F48" s="17"/>
      <c r="G48" s="38" t="str">
        <f>IF(ISERROR(IF(IF($T$66=1,VLOOKUP($U48,JAN!$B$3:$F$38,4,0),VLOOKUP($U48,JAN!$B$3:$F$38,5,0))&gt;0,IF($T$66=1,VLOOKUP($U48,JAN!$B$3:$F$38,4,0),VLOOKUP($U48,JAN!$B$3:$F$38,5,0)),"")),"",IF(IF($T$66=1,VLOOKUP($U48,JAN!$B$3:$F$38,4,0),VLOOKUP($U48,JAN!$B$3:$F$38,5,0))&gt;0,IF($T$66=1,VLOOKUP($U48,JAN!$B$3:$F$38,4,0),VLOOKUP($U48,JAN!$B$3:$F$38,5,0)),""))</f>
        <v/>
      </c>
      <c r="H48" s="38" t="str">
        <f>IF(ISERROR(IF(IF($T$66=1,VLOOKUP($U48,FEV!$B$3:$F$38,4,0),VLOOKUP($U48,FEV!$B$3:$F$38,5,0))&gt;0,IF($T$66=1,VLOOKUP($U48,FEV!$B$3:$F$38,4,0),VLOOKUP($U48,FEV!$B$3:$F$38,5,0)),"")),"",IF(IF($T$66=1,VLOOKUP($U48,FEV!$B$3:$F$38,4,0),VLOOKUP($U48,FEV!$B$3:$F$38,5,0))&gt;0,IF($T$66=1,VLOOKUP($U48,FEV!$B$3:$F$38,4,0),VLOOKUP($U48,FEV!$B$3:$F$38,5,0)),""))</f>
        <v/>
      </c>
      <c r="I48" s="38" t="str">
        <f>IF(ISERROR(IF(IF($T$66=1,VLOOKUP($U48,MAR!$B$3:$F$38,4,0),VLOOKUP($U48,MAR!$B$3:$F$38,5,0))&gt;0,IF($T$66=1,VLOOKUP($U48,MAR!$B$3:$F$38,4,0),VLOOKUP($U48,MAR!$B$3:$F$38,5,0)),"")),"",IF(IF($T$66=1,VLOOKUP($U48,MAR!$B$3:$F$38,4,0),VLOOKUP($U48,MAR!$B$3:$F$38,5,0))&gt;0,IF($T$66=1,VLOOKUP($U48,MAR!$B$3:$F$38,4,0),VLOOKUP($U48,MAR!$B$3:$F$38,5,0)),""))</f>
        <v/>
      </c>
      <c r="J48" s="38" t="str">
        <f>IF(ISERROR(IF(IF($T$66=1,VLOOKUP($U48,ABR!$B$3:$F$38,4,0),VLOOKUP($U48,ABR!$B$3:$F$38,5,0))&gt;0,IF($T$66=1,VLOOKUP($U48,ABR!$B$3:$F$38,4,0),VLOOKUP($U48,ABR!$B$3:$F$38,5,0)),"")),"",IF(IF($T$66=1,VLOOKUP($U48,ABR!$B$3:$F$38,4,0),VLOOKUP($U48,ABR!$B$3:$F$38,5,0))&gt;0,IF($T$66=1,VLOOKUP($U48,ABR!$B$3:$F$38,4,0),VLOOKUP($U48,ABR!$B$3:$F$38,5,0)),""))</f>
        <v/>
      </c>
      <c r="K48" s="38" t="str">
        <f>IF(ISERROR(IF(IF($T$66=1,VLOOKUP($U48,MAI!$B$3:$F$38,4,0),VLOOKUP($U48,MAI!$B$3:$F$38,5,0))&gt;0,IF($T$66=1,VLOOKUP($U48,MAI!$B$3:$F$38,4,0),VLOOKUP($U48,MAI!$B$3:$F$38,5,0)),"")),"",IF(IF($T$66=1,VLOOKUP($U48,MAI!$B$3:$F$38,4,0),VLOOKUP($U48,MAI!$B$3:$F$38,5,0))&gt;0,IF($T$66=1,VLOOKUP($U48,MAI!$B$3:$F$38,4,0),VLOOKUP($U48,MAI!$B$3:$F$38,5,0)),""))</f>
        <v/>
      </c>
      <c r="L48" s="38" t="str">
        <f>IF(ISERROR(IF(IF($T$66=1,VLOOKUP($U48,JUN!$B$3:$F$38,4,0),VLOOKUP($U48,JUN!$B$3:$F$38,5,0))&gt;0,IF($T$66=1,VLOOKUP($U48,JUN!$B$3:$F$38,4,0),VLOOKUP($U48,JUN!$B$3:$F$38,5,0)),"")),"",IF(IF($T$66=1,VLOOKUP($U48,JUN!$B$3:$F$38,4,0),VLOOKUP($U48,JUN!$B$3:$F$38,5,0))&gt;0,IF($T$66=1,VLOOKUP($U48,JUN!$B$3:$F$38,4,0),VLOOKUP($U48,JUN!$B$3:$F$38,5,0)),""))</f>
        <v/>
      </c>
      <c r="M48" s="38" t="str">
        <f>IF(ISERROR(IF(IF($T$66=1,VLOOKUP($U48,JUL!$B$3:$F$38,4,0),VLOOKUP($U48,JUL!$B$3:$F$38,5,0))&gt;0,IF($T$66=1,VLOOKUP($U48,JUL!$B$3:$F$38,4,0),VLOOKUP($U48,JUL!$B$3:$F$38,5,0)),"")),"",IF(IF($T$66=1,VLOOKUP($U48,JUL!$B$3:$F$38,4,0),VLOOKUP($U48,JUL!$B$3:$F$38,5,0))&gt;0,IF($T$66=1,VLOOKUP($U48,JUL!$B$3:$F$38,4,0),VLOOKUP($U48,JUL!$B$3:$F$38,5,0)),""))</f>
        <v/>
      </c>
      <c r="N48" s="38" t="str">
        <f>IF(ISERROR(IF(IF($T$66=1,VLOOKUP($U48,AGO!$B$3:$F$38,4,0),VLOOKUP($U48,AGO!$B$3:$F$38,5,0))&gt;0,IF($T$66=1,VLOOKUP($U48,AGO!$B$3:$F$38,4,0),VLOOKUP($U48,AGO!$B$3:$F$38,5,0)),"")),"",IF(IF($T$66=1,VLOOKUP($U48,AGO!$B$3:$F$38,4,0),VLOOKUP($U48,AGO!$B$3:$F$38,5,0))&gt;0,IF($T$66=1,VLOOKUP($U48,AGO!$B$3:$F$38,4,0),VLOOKUP($U48,AGO!$B$3:$F$38,5,0)),""))</f>
        <v/>
      </c>
      <c r="O48" s="38" t="str">
        <f>IF(ISERROR(IF(IF($T$66=1,VLOOKUP($U48,SET!$B$3:$F$38,4,0),VLOOKUP($U48,SET!$B$3:$F$38,5,0))&gt;0,IF($T$66=1,VLOOKUP($U48,SET!$B$3:$F$38,4,0),VLOOKUP($U48,SET!$B$3:$F$38,5,0)),"")),"",IF(IF($T$66=1,VLOOKUP($U48,SET!$B$3:$F$38,4,0),VLOOKUP($U48,SET!$B$3:$F$38,5,0))&gt;0,IF($T$66=1,VLOOKUP($U48,SET!$B$3:$F$38,4,0),VLOOKUP($U48,SET!$B$3:$F$38,5,0)),""))</f>
        <v/>
      </c>
      <c r="P48" s="38" t="str">
        <f>IF(ISERROR(IF(IF($T$66=1,VLOOKUP($U48,OUT!$B$3:$F$38,4,0),VLOOKUP($U48,OUT!$B$3:$F$38,5,0))&gt;0,IF($T$66=1,VLOOKUP($U48,OUT!$B$3:$F$38,4,0),VLOOKUP($U48,OUT!$B$3:$F$38,5,0)),"")),"",IF(IF($T$66=1,VLOOKUP($U48,OUT!$B$3:$F$38,4,0),VLOOKUP($U48,OUT!$B$3:$F$38,5,0))&gt;0,IF($T$66=1,VLOOKUP($U48,OUT!$B$3:$F$38,4,0),VLOOKUP($U48,OUT!$B$3:$F$38,5,0)),""))</f>
        <v/>
      </c>
      <c r="Q48" s="38" t="str">
        <f>IF(ISERROR(IF(IF($T$66=1,VLOOKUP($U48,NOV!$B$3:$F$38,4,0),VLOOKUP($U48,NOV!$B$3:$F$38,5,0))&gt;0,IF($T$66=1,VLOOKUP($U48,NOV!$B$3:$F$38,4,0),VLOOKUP($U48,NOV!$B$3:$F$38,5,0)),"")),"",IF(IF($T$66=1,VLOOKUP($U48,NOV!$B$3:$F$38,4,0),VLOOKUP($U48,NOV!$B$3:$F$38,5,0))&gt;0,IF($T$66=1,VLOOKUP($U48,NOV!$B$3:$F$38,4,0),VLOOKUP($U48,NOV!$B$3:$F$38,5,0)),""))</f>
        <v/>
      </c>
      <c r="R48" s="38" t="str">
        <f>IF(ISERROR(IF(IF($T$66=1,VLOOKUP($U48,DEZ!$B$3:$F$38,4,0),VLOOKUP($U48,DEZ!$B$3:$F$38,5,0))&gt;0,IF($T$66=1,VLOOKUP($U48,DEZ!$B$3:$F$38,4,0),VLOOKUP($U48,DEZ!$B$3:$F$38,5,0)),"")),"",IF(IF($T$66=1,VLOOKUP($U48,DEZ!$B$3:$F$38,4,0),VLOOKUP($U48,DEZ!$B$3:$F$38,5,0))&gt;0,IF($T$66=1,VLOOKUP($U48,DEZ!$B$3:$F$38,4,0),VLOOKUP($U48,DEZ!$B$3:$F$38,5,0)),""))</f>
        <v/>
      </c>
      <c r="U48" t="s">
        <v>90</v>
      </c>
    </row>
    <row r="49" spans="1:21" x14ac:dyDescent="0.25">
      <c r="A49">
        <f t="shared" si="0"/>
        <v>23</v>
      </c>
      <c r="B49" s="66" t="str">
        <f>JAN!B25</f>
        <v>Vice Presidência - Gilson</v>
      </c>
      <c r="C49" s="67"/>
      <c r="D49" s="20" t="str">
        <f>JAN!C25</f>
        <v>HP 9220</v>
      </c>
      <c r="E49" s="23" t="str">
        <f>JAN!D25</f>
        <v>10.21.5.13</v>
      </c>
      <c r="F49" s="17"/>
      <c r="G49" s="38">
        <f>IF(ISERROR(IF(IF($T$66=1,VLOOKUP($U49,JAN!$B$3:$F$38,4,0),VLOOKUP($U49,JAN!$B$3:$F$38,5,0))&gt;0,IF($T$66=1,VLOOKUP($U49,JAN!$B$3:$F$38,4,0),VLOOKUP($U49,JAN!$B$3:$F$38,5,0)),"")),"",IF(IF($T$66=1,VLOOKUP($U49,JAN!$B$3:$F$38,4,0),VLOOKUP($U49,JAN!$B$3:$F$38,5,0))&gt;0,IF($T$66=1,VLOOKUP($U49,JAN!$B$3:$F$38,4,0),VLOOKUP($U49,JAN!$B$3:$F$38,5,0)),""))</f>
        <v>45</v>
      </c>
      <c r="H49" s="38">
        <f>IF(ISERROR(IF(IF($T$66=1,VLOOKUP($U49,FEV!$B$3:$F$38,4,0),VLOOKUP($U49,FEV!$B$3:$F$38,5,0))&gt;0,IF($T$66=1,VLOOKUP($U49,FEV!$B$3:$F$38,4,0),VLOOKUP($U49,FEV!$B$3:$F$38,5,0)),"")),"",IF(IF($T$66=1,VLOOKUP($U49,FEV!$B$3:$F$38,4,0),VLOOKUP($U49,FEV!$B$3:$F$38,5,0))&gt;0,IF($T$66=1,VLOOKUP($U49,FEV!$B$3:$F$38,4,0),VLOOKUP($U49,FEV!$B$3:$F$38,5,0)),""))</f>
        <v>301</v>
      </c>
      <c r="I49" s="38">
        <f>IF(ISERROR(IF(IF($T$66=1,VLOOKUP($U49,MAR!$B$3:$F$38,4,0),VLOOKUP($U49,MAR!$B$3:$F$38,5,0))&gt;0,IF($T$66=1,VLOOKUP($U49,MAR!$B$3:$F$38,4,0),VLOOKUP($U49,MAR!$B$3:$F$38,5,0)),"")),"",IF(IF($T$66=1,VLOOKUP($U49,MAR!$B$3:$F$38,4,0),VLOOKUP($U49,MAR!$B$3:$F$38,5,0))&gt;0,IF($T$66=1,VLOOKUP($U49,MAR!$B$3:$F$38,4,0),VLOOKUP($U49,MAR!$B$3:$F$38,5,0)),""))</f>
        <v>361</v>
      </c>
      <c r="J49" s="38">
        <f>IF(ISERROR(IF(IF($T$66=1,VLOOKUP($U49,ABR!$B$3:$F$38,4,0),VLOOKUP($U49,ABR!$B$3:$F$38,5,0))&gt;0,IF($T$66=1,VLOOKUP($U49,ABR!$B$3:$F$38,4,0),VLOOKUP($U49,ABR!$B$3:$F$38,5,0)),"")),"",IF(IF($T$66=1,VLOOKUP($U49,ABR!$B$3:$F$38,4,0),VLOOKUP($U49,ABR!$B$3:$F$38,5,0))&gt;0,IF($T$66=1,VLOOKUP($U49,ABR!$B$3:$F$38,4,0),VLOOKUP($U49,ABR!$B$3:$F$38,5,0)),""))</f>
        <v>424</v>
      </c>
      <c r="K49" s="38">
        <f>IF(ISERROR(IF(IF($T$66=1,VLOOKUP($U49,MAI!$B$3:$F$38,4,0),VLOOKUP($U49,MAI!$B$3:$F$38,5,0))&gt;0,IF($T$66=1,VLOOKUP($U49,MAI!$B$3:$F$38,4,0),VLOOKUP($U49,MAI!$B$3:$F$38,5,0)),"")),"",IF(IF($T$66=1,VLOOKUP($U49,MAI!$B$3:$F$38,4,0),VLOOKUP($U49,MAI!$B$3:$F$38,5,0))&gt;0,IF($T$66=1,VLOOKUP($U49,MAI!$B$3:$F$38,4,0),VLOOKUP($U49,MAI!$B$3:$F$38,5,0)),""))</f>
        <v>22</v>
      </c>
      <c r="L49" s="38">
        <f>IF(ISERROR(IF(IF($T$66=1,VLOOKUP($U49,JUN!$B$3:$F$38,4,0),VLOOKUP($U49,JUN!$B$3:$F$38,5,0))&gt;0,IF($T$66=1,VLOOKUP($U49,JUN!$B$3:$F$38,4,0),VLOOKUP($U49,JUN!$B$3:$F$38,5,0)),"")),"",IF(IF($T$66=1,VLOOKUP($U49,JUN!$B$3:$F$38,4,0),VLOOKUP($U49,JUN!$B$3:$F$38,5,0))&gt;0,IF($T$66=1,VLOOKUP($U49,JUN!$B$3:$F$38,4,0),VLOOKUP($U49,JUN!$B$3:$F$38,5,0)),""))</f>
        <v>13</v>
      </c>
      <c r="M49" s="38">
        <f>IF(ISERROR(IF(IF($T$66=1,VLOOKUP($U49,JUL!$B$3:$F$38,4,0),VLOOKUP($U49,JUL!$B$3:$F$38,5,0))&gt;0,IF($T$66=1,VLOOKUP($U49,JUL!$B$3:$F$38,4,0),VLOOKUP($U49,JUL!$B$3:$F$38,5,0)),"")),"",IF(IF($T$66=1,VLOOKUP($U49,JUL!$B$3:$F$38,4,0),VLOOKUP($U49,JUL!$B$3:$F$38,5,0))&gt;0,IF($T$66=1,VLOOKUP($U49,JUL!$B$3:$F$38,4,0),VLOOKUP($U49,JUL!$B$3:$F$38,5,0)),""))</f>
        <v>112</v>
      </c>
      <c r="N49" s="38">
        <f>IF(ISERROR(IF(IF($T$66=1,VLOOKUP($U49,AGO!$B$3:$F$38,4,0),VLOOKUP($U49,AGO!$B$3:$F$38,5,0))&gt;0,IF($T$66=1,VLOOKUP($U49,AGO!$B$3:$F$38,4,0),VLOOKUP($U49,AGO!$B$3:$F$38,5,0)),"")),"",IF(IF($T$66=1,VLOOKUP($U49,AGO!$B$3:$F$38,4,0),VLOOKUP($U49,AGO!$B$3:$F$38,5,0))&gt;0,IF($T$66=1,VLOOKUP($U49,AGO!$B$3:$F$38,4,0),VLOOKUP($U49,AGO!$B$3:$F$38,5,0)),""))</f>
        <v>27</v>
      </c>
      <c r="O49" s="38">
        <f>IF(ISERROR(IF(IF($T$66=1,VLOOKUP($U49,SET!$B$3:$F$38,4,0),VLOOKUP($U49,SET!$B$3:$F$38,5,0))&gt;0,IF($T$66=1,VLOOKUP($U49,SET!$B$3:$F$38,4,0),VLOOKUP($U49,SET!$B$3:$F$38,5,0)),"")),"",IF(IF($T$66=1,VLOOKUP($U49,SET!$B$3:$F$38,4,0),VLOOKUP($U49,SET!$B$3:$F$38,5,0))&gt;0,IF($T$66=1,VLOOKUP($U49,SET!$B$3:$F$38,4,0),VLOOKUP($U49,SET!$B$3:$F$38,5,0)),""))</f>
        <v>9</v>
      </c>
      <c r="P49" s="38">
        <f>IF(ISERROR(IF(IF($T$66=1,VLOOKUP($U49,OUT!$B$3:$F$38,4,0),VLOOKUP($U49,OUT!$B$3:$F$38,5,0))&gt;0,IF($T$66=1,VLOOKUP($U49,OUT!$B$3:$F$38,4,0),VLOOKUP($U49,OUT!$B$3:$F$38,5,0)),"")),"",IF(IF($T$66=1,VLOOKUP($U49,OUT!$B$3:$F$38,4,0),VLOOKUP($U49,OUT!$B$3:$F$38,5,0))&gt;0,IF($T$66=1,VLOOKUP($U49,OUT!$B$3:$F$38,4,0),VLOOKUP($U49,OUT!$B$3:$F$38,5,0)),""))</f>
        <v>11</v>
      </c>
      <c r="Q49" s="38">
        <f>IF(ISERROR(IF(IF($T$66=1,VLOOKUP($U49,NOV!$B$3:$F$38,4,0),VLOOKUP($U49,NOV!$B$3:$F$38,5,0))&gt;0,IF($T$66=1,VLOOKUP($U49,NOV!$B$3:$F$38,4,0),VLOOKUP($U49,NOV!$B$3:$F$38,5,0)),"")),"",IF(IF($T$66=1,VLOOKUP($U49,NOV!$B$3:$F$38,4,0),VLOOKUP($U49,NOV!$B$3:$F$38,5,0))&gt;0,IF($T$66=1,VLOOKUP($U49,NOV!$B$3:$F$38,4,0),VLOOKUP($U49,NOV!$B$3:$F$38,5,0)),""))</f>
        <v>10</v>
      </c>
      <c r="R49" s="38">
        <f>IF(ISERROR(IF(IF($T$66=1,VLOOKUP($U49,DEZ!$B$3:$F$38,4,0),VLOOKUP($U49,DEZ!$B$3:$F$38,5,0))&gt;0,IF($T$66=1,VLOOKUP($U49,DEZ!$B$3:$F$38,4,0),VLOOKUP($U49,DEZ!$B$3:$F$38,5,0)),"")),"",IF(IF($T$66=1,VLOOKUP($U49,DEZ!$B$3:$F$38,4,0),VLOOKUP($U49,DEZ!$B$3:$F$38,5,0))&gt;0,IF($T$66=1,VLOOKUP($U49,DEZ!$B$3:$F$38,4,0),VLOOKUP($U49,DEZ!$B$3:$F$38,5,0)),""))</f>
        <v>2</v>
      </c>
      <c r="U49" t="s">
        <v>91</v>
      </c>
    </row>
    <row r="50" spans="1:21" x14ac:dyDescent="0.25">
      <c r="A50">
        <f t="shared" si="0"/>
        <v>24</v>
      </c>
      <c r="B50" s="66" t="str">
        <f>JAN!B26</f>
        <v>Vice Presidência - José Mario</v>
      </c>
      <c r="C50" s="67"/>
      <c r="D50" s="20" t="str">
        <f>JAN!C26</f>
        <v>HP 6940</v>
      </c>
      <c r="E50" s="23" t="str">
        <f>JAN!D26</f>
        <v>USB</v>
      </c>
      <c r="G50" s="38">
        <f>IF(ISERROR(IF(IF($T$66=1,VLOOKUP($U50,JAN!$B$3:$F$38,4,0),VLOOKUP($U50,JAN!$B$3:$F$38,5,0))&gt;0,IF($T$66=1,VLOOKUP($U50,JAN!$B$3:$F$38,4,0),VLOOKUP($U50,JAN!$B$3:$F$38,5,0)),"")),"",IF(IF($T$66=1,VLOOKUP($U50,JAN!$B$3:$F$38,4,0),VLOOKUP($U50,JAN!$B$3:$F$38,5,0))&gt;0,IF($T$66=1,VLOOKUP($U50,JAN!$B$3:$F$38,4,0),VLOOKUP($U50,JAN!$B$3:$F$38,5,0)),""))</f>
        <v>1</v>
      </c>
      <c r="H50" s="38" t="str">
        <f>IF(ISERROR(IF(IF($T$66=1,VLOOKUP($U50,FEV!$B$3:$F$38,4,0),VLOOKUP($U50,FEV!$B$3:$F$38,5,0))&gt;0,IF($T$66=1,VLOOKUP($U50,FEV!$B$3:$F$38,4,0),VLOOKUP($U50,FEV!$B$3:$F$38,5,0)),"")),"",IF(IF($T$66=1,VLOOKUP($U50,FEV!$B$3:$F$38,4,0),VLOOKUP($U50,FEV!$B$3:$F$38,5,0))&gt;0,IF($T$66=1,VLOOKUP($U50,FEV!$B$3:$F$38,4,0),VLOOKUP($U50,FEV!$B$3:$F$38,5,0)),""))</f>
        <v/>
      </c>
      <c r="I50" s="38" t="str">
        <f>IF(ISERROR(IF(IF($T$66=1,VLOOKUP($U50,MAR!$B$3:$F$38,4,0),VLOOKUP($U50,MAR!$B$3:$F$38,5,0))&gt;0,IF($T$66=1,VLOOKUP($U50,MAR!$B$3:$F$38,4,0),VLOOKUP($U50,MAR!$B$3:$F$38,5,0)),"")),"",IF(IF($T$66=1,VLOOKUP($U50,MAR!$B$3:$F$38,4,0),VLOOKUP($U50,MAR!$B$3:$F$38,5,0))&gt;0,IF($T$66=1,VLOOKUP($U50,MAR!$B$3:$F$38,4,0),VLOOKUP($U50,MAR!$B$3:$F$38,5,0)),""))</f>
        <v/>
      </c>
      <c r="J50" s="38" t="str">
        <f>IF(ISERROR(IF(IF($T$66=1,VLOOKUP($U50,ABR!$B$3:$F$38,4,0),VLOOKUP($U50,ABR!$B$3:$F$38,5,0))&gt;0,IF($T$66=1,VLOOKUP($U50,ABR!$B$3:$F$38,4,0),VLOOKUP($U50,ABR!$B$3:$F$38,5,0)),"")),"",IF(IF($T$66=1,VLOOKUP($U50,ABR!$B$3:$F$38,4,0),VLOOKUP($U50,ABR!$B$3:$F$38,5,0))&gt;0,IF($T$66=1,VLOOKUP($U50,ABR!$B$3:$F$38,4,0),VLOOKUP($U50,ABR!$B$3:$F$38,5,0)),""))</f>
        <v/>
      </c>
      <c r="K50" s="38" t="str">
        <f>IF(ISERROR(IF(IF($T$66=1,VLOOKUP($U50,MAI!$B$3:$F$38,4,0),VLOOKUP($U50,MAI!$B$3:$F$38,5,0))&gt;0,IF($T$66=1,VLOOKUP($U50,MAI!$B$3:$F$38,4,0),VLOOKUP($U50,MAI!$B$3:$F$38,5,0)),"")),"",IF(IF($T$66=1,VLOOKUP($U50,MAI!$B$3:$F$38,4,0),VLOOKUP($U50,MAI!$B$3:$F$38,5,0))&gt;0,IF($T$66=1,VLOOKUP($U50,MAI!$B$3:$F$38,4,0),VLOOKUP($U50,MAI!$B$3:$F$38,5,0)),""))</f>
        <v/>
      </c>
      <c r="L50" s="38" t="str">
        <f>IF(ISERROR(IF(IF($T$66=1,VLOOKUP($U50,JUN!$B$3:$F$38,4,0),VLOOKUP($U50,JUN!$B$3:$F$38,5,0))&gt;0,IF($T$66=1,VLOOKUP($U50,JUN!$B$3:$F$38,4,0),VLOOKUP($U50,JUN!$B$3:$F$38,5,0)),"")),"",IF(IF($T$66=1,VLOOKUP($U50,JUN!$B$3:$F$38,4,0),VLOOKUP($U50,JUN!$B$3:$F$38,5,0))&gt;0,IF($T$66=1,VLOOKUP($U50,JUN!$B$3:$F$38,4,0),VLOOKUP($U50,JUN!$B$3:$F$38,5,0)),""))</f>
        <v/>
      </c>
      <c r="M50" s="38" t="str">
        <f>IF(ISERROR(IF(IF($T$66=1,VLOOKUP($U50,JUL!$B$3:$F$38,4,0),VLOOKUP($U50,JUL!$B$3:$F$38,5,0))&gt;0,IF($T$66=1,VLOOKUP($U50,JUL!$B$3:$F$38,4,0),VLOOKUP($U50,JUL!$B$3:$F$38,5,0)),"")),"",IF(IF($T$66=1,VLOOKUP($U50,JUL!$B$3:$F$38,4,0),VLOOKUP($U50,JUL!$B$3:$F$38,5,0))&gt;0,IF($T$66=1,VLOOKUP($U50,JUL!$B$3:$F$38,4,0),VLOOKUP($U50,JUL!$B$3:$F$38,5,0)),""))</f>
        <v/>
      </c>
      <c r="N50" s="38" t="str">
        <f>IF(ISERROR(IF(IF($T$66=1,VLOOKUP($U50,AGO!$B$3:$F$38,4,0),VLOOKUP($U50,AGO!$B$3:$F$38,5,0))&gt;0,IF($T$66=1,VLOOKUP($U50,AGO!$B$3:$F$38,4,0),VLOOKUP($U50,AGO!$B$3:$F$38,5,0)),"")),"",IF(IF($T$66=1,VLOOKUP($U50,AGO!$B$3:$F$38,4,0),VLOOKUP($U50,AGO!$B$3:$F$38,5,0))&gt;0,IF($T$66=1,VLOOKUP($U50,AGO!$B$3:$F$38,4,0),VLOOKUP($U50,AGO!$B$3:$F$38,5,0)),""))</f>
        <v/>
      </c>
      <c r="O50" s="38" t="str">
        <f>IF(ISERROR(IF(IF($T$66=1,VLOOKUP($U50,SET!$B$3:$F$38,4,0),VLOOKUP($U50,SET!$B$3:$F$38,5,0))&gt;0,IF($T$66=1,VLOOKUP($U50,SET!$B$3:$F$38,4,0),VLOOKUP($U50,SET!$B$3:$F$38,5,0)),"")),"",IF(IF($T$66=1,VLOOKUP($U50,SET!$B$3:$F$38,4,0),VLOOKUP($U50,SET!$B$3:$F$38,5,0))&gt;0,IF($T$66=1,VLOOKUP($U50,SET!$B$3:$F$38,4,0),VLOOKUP($U50,SET!$B$3:$F$38,5,0)),""))</f>
        <v/>
      </c>
      <c r="P50" s="38" t="str">
        <f>IF(ISERROR(IF(IF($T$66=1,VLOOKUP($U50,OUT!$B$3:$F$38,4,0),VLOOKUP($U50,OUT!$B$3:$F$38,5,0))&gt;0,IF($T$66=1,VLOOKUP($U50,OUT!$B$3:$F$38,4,0),VLOOKUP($U50,OUT!$B$3:$F$38,5,0)),"")),"",IF(IF($T$66=1,VLOOKUP($U50,OUT!$B$3:$F$38,4,0),VLOOKUP($U50,OUT!$B$3:$F$38,5,0))&gt;0,IF($T$66=1,VLOOKUP($U50,OUT!$B$3:$F$38,4,0),VLOOKUP($U50,OUT!$B$3:$F$38,5,0)),""))</f>
        <v/>
      </c>
      <c r="Q50" s="38" t="str">
        <f>IF(ISERROR(IF(IF($T$66=1,VLOOKUP($U50,NOV!$B$3:$F$38,4,0),VLOOKUP($U50,NOV!$B$3:$F$38,5,0))&gt;0,IF($T$66=1,VLOOKUP($U50,NOV!$B$3:$F$38,4,0),VLOOKUP($U50,NOV!$B$3:$F$38,5,0)),"")),"",IF(IF($T$66=1,VLOOKUP($U50,NOV!$B$3:$F$38,4,0),VLOOKUP($U50,NOV!$B$3:$F$38,5,0))&gt;0,IF($T$66=1,VLOOKUP($U50,NOV!$B$3:$F$38,4,0),VLOOKUP($U50,NOV!$B$3:$F$38,5,0)),""))</f>
        <v/>
      </c>
      <c r="R50" s="38" t="str">
        <f>IF(ISERROR(IF(IF($T$66=1,VLOOKUP($U50,DEZ!$B$3:$F$38,4,0),VLOOKUP($U50,DEZ!$B$3:$F$38,5,0))&gt;0,IF($T$66=1,VLOOKUP($U50,DEZ!$B$3:$F$38,4,0),VLOOKUP($U50,DEZ!$B$3:$F$38,5,0)),"")),"",IF(IF($T$66=1,VLOOKUP($U50,DEZ!$B$3:$F$38,4,0),VLOOKUP($U50,DEZ!$B$3:$F$38,5,0))&gt;0,IF($T$66=1,VLOOKUP($U50,DEZ!$B$3:$F$38,4,0),VLOOKUP($U50,DEZ!$B$3:$F$38,5,0)),""))</f>
        <v/>
      </c>
      <c r="U50" t="s">
        <v>92</v>
      </c>
    </row>
    <row r="51" spans="1:21" x14ac:dyDescent="0.25">
      <c r="A51">
        <f t="shared" si="0"/>
        <v>25</v>
      </c>
      <c r="B51" s="66" t="str">
        <f>JAN!B27</f>
        <v>Vice Presidência - Sala de Apoio</v>
      </c>
      <c r="C51" s="67"/>
      <c r="D51" s="20" t="str">
        <f>JAN!C27</f>
        <v>HP 8100</v>
      </c>
      <c r="E51" s="23" t="str">
        <f>JAN!D27</f>
        <v>USB</v>
      </c>
      <c r="G51" s="38" t="str">
        <f>IF(ISERROR(IF(IF($T$66=1,VLOOKUP($U51,JAN!$B$3:$F$38,4,0),VLOOKUP($U51,JAN!$B$3:$F$38,5,0))&gt;0,IF($T$66=1,VLOOKUP($U51,JAN!$B$3:$F$38,4,0),VLOOKUP($U51,JAN!$B$3:$F$38,5,0)),"")),"",IF(IF($T$66=1,VLOOKUP($U51,JAN!$B$3:$F$38,4,0),VLOOKUP($U51,JAN!$B$3:$F$38,5,0))&gt;0,IF($T$66=1,VLOOKUP($U51,JAN!$B$3:$F$38,4,0),VLOOKUP($U51,JAN!$B$3:$F$38,5,0)),""))</f>
        <v/>
      </c>
      <c r="H51" s="38" t="str">
        <f>IF(ISERROR(IF(IF($T$66=1,VLOOKUP($U51,FEV!$B$3:$F$38,4,0),VLOOKUP($U51,FEV!$B$3:$F$38,5,0))&gt;0,IF($T$66=1,VLOOKUP($U51,FEV!$B$3:$F$38,4,0),VLOOKUP($U51,FEV!$B$3:$F$38,5,0)),"")),"",IF(IF($T$66=1,VLOOKUP($U51,FEV!$B$3:$F$38,4,0),VLOOKUP($U51,FEV!$B$3:$F$38,5,0))&gt;0,IF($T$66=1,VLOOKUP($U51,FEV!$B$3:$F$38,4,0),VLOOKUP($U51,FEV!$B$3:$F$38,5,0)),""))</f>
        <v/>
      </c>
      <c r="I51" s="38" t="str">
        <f>IF(ISERROR(IF(IF($T$66=1,VLOOKUP($U51,MAR!$B$3:$F$38,4,0),VLOOKUP($U51,MAR!$B$3:$F$38,5,0))&gt;0,IF($T$66=1,VLOOKUP($U51,MAR!$B$3:$F$38,4,0),VLOOKUP($U51,MAR!$B$3:$F$38,5,0)),"")),"",IF(IF($T$66=1,VLOOKUP($U51,MAR!$B$3:$F$38,4,0),VLOOKUP($U51,MAR!$B$3:$F$38,5,0))&gt;0,IF($T$66=1,VLOOKUP($U51,MAR!$B$3:$F$38,4,0),VLOOKUP($U51,MAR!$B$3:$F$38,5,0)),""))</f>
        <v/>
      </c>
      <c r="J51" s="38" t="str">
        <f>IF(ISERROR(IF(IF($T$66=1,VLOOKUP($U51,ABR!$B$3:$F$38,4,0),VLOOKUP($U51,ABR!$B$3:$F$38,5,0))&gt;0,IF($T$66=1,VLOOKUP($U51,ABR!$B$3:$F$38,4,0),VLOOKUP($U51,ABR!$B$3:$F$38,5,0)),"")),"",IF(IF($T$66=1,VLOOKUP($U51,ABR!$B$3:$F$38,4,0),VLOOKUP($U51,ABR!$B$3:$F$38,5,0))&gt;0,IF($T$66=1,VLOOKUP($U51,ABR!$B$3:$F$38,4,0),VLOOKUP($U51,ABR!$B$3:$F$38,5,0)),""))</f>
        <v/>
      </c>
      <c r="K51" s="38" t="str">
        <f>IF(ISERROR(IF(IF($T$66=1,VLOOKUP($U51,MAI!$B$3:$F$38,4,0),VLOOKUP($U51,MAI!$B$3:$F$38,5,0))&gt;0,IF($T$66=1,VLOOKUP($U51,MAI!$B$3:$F$38,4,0),VLOOKUP($U51,MAI!$B$3:$F$38,5,0)),"")),"",IF(IF($T$66=1,VLOOKUP($U51,MAI!$B$3:$F$38,4,0),VLOOKUP($U51,MAI!$B$3:$F$38,5,0))&gt;0,IF($T$66=1,VLOOKUP($U51,MAI!$B$3:$F$38,4,0),VLOOKUP($U51,MAI!$B$3:$F$38,5,0)),""))</f>
        <v/>
      </c>
      <c r="L51" s="38" t="str">
        <f>IF(ISERROR(IF(IF($T$66=1,VLOOKUP($U51,JUN!$B$3:$F$38,4,0),VLOOKUP($U51,JUN!$B$3:$F$38,5,0))&gt;0,IF($T$66=1,VLOOKUP($U51,JUN!$B$3:$F$38,4,0),VLOOKUP($U51,JUN!$B$3:$F$38,5,0)),"")),"",IF(IF($T$66=1,VLOOKUP($U51,JUN!$B$3:$F$38,4,0),VLOOKUP($U51,JUN!$B$3:$F$38,5,0))&gt;0,IF($T$66=1,VLOOKUP($U51,JUN!$B$3:$F$38,4,0),VLOOKUP($U51,JUN!$B$3:$F$38,5,0)),""))</f>
        <v/>
      </c>
      <c r="M51" s="38" t="str">
        <f>IF(ISERROR(IF(IF($T$66=1,VLOOKUP($U51,JUL!$B$3:$F$38,4,0),VLOOKUP($U51,JUL!$B$3:$F$38,5,0))&gt;0,IF($T$66=1,VLOOKUP($U51,JUL!$B$3:$F$38,4,0),VLOOKUP($U51,JUL!$B$3:$F$38,5,0)),"")),"",IF(IF($T$66=1,VLOOKUP($U51,JUL!$B$3:$F$38,4,0),VLOOKUP($U51,JUL!$B$3:$F$38,5,0))&gt;0,IF($T$66=1,VLOOKUP($U51,JUL!$B$3:$F$38,4,0),VLOOKUP($U51,JUL!$B$3:$F$38,5,0)),""))</f>
        <v/>
      </c>
      <c r="N51" s="38" t="str">
        <f>IF(ISERROR(IF(IF($T$66=1,VLOOKUP($U51,AGO!$B$3:$F$38,4,0),VLOOKUP($U51,AGO!$B$3:$F$38,5,0))&gt;0,IF($T$66=1,VLOOKUP($U51,AGO!$B$3:$F$38,4,0),VLOOKUP($U51,AGO!$B$3:$F$38,5,0)),"")),"",IF(IF($T$66=1,VLOOKUP($U51,AGO!$B$3:$F$38,4,0),VLOOKUP($U51,AGO!$B$3:$F$38,5,0))&gt;0,IF($T$66=1,VLOOKUP($U51,AGO!$B$3:$F$38,4,0),VLOOKUP($U51,AGO!$B$3:$F$38,5,0)),""))</f>
        <v/>
      </c>
      <c r="O51" s="38" t="str">
        <f>IF(ISERROR(IF(IF($T$66=1,VLOOKUP($U51,SET!$B$3:$F$38,4,0),VLOOKUP($U51,SET!$B$3:$F$38,5,0))&gt;0,IF($T$66=1,VLOOKUP($U51,SET!$B$3:$F$38,4,0),VLOOKUP($U51,SET!$B$3:$F$38,5,0)),"")),"",IF(IF($T$66=1,VLOOKUP($U51,SET!$B$3:$F$38,4,0),VLOOKUP($U51,SET!$B$3:$F$38,5,0))&gt;0,IF($T$66=1,VLOOKUP($U51,SET!$B$3:$F$38,4,0),VLOOKUP($U51,SET!$B$3:$F$38,5,0)),""))</f>
        <v/>
      </c>
      <c r="P51" s="38" t="str">
        <f>IF(ISERROR(IF(IF($T$66=1,VLOOKUP($U51,OUT!$B$3:$F$38,4,0),VLOOKUP($U51,OUT!$B$3:$F$38,5,0))&gt;0,IF($T$66=1,VLOOKUP($U51,OUT!$B$3:$F$38,4,0),VLOOKUP($U51,OUT!$B$3:$F$38,5,0)),"")),"",IF(IF($T$66=1,VLOOKUP($U51,OUT!$B$3:$F$38,4,0),VLOOKUP($U51,OUT!$B$3:$F$38,5,0))&gt;0,IF($T$66=1,VLOOKUP($U51,OUT!$B$3:$F$38,4,0),VLOOKUP($U51,OUT!$B$3:$F$38,5,0)),""))</f>
        <v/>
      </c>
      <c r="Q51" s="38" t="str">
        <f>IF(ISERROR(IF(IF($T$66=1,VLOOKUP($U51,NOV!$B$3:$F$38,4,0),VLOOKUP($U51,NOV!$B$3:$F$38,5,0))&gt;0,IF($T$66=1,VLOOKUP($U51,NOV!$B$3:$F$38,4,0),VLOOKUP($U51,NOV!$B$3:$F$38,5,0)),"")),"",IF(IF($T$66=1,VLOOKUP($U51,NOV!$B$3:$F$38,4,0),VLOOKUP($U51,NOV!$B$3:$F$38,5,0))&gt;0,IF($T$66=1,VLOOKUP($U51,NOV!$B$3:$F$38,4,0),VLOOKUP($U51,NOV!$B$3:$F$38,5,0)),""))</f>
        <v/>
      </c>
      <c r="R51" s="38" t="str">
        <f>IF(ISERROR(IF(IF($T$66=1,VLOOKUP($U51,DEZ!$B$3:$F$38,4,0),VLOOKUP($U51,DEZ!$B$3:$F$38,5,0))&gt;0,IF($T$66=1,VLOOKUP($U51,DEZ!$B$3:$F$38,4,0),VLOOKUP($U51,DEZ!$B$3:$F$38,5,0)),"")),"",IF(IF($T$66=1,VLOOKUP($U51,DEZ!$B$3:$F$38,4,0),VLOOKUP($U51,DEZ!$B$3:$F$38,5,0))&gt;0,IF($T$66=1,VLOOKUP($U51,DEZ!$B$3:$F$38,4,0),VLOOKUP($U51,DEZ!$B$3:$F$38,5,0)),""))</f>
        <v/>
      </c>
      <c r="U51" t="s">
        <v>93</v>
      </c>
    </row>
    <row r="52" spans="1:21" hidden="1" x14ac:dyDescent="0.25">
      <c r="B52" s="66"/>
      <c r="C52" s="67"/>
      <c r="D52" s="20"/>
      <c r="E52" s="23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</row>
    <row r="53" spans="1:21" hidden="1" x14ac:dyDescent="0.25">
      <c r="B53" s="66"/>
      <c r="C53" s="67"/>
      <c r="D53" s="20"/>
      <c r="E53" s="23"/>
      <c r="F53" s="17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</row>
    <row r="54" spans="1:21" hidden="1" x14ac:dyDescent="0.25">
      <c r="B54" s="66"/>
      <c r="C54" s="67"/>
      <c r="D54" s="20"/>
      <c r="E54" s="23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</row>
    <row r="55" spans="1:21" hidden="1" x14ac:dyDescent="0.25">
      <c r="B55" s="66"/>
      <c r="C55" s="67"/>
      <c r="D55" s="20"/>
      <c r="E55" s="23"/>
      <c r="F55" s="17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</row>
    <row r="56" spans="1:21" hidden="1" x14ac:dyDescent="0.25">
      <c r="B56" s="66"/>
      <c r="C56" s="67"/>
      <c r="D56" s="20"/>
      <c r="E56" s="23"/>
      <c r="F56" s="17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</row>
    <row r="57" spans="1:21" hidden="1" x14ac:dyDescent="0.25">
      <c r="B57" s="66"/>
      <c r="C57" s="67"/>
      <c r="D57" s="20"/>
      <c r="E57" s="23"/>
      <c r="F57" s="17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</row>
    <row r="58" spans="1:21" hidden="1" x14ac:dyDescent="0.25">
      <c r="B58" s="66"/>
      <c r="C58" s="67"/>
      <c r="D58" s="20"/>
      <c r="E58" s="23"/>
      <c r="F58" s="17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</row>
    <row r="59" spans="1:21" ht="15" customHeight="1" x14ac:dyDescent="0.25">
      <c r="B59" s="66"/>
      <c r="C59" s="67"/>
      <c r="D59" s="20"/>
      <c r="E59" s="23"/>
      <c r="F59" s="17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</row>
    <row r="60" spans="1:21" ht="15" customHeight="1" x14ac:dyDescent="0.25">
      <c r="B60" s="66"/>
      <c r="C60" s="67"/>
      <c r="D60" s="20"/>
      <c r="E60" s="23"/>
      <c r="F60" s="17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</row>
    <row r="61" spans="1:21" x14ac:dyDescent="0.25">
      <c r="B61" s="68"/>
      <c r="C61" s="49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</row>
    <row r="62" spans="1:21" x14ac:dyDescent="0.25">
      <c r="B62" s="68"/>
      <c r="C62" s="49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</row>
    <row r="66" spans="20:20" x14ac:dyDescent="0.25">
      <c r="T66" s="47">
        <v>1</v>
      </c>
    </row>
  </sheetData>
  <mergeCells count="37">
    <mergeCell ref="A1:S5"/>
    <mergeCell ref="B51:C51"/>
    <mergeCell ref="B45:C45"/>
    <mergeCell ref="B36:C36"/>
    <mergeCell ref="B32:C32"/>
    <mergeCell ref="B50:C50"/>
    <mergeCell ref="B41:C41"/>
    <mergeCell ref="B35:C35"/>
    <mergeCell ref="B28:C28"/>
    <mergeCell ref="B40:C40"/>
    <mergeCell ref="B49:C49"/>
    <mergeCell ref="B55:C55"/>
    <mergeCell ref="B30:C30"/>
    <mergeCell ref="B33:C33"/>
    <mergeCell ref="B31:C31"/>
    <mergeCell ref="B56:C56"/>
    <mergeCell ref="B27:C27"/>
    <mergeCell ref="B43:C43"/>
    <mergeCell ref="B58:C58"/>
    <mergeCell ref="B39:C39"/>
    <mergeCell ref="B52:C52"/>
    <mergeCell ref="B48:C48"/>
    <mergeCell ref="B42:C42"/>
    <mergeCell ref="B57:C57"/>
    <mergeCell ref="B53:C53"/>
    <mergeCell ref="B44:C44"/>
    <mergeCell ref="B38:C38"/>
    <mergeCell ref="B29:C29"/>
    <mergeCell ref="B34:C34"/>
    <mergeCell ref="B37:C37"/>
    <mergeCell ref="B47:C47"/>
    <mergeCell ref="B62:C62"/>
    <mergeCell ref="B54:C54"/>
    <mergeCell ref="B59:C59"/>
    <mergeCell ref="B46:C46"/>
    <mergeCell ref="B61:C61"/>
    <mergeCell ref="B60:C60"/>
  </mergeCells>
  <pageMargins left="0.51181102362204722" right="0.51181102362204722" top="0.78740157480314965" bottom="0.78740157480314965" header="0.31496062992125978" footer="0.31496062992125978"/>
  <pageSetup paperSize="9" scale="57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4">
    <tabColor rgb="FFFF0000"/>
  </sheetPr>
  <dimension ref="A2:I38"/>
  <sheetViews>
    <sheetView showGridLines="0" showRowColHeaders="0" topLeftCell="B1" workbookViewId="0">
      <pane ySplit="2" topLeftCell="A3" activePane="bottomLeft" state="frozen"/>
      <selection sqref="A1:S5"/>
      <selection pane="bottomLeft" activeCell="B3" sqref="B3"/>
    </sheetView>
  </sheetViews>
  <sheetFormatPr defaultRowHeight="15" x14ac:dyDescent="0.25"/>
  <cols>
    <col min="1" max="1" width="42.7109375" style="43" hidden="1" customWidth="1"/>
    <col min="2" max="2" width="49.7109375" style="43" bestFit="1" customWidth="1"/>
    <col min="3" max="4" width="21.5703125" style="43" customWidth="1"/>
    <col min="5" max="5" width="12.140625" style="48" bestFit="1" customWidth="1"/>
    <col min="6" max="6" width="15.28515625" style="48" customWidth="1"/>
    <col min="7" max="7" width="12.28515625" style="48" bestFit="1" customWidth="1"/>
    <col min="8" max="8" width="15.5703125" style="48" bestFit="1" customWidth="1"/>
    <col min="9" max="9" width="15.28515625" style="48" bestFit="1" customWidth="1"/>
    <col min="10" max="11" width="9.140625" style="43" customWidth="1"/>
    <col min="12" max="16384" width="9.140625" style="43"/>
  </cols>
  <sheetData>
    <row r="2" spans="1:9" x14ac:dyDescent="0.25">
      <c r="B2" s="29" t="s">
        <v>18</v>
      </c>
      <c r="C2" s="29" t="s">
        <v>94</v>
      </c>
      <c r="D2" s="29" t="s">
        <v>95</v>
      </c>
      <c r="E2" s="29" t="s">
        <v>19</v>
      </c>
      <c r="F2" s="29" t="s">
        <v>20</v>
      </c>
      <c r="G2" s="29" t="s">
        <v>96</v>
      </c>
      <c r="H2" s="29" t="s">
        <v>97</v>
      </c>
      <c r="I2" s="29" t="s">
        <v>98</v>
      </c>
    </row>
    <row r="3" spans="1:9" x14ac:dyDescent="0.25">
      <c r="A3" t="str">
        <f t="shared" ref="A3:A38" si="0">IF(B3&lt;&gt;"",B3&amp;" - "&amp;C3&amp;" - "&amp;D3,"")</f>
        <v>Almoxarifado - HP 8610 - 10.21.5.24</v>
      </c>
      <c r="B3" s="40" t="s">
        <v>68</v>
      </c>
      <c r="C3" s="40" t="s">
        <v>45</v>
      </c>
      <c r="D3" s="40" t="s">
        <v>99</v>
      </c>
      <c r="E3" s="26"/>
      <c r="F3" s="25"/>
      <c r="G3" s="34"/>
      <c r="H3" s="34"/>
      <c r="I3" s="34"/>
    </row>
    <row r="4" spans="1:9" x14ac:dyDescent="0.25">
      <c r="A4" t="str">
        <f t="shared" si="0"/>
        <v>Compras - HP 8710 - 10.21.5.11</v>
      </c>
      <c r="B4" s="41" t="s">
        <v>69</v>
      </c>
      <c r="C4" s="41" t="s">
        <v>100</v>
      </c>
      <c r="D4" s="41" t="s">
        <v>101</v>
      </c>
      <c r="E4" s="27">
        <v>124</v>
      </c>
      <c r="F4" s="25">
        <v>305</v>
      </c>
      <c r="G4" s="35"/>
      <c r="H4" s="35"/>
      <c r="I4" s="35"/>
    </row>
    <row r="5" spans="1:9" x14ac:dyDescent="0.25">
      <c r="A5" t="str">
        <f t="shared" si="0"/>
        <v>DAC - Chefia - HP 8100 - USB</v>
      </c>
      <c r="B5" s="41" t="s">
        <v>70</v>
      </c>
      <c r="C5" s="41" t="s">
        <v>42</v>
      </c>
      <c r="D5" s="41" t="s">
        <v>102</v>
      </c>
      <c r="E5" s="27"/>
      <c r="F5" s="25"/>
      <c r="G5" s="35"/>
      <c r="H5" s="35"/>
      <c r="I5" s="35"/>
    </row>
    <row r="6" spans="1:9" x14ac:dyDescent="0.25">
      <c r="A6" t="str">
        <f t="shared" si="0"/>
        <v>DIF 1º Subsolo - HP 8100 - 10.21.5.45</v>
      </c>
      <c r="B6" s="41" t="s">
        <v>71</v>
      </c>
      <c r="C6" s="41" t="s">
        <v>42</v>
      </c>
      <c r="D6" s="41" t="s">
        <v>103</v>
      </c>
      <c r="E6" s="27">
        <v>102</v>
      </c>
      <c r="F6" s="25">
        <v>236</v>
      </c>
      <c r="G6" s="35"/>
      <c r="H6" s="35"/>
      <c r="I6" s="35"/>
    </row>
    <row r="7" spans="1:9" x14ac:dyDescent="0.25">
      <c r="A7" t="str">
        <f t="shared" si="0"/>
        <v>DIF 2º Andar - HP M553 - 10.21.5.63</v>
      </c>
      <c r="B7" s="41" t="s">
        <v>72</v>
      </c>
      <c r="C7" s="41" t="s">
        <v>53</v>
      </c>
      <c r="D7" s="41" t="s">
        <v>104</v>
      </c>
      <c r="E7" s="27">
        <v>386</v>
      </c>
      <c r="F7" s="25">
        <f>IF(SUM(G7:I7)&gt;0,IF(ISERROR(ROUNDUP(AVERAGE(G7:I7),0)),"ERRO",ROUNDUP(AVERAGE(G7:I7),0)),"")</f>
        <v>505</v>
      </c>
      <c r="G7" s="27">
        <v>505</v>
      </c>
      <c r="H7" s="27">
        <v>505</v>
      </c>
      <c r="I7" s="27">
        <v>505</v>
      </c>
    </row>
    <row r="8" spans="1:9" x14ac:dyDescent="0.25">
      <c r="A8" t="str">
        <f t="shared" si="0"/>
        <v>Eventos - HP 8720 - 10.21.5.70</v>
      </c>
      <c r="B8" s="41" t="s">
        <v>73</v>
      </c>
      <c r="C8" s="41" t="s">
        <v>46</v>
      </c>
      <c r="D8" s="41" t="s">
        <v>105</v>
      </c>
      <c r="E8" s="27"/>
      <c r="F8" s="25"/>
      <c r="G8" s="35"/>
      <c r="H8" s="35"/>
      <c r="I8" s="35"/>
    </row>
    <row r="9" spans="1:9" x14ac:dyDescent="0.25">
      <c r="A9" t="str">
        <f t="shared" si="0"/>
        <v>ICNA - Erlen - HP 251DW - USB</v>
      </c>
      <c r="B9" s="41" t="s">
        <v>74</v>
      </c>
      <c r="C9" s="41" t="s">
        <v>37</v>
      </c>
      <c r="D9" s="41" t="s">
        <v>102</v>
      </c>
      <c r="E9" s="27">
        <v>401</v>
      </c>
      <c r="F9" s="25">
        <v>755</v>
      </c>
      <c r="G9" s="35"/>
      <c r="H9" s="35"/>
      <c r="I9" s="35"/>
    </row>
    <row r="10" spans="1:9" x14ac:dyDescent="0.25">
      <c r="A10" t="str">
        <f t="shared" si="0"/>
        <v>ICNA - Rodolfo Tavares - HP 1015 - USB</v>
      </c>
      <c r="B10" s="41" t="s">
        <v>75</v>
      </c>
      <c r="C10" s="41" t="s">
        <v>34</v>
      </c>
      <c r="D10" s="41" t="s">
        <v>102</v>
      </c>
      <c r="E10" s="27">
        <v>1</v>
      </c>
      <c r="F10" s="25" t="str">
        <f>IF(SUM(G10:I10)&gt;0,IF(ISERROR(ROUNDUP(AVERAGE(G10:I10),0)),"ERRO",ROUNDUP(AVERAGE(G10:I10),0)),"")</f>
        <v/>
      </c>
      <c r="G10" s="35"/>
      <c r="H10" s="35"/>
      <c r="I10" s="35"/>
    </row>
    <row r="11" spans="1:9" x14ac:dyDescent="0.25">
      <c r="A11" t="str">
        <f t="shared" si="0"/>
        <v>Impressora Viagens - DIF - HP 200 Mobile - USB</v>
      </c>
      <c r="B11" s="41" t="s">
        <v>77</v>
      </c>
      <c r="C11" s="41" t="s">
        <v>36</v>
      </c>
      <c r="D11" s="41" t="s">
        <v>102</v>
      </c>
      <c r="E11" s="27"/>
      <c r="F11" s="25" t="str">
        <f>IF(SUM(G11:I11)&gt;0,IF(ISERROR(ROUNDUP(AVERAGE(G11:I11),0)),"ERRO",ROUNDUP(AVERAGE(G11:I11),0)),"")</f>
        <v/>
      </c>
      <c r="G11" s="35"/>
      <c r="H11" s="35"/>
      <c r="I11" s="35"/>
    </row>
    <row r="12" spans="1:9" x14ac:dyDescent="0.25">
      <c r="A12" t="str">
        <f t="shared" si="0"/>
        <v>Juridico - dr. Rudy - Brother HL4150CDN - 10.21.5.49</v>
      </c>
      <c r="B12" s="41" t="s">
        <v>78</v>
      </c>
      <c r="C12" s="41" t="s">
        <v>29</v>
      </c>
      <c r="D12" s="41" t="s">
        <v>106</v>
      </c>
      <c r="E12" s="27">
        <v>86</v>
      </c>
      <c r="F12" s="25">
        <v>125</v>
      </c>
      <c r="G12" s="35"/>
      <c r="H12" s="35"/>
      <c r="I12" s="35"/>
    </row>
    <row r="13" spans="1:9" x14ac:dyDescent="0.25">
      <c r="A13" t="str">
        <f t="shared" si="0"/>
        <v>Ministro Brant - HP 6000 - 10.21.5.39</v>
      </c>
      <c r="B13" s="41" t="s">
        <v>79</v>
      </c>
      <c r="C13" s="41" t="s">
        <v>39</v>
      </c>
      <c r="D13" s="41" t="s">
        <v>107</v>
      </c>
      <c r="E13" s="27"/>
      <c r="F13" s="25"/>
      <c r="G13" s="34"/>
      <c r="H13" s="34"/>
      <c r="I13" s="34"/>
    </row>
    <row r="14" spans="1:9" x14ac:dyDescent="0.25">
      <c r="A14" t="str">
        <f t="shared" si="0"/>
        <v>Presidência - 2ª Secretaria - HP M553 - 10.21.5.65</v>
      </c>
      <c r="B14" s="41" t="s">
        <v>80</v>
      </c>
      <c r="C14" s="41" t="s">
        <v>53</v>
      </c>
      <c r="D14" s="41" t="s">
        <v>108</v>
      </c>
      <c r="E14" s="27">
        <v>394</v>
      </c>
      <c r="F14" s="25">
        <f>IF(SUM(G14:I14)&gt;0,IF(ISERROR(ROUNDUP(AVERAGE(G14:I14),0)),"ERRO",ROUNDUP(AVERAGE(G14:I14),0)),"")</f>
        <v>601</v>
      </c>
      <c r="G14" s="27">
        <v>601</v>
      </c>
      <c r="H14" s="27">
        <v>601</v>
      </c>
      <c r="I14" s="27">
        <v>601</v>
      </c>
    </row>
    <row r="15" spans="1:9" x14ac:dyDescent="0.25">
      <c r="A15" t="str">
        <f t="shared" si="0"/>
        <v>Presidência - Carlos Bastide - HP P1005 - USB</v>
      </c>
      <c r="B15" s="41" t="s">
        <v>81</v>
      </c>
      <c r="C15" s="41" t="s">
        <v>55</v>
      </c>
      <c r="D15" s="41" t="s">
        <v>102</v>
      </c>
      <c r="E15" s="27">
        <v>1</v>
      </c>
      <c r="F15" s="25" t="str">
        <f>IF(SUM(G15:I15)&gt;0,IF(ISERROR(ROUNDUP(AVERAGE(G15:I15),0)),"ERRO",ROUNDUP(AVERAGE(G15:I15),0)),"")</f>
        <v/>
      </c>
      <c r="G15" s="35"/>
      <c r="H15" s="35"/>
      <c r="I15" s="35"/>
    </row>
    <row r="16" spans="1:9" x14ac:dyDescent="0.25">
      <c r="A16" t="str">
        <f t="shared" si="0"/>
        <v>Presidência - Drª Otilia - HP 8210 - USB</v>
      </c>
      <c r="B16" s="41" t="s">
        <v>82</v>
      </c>
      <c r="C16" s="41" t="s">
        <v>44</v>
      </c>
      <c r="D16" s="41" t="s">
        <v>102</v>
      </c>
      <c r="E16" s="27">
        <v>148</v>
      </c>
      <c r="F16" s="25">
        <v>324</v>
      </c>
      <c r="G16" s="35"/>
      <c r="H16" s="35"/>
      <c r="I16" s="35"/>
    </row>
    <row r="17" spans="1:9" x14ac:dyDescent="0.25">
      <c r="A17" t="str">
        <f t="shared" si="0"/>
        <v>Presidência - Drº João - HP 200 Mobile - 10.9.1.84</v>
      </c>
      <c r="B17" s="41" t="s">
        <v>83</v>
      </c>
      <c r="C17" s="41" t="s">
        <v>36</v>
      </c>
      <c r="D17" s="41" t="s">
        <v>109</v>
      </c>
      <c r="E17" s="27">
        <v>1</v>
      </c>
      <c r="F17" s="25">
        <v>1</v>
      </c>
      <c r="G17" s="35"/>
      <c r="H17" s="35"/>
      <c r="I17" s="35"/>
    </row>
    <row r="18" spans="1:9" x14ac:dyDescent="0.25">
      <c r="A18" t="str">
        <f t="shared" si="0"/>
        <v>Presidência - Secret. - HP 8610 - 10.21.5.43</v>
      </c>
      <c r="B18" s="41" t="s">
        <v>84</v>
      </c>
      <c r="C18" s="41" t="s">
        <v>45</v>
      </c>
      <c r="D18" s="41" t="s">
        <v>110</v>
      </c>
      <c r="E18" s="27">
        <v>452</v>
      </c>
      <c r="F18" s="25">
        <v>513</v>
      </c>
      <c r="G18" s="35"/>
      <c r="H18" s="35"/>
      <c r="I18" s="35"/>
    </row>
    <row r="19" spans="1:9" x14ac:dyDescent="0.25">
      <c r="A19" t="str">
        <f t="shared" si="0"/>
        <v>ARI - HP M553 - 10.21.5.48</v>
      </c>
      <c r="B19" s="41" t="s">
        <v>111</v>
      </c>
      <c r="C19" s="41" t="s">
        <v>53</v>
      </c>
      <c r="D19" s="41" t="s">
        <v>112</v>
      </c>
      <c r="E19" s="27">
        <v>186</v>
      </c>
      <c r="F19" s="25">
        <v>370</v>
      </c>
      <c r="G19" s="35"/>
      <c r="H19" s="35"/>
      <c r="I19" s="35"/>
    </row>
    <row r="20" spans="1:9" x14ac:dyDescent="0.25">
      <c r="A20" t="str">
        <f t="shared" si="0"/>
        <v>DRI - HP 8610 - 10.21.5.61</v>
      </c>
      <c r="B20" s="41" t="s">
        <v>113</v>
      </c>
      <c r="C20" s="41" t="s">
        <v>45</v>
      </c>
      <c r="D20" s="41" t="s">
        <v>114</v>
      </c>
      <c r="E20" s="27"/>
      <c r="F20" s="25"/>
      <c r="G20" s="35"/>
      <c r="H20" s="35"/>
      <c r="I20" s="35"/>
    </row>
    <row r="21" spans="1:9" x14ac:dyDescent="0.25">
      <c r="A21" t="str">
        <f t="shared" si="0"/>
        <v>SUC - HP M553 - 10.21.5.64</v>
      </c>
      <c r="B21" s="41" t="s">
        <v>87</v>
      </c>
      <c r="C21" s="41" t="s">
        <v>53</v>
      </c>
      <c r="D21" s="41" t="s">
        <v>115</v>
      </c>
      <c r="E21" s="27">
        <v>329</v>
      </c>
      <c r="F21" s="25">
        <f>IF(SUM(G21:I21)&gt;0,IF(ISERROR(ROUNDUP(AVERAGE(G21:I21),0)),"ERRO",ROUNDUP(AVERAGE(G21:I21),0)),"")</f>
        <v>459</v>
      </c>
      <c r="G21" s="27">
        <v>459</v>
      </c>
      <c r="H21" s="27">
        <v>459</v>
      </c>
      <c r="I21" s="27">
        <v>459</v>
      </c>
    </row>
    <row r="22" spans="1:9" x14ac:dyDescent="0.25">
      <c r="A22" t="str">
        <f t="shared" si="0"/>
        <v>SUC - Sarah - HP 8100 - USB</v>
      </c>
      <c r="B22" s="41" t="s">
        <v>116</v>
      </c>
      <c r="C22" s="41" t="s">
        <v>42</v>
      </c>
      <c r="D22" s="41" t="s">
        <v>102</v>
      </c>
      <c r="E22" s="27"/>
      <c r="F22" s="25"/>
      <c r="G22" s="35"/>
      <c r="H22" s="35"/>
      <c r="I22" s="35"/>
    </row>
    <row r="23" spans="1:9" x14ac:dyDescent="0.25">
      <c r="A23" t="str">
        <f t="shared" si="0"/>
        <v>Dtec - HP CP3525 - 10.21.5.17</v>
      </c>
      <c r="B23" s="41" t="s">
        <v>117</v>
      </c>
      <c r="C23" s="41" t="s">
        <v>48</v>
      </c>
      <c r="D23" s="41" t="s">
        <v>118</v>
      </c>
      <c r="E23" s="27">
        <v>91</v>
      </c>
      <c r="F23" s="25"/>
      <c r="G23" s="26">
        <v>101</v>
      </c>
      <c r="H23" s="26">
        <v>101</v>
      </c>
      <c r="I23" s="26">
        <v>101</v>
      </c>
    </row>
    <row r="24" spans="1:9" x14ac:dyDescent="0.25">
      <c r="A24" t="str">
        <f t="shared" si="0"/>
        <v>Dtec - Adriana - HP 8720 - USB</v>
      </c>
      <c r="B24" s="41" t="s">
        <v>119</v>
      </c>
      <c r="C24" s="41" t="s">
        <v>46</v>
      </c>
      <c r="D24" s="41" t="s">
        <v>102</v>
      </c>
      <c r="E24" s="27">
        <v>56</v>
      </c>
      <c r="F24" s="25">
        <v>125</v>
      </c>
      <c r="G24" s="35"/>
      <c r="H24" s="35"/>
      <c r="I24" s="35"/>
    </row>
    <row r="25" spans="1:9" x14ac:dyDescent="0.25">
      <c r="A25" t="str">
        <f t="shared" si="0"/>
        <v>Vice Presidência - Gilson - HP 9220 - 10.21.5.13</v>
      </c>
      <c r="B25" s="41" t="s">
        <v>91</v>
      </c>
      <c r="C25" s="41" t="s">
        <v>47</v>
      </c>
      <c r="D25" s="41" t="s">
        <v>120</v>
      </c>
      <c r="E25" s="27">
        <v>45</v>
      </c>
      <c r="F25" s="25">
        <v>152</v>
      </c>
      <c r="G25" s="35"/>
      <c r="H25" s="35"/>
      <c r="I25" s="35"/>
    </row>
    <row r="26" spans="1:9" x14ac:dyDescent="0.25">
      <c r="A26" t="str">
        <f t="shared" si="0"/>
        <v>Vice Presidência - José Mario - HP 6940 - USB</v>
      </c>
      <c r="B26" s="41" t="s">
        <v>92</v>
      </c>
      <c r="C26" s="41" t="s">
        <v>41</v>
      </c>
      <c r="D26" s="41" t="s">
        <v>102</v>
      </c>
      <c r="E26" s="27">
        <v>1</v>
      </c>
      <c r="F26" s="25"/>
      <c r="G26" s="35"/>
      <c r="H26" s="35"/>
      <c r="I26" s="35"/>
    </row>
    <row r="27" spans="1:9" x14ac:dyDescent="0.25">
      <c r="A27" t="str">
        <f t="shared" si="0"/>
        <v>Vice Presidência - Sala de Apoio - HP 8100 - USB</v>
      </c>
      <c r="B27" s="41" t="s">
        <v>93</v>
      </c>
      <c r="C27" s="41" t="s">
        <v>42</v>
      </c>
      <c r="D27" s="41" t="s">
        <v>102</v>
      </c>
      <c r="E27" s="27"/>
      <c r="F27" s="25"/>
      <c r="G27" s="35"/>
      <c r="H27" s="35"/>
      <c r="I27" s="35"/>
    </row>
    <row r="28" spans="1:9" x14ac:dyDescent="0.25">
      <c r="A28" t="str">
        <f t="shared" si="0"/>
        <v/>
      </c>
      <c r="B28" s="41"/>
      <c r="C28" s="41"/>
      <c r="D28" s="41"/>
      <c r="E28" s="27"/>
      <c r="F28" s="25" t="str">
        <f t="shared" ref="F28:F37" si="1">IF(SUM(G28:I28)&gt;0,IF(ISERROR(ROUNDUP(AVERAGE(G28:I28),0)),"ERRO",ROUNDUP(AVERAGE(G28:I28),0)),"")</f>
        <v/>
      </c>
      <c r="G28" s="27"/>
      <c r="H28" s="27"/>
      <c r="I28" s="27"/>
    </row>
    <row r="29" spans="1:9" x14ac:dyDescent="0.25">
      <c r="A29" t="str">
        <f t="shared" si="0"/>
        <v/>
      </c>
      <c r="B29" s="41"/>
      <c r="C29" s="41"/>
      <c r="D29" s="41"/>
      <c r="E29" s="27"/>
      <c r="F29" s="25" t="str">
        <f t="shared" si="1"/>
        <v/>
      </c>
      <c r="G29" s="35"/>
      <c r="H29" s="35"/>
      <c r="I29" s="35"/>
    </row>
    <row r="30" spans="1:9" x14ac:dyDescent="0.25">
      <c r="A30" t="str">
        <f t="shared" si="0"/>
        <v/>
      </c>
      <c r="B30" s="41"/>
      <c r="C30" s="41"/>
      <c r="D30" s="41"/>
      <c r="E30" s="27"/>
      <c r="F30" s="25" t="str">
        <f t="shared" si="1"/>
        <v/>
      </c>
      <c r="G30" s="35"/>
      <c r="H30" s="35"/>
      <c r="I30" s="35"/>
    </row>
    <row r="31" spans="1:9" x14ac:dyDescent="0.25">
      <c r="A31" t="str">
        <f t="shared" si="0"/>
        <v/>
      </c>
      <c r="B31" s="41"/>
      <c r="C31" s="41"/>
      <c r="D31" s="41"/>
      <c r="E31" s="27"/>
      <c r="F31" s="25" t="str">
        <f t="shared" si="1"/>
        <v/>
      </c>
      <c r="G31" s="35"/>
      <c r="H31" s="35"/>
      <c r="I31" s="35"/>
    </row>
    <row r="32" spans="1:9" x14ac:dyDescent="0.25">
      <c r="A32" t="str">
        <f t="shared" si="0"/>
        <v/>
      </c>
      <c r="B32" s="41"/>
      <c r="C32" s="41"/>
      <c r="D32" s="41"/>
      <c r="E32" s="27"/>
      <c r="F32" s="25" t="str">
        <f t="shared" si="1"/>
        <v/>
      </c>
      <c r="G32" s="27"/>
      <c r="H32" s="27"/>
      <c r="I32" s="27"/>
    </row>
    <row r="33" spans="1:9" x14ac:dyDescent="0.25">
      <c r="A33" t="str">
        <f t="shared" si="0"/>
        <v/>
      </c>
      <c r="B33" s="41"/>
      <c r="C33" s="41"/>
      <c r="D33" s="41"/>
      <c r="E33" s="27"/>
      <c r="F33" s="25" t="str">
        <f t="shared" si="1"/>
        <v/>
      </c>
      <c r="G33" s="35"/>
      <c r="H33" s="35"/>
      <c r="I33" s="35"/>
    </row>
    <row r="34" spans="1:9" x14ac:dyDescent="0.25">
      <c r="A34" t="str">
        <f t="shared" si="0"/>
        <v/>
      </c>
      <c r="B34" s="41"/>
      <c r="C34" s="41"/>
      <c r="D34" s="41"/>
      <c r="E34" s="27"/>
      <c r="F34" s="25" t="str">
        <f t="shared" si="1"/>
        <v/>
      </c>
      <c r="G34" s="35"/>
      <c r="H34" s="35"/>
      <c r="I34" s="35"/>
    </row>
    <row r="35" spans="1:9" x14ac:dyDescent="0.25">
      <c r="A35" t="str">
        <f t="shared" si="0"/>
        <v/>
      </c>
      <c r="B35" s="41"/>
      <c r="C35" s="41"/>
      <c r="D35" s="41"/>
      <c r="E35" s="27"/>
      <c r="F35" s="25" t="str">
        <f t="shared" si="1"/>
        <v/>
      </c>
      <c r="G35" s="35"/>
      <c r="H35" s="35"/>
      <c r="I35" s="35"/>
    </row>
    <row r="36" spans="1:9" x14ac:dyDescent="0.25">
      <c r="A36" t="str">
        <f t="shared" si="0"/>
        <v/>
      </c>
      <c r="B36" s="41"/>
      <c r="C36" s="41"/>
      <c r="D36" s="41"/>
      <c r="E36" s="27"/>
      <c r="F36" s="25" t="str">
        <f t="shared" si="1"/>
        <v/>
      </c>
      <c r="G36" s="35"/>
      <c r="H36" s="35"/>
      <c r="I36" s="35"/>
    </row>
    <row r="37" spans="1:9" x14ac:dyDescent="0.25">
      <c r="A37" t="str">
        <f t="shared" si="0"/>
        <v/>
      </c>
      <c r="B37" s="42"/>
      <c r="C37" s="42"/>
      <c r="D37" s="42"/>
      <c r="E37" s="28"/>
      <c r="F37" s="25" t="str">
        <f t="shared" si="1"/>
        <v/>
      </c>
      <c r="G37" s="35"/>
      <c r="H37" s="35"/>
      <c r="I37" s="35"/>
    </row>
    <row r="38" spans="1:9" x14ac:dyDescent="0.25">
      <c r="A38" t="str">
        <f t="shared" si="0"/>
        <v xml:space="preserve">Total -  - </v>
      </c>
      <c r="B38" s="75" t="s">
        <v>121</v>
      </c>
      <c r="C38" s="74"/>
      <c r="D38" s="56"/>
      <c r="E38" s="31">
        <f>SUM(E3:E37)</f>
        <v>2804</v>
      </c>
      <c r="F38" s="32">
        <f>SUM(F3:F37)</f>
        <v>4471</v>
      </c>
      <c r="G38" s="73"/>
      <c r="H38" s="74"/>
      <c r="I38" s="56"/>
    </row>
  </sheetData>
  <mergeCells count="2">
    <mergeCell ref="G38:I38"/>
    <mergeCell ref="B38:D38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5">
    <tabColor rgb="FFFF0000"/>
  </sheetPr>
  <dimension ref="A2:I38"/>
  <sheetViews>
    <sheetView showGridLines="0" showRowColHeaders="0" topLeftCell="B1" workbookViewId="0">
      <pane ySplit="2" topLeftCell="A9" activePane="bottomLeft" state="frozen"/>
      <selection sqref="A1:S5"/>
      <selection pane="bottomLeft" activeCell="D14" sqref="D14"/>
    </sheetView>
  </sheetViews>
  <sheetFormatPr defaultRowHeight="15" x14ac:dyDescent="0.25"/>
  <cols>
    <col min="1" max="1" width="42.7109375" style="43" hidden="1" customWidth="1"/>
    <col min="2" max="2" width="49.7109375" style="43" bestFit="1" customWidth="1"/>
    <col min="3" max="4" width="21.5703125" style="43" customWidth="1"/>
    <col min="5" max="5" width="12.140625" style="48" bestFit="1" customWidth="1"/>
    <col min="6" max="6" width="15.28515625" style="48" customWidth="1"/>
    <col min="7" max="7" width="12.28515625" style="48" bestFit="1" customWidth="1"/>
    <col min="8" max="8" width="15.5703125" style="48" bestFit="1" customWidth="1"/>
    <col min="9" max="9" width="15.28515625" style="48" bestFit="1" customWidth="1"/>
  </cols>
  <sheetData>
    <row r="2" spans="1:9" x14ac:dyDescent="0.25">
      <c r="B2" s="30" t="s">
        <v>18</v>
      </c>
      <c r="C2" s="30" t="s">
        <v>94</v>
      </c>
      <c r="D2" s="30" t="s">
        <v>95</v>
      </c>
      <c r="E2" s="30" t="s">
        <v>19</v>
      </c>
      <c r="F2" s="30" t="s">
        <v>20</v>
      </c>
      <c r="G2" s="30" t="s">
        <v>96</v>
      </c>
      <c r="H2" s="30" t="s">
        <v>97</v>
      </c>
      <c r="I2" s="30" t="s">
        <v>98</v>
      </c>
    </row>
    <row r="3" spans="1:9" x14ac:dyDescent="0.25">
      <c r="A3" t="str">
        <f t="shared" ref="A3:A38" si="0">IF(B3&lt;&gt;"",B3&amp;" - "&amp;C3&amp;" - "&amp;D3,"")</f>
        <v>Almoxarifado - HP 8610 - 10.21.5.24</v>
      </c>
      <c r="B3" s="3" t="str">
        <f>JAN!B3</f>
        <v>Almoxarifado</v>
      </c>
      <c r="C3" s="3" t="str">
        <f>JAN!C3</f>
        <v>HP 8610</v>
      </c>
      <c r="D3" s="3" t="str">
        <f>JAN!D3</f>
        <v>10.21.5.24</v>
      </c>
      <c r="E3" s="26"/>
      <c r="F3" s="25"/>
      <c r="G3" s="34"/>
      <c r="H3" s="34"/>
      <c r="I3" s="34"/>
    </row>
    <row r="4" spans="1:9" x14ac:dyDescent="0.25">
      <c r="A4" t="str">
        <f t="shared" si="0"/>
        <v>Compras - HP 8710 - 10.21.5.11</v>
      </c>
      <c r="B4" s="3" t="str">
        <f>JAN!B4</f>
        <v>Compras</v>
      </c>
      <c r="C4" s="3" t="str">
        <f>JAN!C4</f>
        <v>HP 8710</v>
      </c>
      <c r="D4" s="3" t="str">
        <f>JAN!D4</f>
        <v>10.21.5.11</v>
      </c>
      <c r="E4" s="27">
        <v>298</v>
      </c>
      <c r="F4" s="25">
        <v>513</v>
      </c>
      <c r="G4" s="35"/>
      <c r="H4" s="35"/>
      <c r="I4" s="35"/>
    </row>
    <row r="5" spans="1:9" x14ac:dyDescent="0.25">
      <c r="A5" t="str">
        <f t="shared" si="0"/>
        <v>DAC - Chefia - HP 8100 - USB</v>
      </c>
      <c r="B5" s="3" t="str">
        <f>JAN!B5</f>
        <v>DAC - Chefia</v>
      </c>
      <c r="C5" s="3" t="str">
        <f>JAN!C5</f>
        <v>HP 8100</v>
      </c>
      <c r="D5" s="3" t="str">
        <f>JAN!D5</f>
        <v>USB</v>
      </c>
      <c r="E5" s="27"/>
      <c r="F5" s="25"/>
      <c r="G5" s="35"/>
      <c r="H5" s="35"/>
      <c r="I5" s="35"/>
    </row>
    <row r="6" spans="1:9" x14ac:dyDescent="0.25">
      <c r="A6" t="str">
        <f t="shared" si="0"/>
        <v>DIF 1º Subsolo - HP 8100 - 10.21.5.45</v>
      </c>
      <c r="B6" s="3" t="str">
        <f>JAN!B6</f>
        <v>DIF 1º Subsolo</v>
      </c>
      <c r="C6" s="3" t="str">
        <f>JAN!C6</f>
        <v>HP 8100</v>
      </c>
      <c r="D6" s="3" t="str">
        <f>JAN!D6</f>
        <v>10.21.5.45</v>
      </c>
      <c r="E6" s="27">
        <v>175</v>
      </c>
      <c r="F6" s="25">
        <v>224</v>
      </c>
      <c r="G6" s="35"/>
      <c r="H6" s="35"/>
      <c r="I6" s="35"/>
    </row>
    <row r="7" spans="1:9" x14ac:dyDescent="0.25">
      <c r="A7" t="str">
        <f t="shared" si="0"/>
        <v>DIF 2º Andar - HP M553 - 10.21.5.63</v>
      </c>
      <c r="B7" s="3" t="str">
        <f>JAN!B7</f>
        <v>DIF 2º Andar</v>
      </c>
      <c r="C7" s="3" t="str">
        <f>JAN!C7</f>
        <v>HP M553</v>
      </c>
      <c r="D7" s="3" t="str">
        <f>JAN!D7</f>
        <v>10.21.5.63</v>
      </c>
      <c r="E7" s="27">
        <v>215</v>
      </c>
      <c r="F7" s="25">
        <f>IF(SUM(G7:I7)&gt;0,IF(ISERROR(ROUNDUP(AVERAGE(G7:I7),0)),"ERRO",ROUNDUP(AVERAGE(G7:I7),0)),"")</f>
        <v>301</v>
      </c>
      <c r="G7" s="27">
        <v>301</v>
      </c>
      <c r="H7" s="27">
        <v>301</v>
      </c>
      <c r="I7" s="27">
        <v>301</v>
      </c>
    </row>
    <row r="8" spans="1:9" x14ac:dyDescent="0.25">
      <c r="A8" t="str">
        <f t="shared" si="0"/>
        <v>Eventos - HP 8720 - 10.21.5.70</v>
      </c>
      <c r="B8" s="3" t="str">
        <f>JAN!B8</f>
        <v>Eventos</v>
      </c>
      <c r="C8" s="3" t="str">
        <f>JAN!C8</f>
        <v>HP 8720</v>
      </c>
      <c r="D8" s="3" t="str">
        <f>JAN!D8</f>
        <v>10.21.5.70</v>
      </c>
      <c r="E8" s="27"/>
      <c r="F8" s="25"/>
      <c r="G8" s="35"/>
      <c r="H8" s="35"/>
      <c r="I8" s="35"/>
    </row>
    <row r="9" spans="1:9" x14ac:dyDescent="0.25">
      <c r="A9" t="str">
        <f t="shared" si="0"/>
        <v>ICNA - Erlen - HP 251DW - USB</v>
      </c>
      <c r="B9" s="3" t="str">
        <f>JAN!B9</f>
        <v>ICNA - Erlen</v>
      </c>
      <c r="C9" s="3" t="str">
        <f>JAN!C9</f>
        <v>HP 251DW</v>
      </c>
      <c r="D9" s="3" t="str">
        <f>JAN!D9</f>
        <v>USB</v>
      </c>
      <c r="E9" s="27">
        <v>189</v>
      </c>
      <c r="F9" s="25">
        <v>413</v>
      </c>
      <c r="G9" s="35"/>
      <c r="H9" s="35"/>
      <c r="I9" s="35"/>
    </row>
    <row r="10" spans="1:9" x14ac:dyDescent="0.25">
      <c r="A10" t="str">
        <f t="shared" si="0"/>
        <v>ICNA - Rodolfo Tavares - HP 1015 - USB</v>
      </c>
      <c r="B10" s="3" t="str">
        <f>JAN!B10</f>
        <v>ICNA - Rodolfo Tavares</v>
      </c>
      <c r="C10" s="3" t="str">
        <f>JAN!C10</f>
        <v>HP 1015</v>
      </c>
      <c r="D10" s="3" t="str">
        <f>JAN!D10</f>
        <v>USB</v>
      </c>
      <c r="E10" s="27">
        <v>1</v>
      </c>
      <c r="F10" s="25" t="str">
        <f>IF(SUM(G10:I10)&gt;0,IF(ISERROR(ROUNDUP(AVERAGE(G10:I10),0)),"ERRO",ROUNDUP(AVERAGE(G10:I10),0)),"")</f>
        <v/>
      </c>
      <c r="G10" s="35"/>
      <c r="H10" s="35"/>
      <c r="I10" s="35"/>
    </row>
    <row r="11" spans="1:9" x14ac:dyDescent="0.25">
      <c r="A11" t="str">
        <f t="shared" si="0"/>
        <v>Impressora Viagens - DIF - HP 200 Mobile - USB</v>
      </c>
      <c r="B11" s="3" t="str">
        <f>JAN!B11</f>
        <v>Impressora Viagens - DIF</v>
      </c>
      <c r="C11" s="3" t="str">
        <f>JAN!C11</f>
        <v>HP 200 Mobile</v>
      </c>
      <c r="D11" s="3" t="str">
        <f>JAN!D11</f>
        <v>USB</v>
      </c>
      <c r="E11" s="27"/>
      <c r="F11" s="25" t="str">
        <f>IF(SUM(G11:I11)&gt;0,IF(ISERROR(ROUNDUP(AVERAGE(G11:I11),0)),"ERRO",ROUNDUP(AVERAGE(G11:I11),0)),"")</f>
        <v/>
      </c>
      <c r="G11" s="35"/>
      <c r="H11" s="35"/>
      <c r="I11" s="35"/>
    </row>
    <row r="12" spans="1:9" x14ac:dyDescent="0.25">
      <c r="A12" t="str">
        <f t="shared" si="0"/>
        <v>Juridico - dr. Rudy - Brother HL4150CDN - 10.21.5.49</v>
      </c>
      <c r="B12" s="3" t="str">
        <f>JAN!B12</f>
        <v>Juridico - dr. Rudy</v>
      </c>
      <c r="C12" s="3" t="str">
        <f>JAN!C12</f>
        <v>Brother HL4150CDN</v>
      </c>
      <c r="D12" s="3" t="str">
        <f>JAN!D12</f>
        <v>10.21.5.49</v>
      </c>
      <c r="E12" s="27">
        <v>361</v>
      </c>
      <c r="F12" s="25">
        <v>505</v>
      </c>
      <c r="G12" s="35"/>
      <c r="H12" s="35"/>
      <c r="I12" s="35"/>
    </row>
    <row r="13" spans="1:9" x14ac:dyDescent="0.25">
      <c r="A13" t="str">
        <f t="shared" si="0"/>
        <v>Ministro Brant - HP 6000 - 10.21.5.39</v>
      </c>
      <c r="B13" s="3" t="str">
        <f>JAN!B13</f>
        <v>Ministro Brant</v>
      </c>
      <c r="C13" s="3" t="str">
        <f>JAN!C13</f>
        <v>HP 6000</v>
      </c>
      <c r="D13" s="3" t="str">
        <f>JAN!D13</f>
        <v>10.21.5.39</v>
      </c>
      <c r="E13" s="27"/>
      <c r="F13" s="25" t="str">
        <f>IF(SUM(G13:I13)&gt;0,IF(ISERROR(ROUNDUP(AVERAGE(G13:I13),0)),"ERRO",ROUNDUP(AVERAGE(G13:I13),0)),"")</f>
        <v/>
      </c>
      <c r="G13" s="34"/>
      <c r="H13" s="34"/>
      <c r="I13" s="34"/>
    </row>
    <row r="14" spans="1:9" x14ac:dyDescent="0.25">
      <c r="A14" t="str">
        <f t="shared" si="0"/>
        <v>Presidência - 2ª Secretaria - HP M553 - 10.21.5.65</v>
      </c>
      <c r="B14" s="3" t="str">
        <f>JAN!B14</f>
        <v>Presidência - 2ª Secretaria</v>
      </c>
      <c r="C14" s="3" t="str">
        <f>JAN!C14</f>
        <v>HP M553</v>
      </c>
      <c r="D14" s="3" t="str">
        <f>JAN!D14</f>
        <v>10.21.5.65</v>
      </c>
      <c r="E14" s="27">
        <v>1201</v>
      </c>
      <c r="F14" s="25">
        <f>IF(SUM(G14:I14)&gt;0,IF(ISERROR(ROUNDUP(AVERAGE(G14:I14),0)),"ERRO",ROUNDUP(AVERAGE(G14:I14),0)),"")</f>
        <v>1687</v>
      </c>
      <c r="G14" s="27">
        <v>1687</v>
      </c>
      <c r="H14" s="27">
        <v>1687</v>
      </c>
      <c r="I14" s="27">
        <v>1687</v>
      </c>
    </row>
    <row r="15" spans="1:9" x14ac:dyDescent="0.25">
      <c r="A15" t="str">
        <f t="shared" si="0"/>
        <v>Presidência - Carlos Bastide - HP P1005 - USB</v>
      </c>
      <c r="B15" s="3" t="str">
        <f>JAN!B15</f>
        <v>Presidência - Carlos Bastide</v>
      </c>
      <c r="C15" s="3" t="str">
        <f>JAN!C15</f>
        <v>HP P1005</v>
      </c>
      <c r="D15" s="3" t="str">
        <f>JAN!D15</f>
        <v>USB</v>
      </c>
      <c r="E15" s="27">
        <v>1</v>
      </c>
      <c r="F15" s="25"/>
      <c r="G15" s="35"/>
      <c r="H15" s="35"/>
      <c r="I15" s="35"/>
    </row>
    <row r="16" spans="1:9" x14ac:dyDescent="0.25">
      <c r="A16" t="str">
        <f t="shared" si="0"/>
        <v>Presidência - Drª Otilia - HP 8210 - USB</v>
      </c>
      <c r="B16" s="3" t="str">
        <f>JAN!B16</f>
        <v>Presidência - Drª Otilia</v>
      </c>
      <c r="C16" s="3" t="str">
        <f>JAN!C16</f>
        <v>HP 8210</v>
      </c>
      <c r="D16" s="3" t="str">
        <f>JAN!D16</f>
        <v>USB</v>
      </c>
      <c r="E16" s="27">
        <v>283</v>
      </c>
      <c r="F16" s="25">
        <v>456</v>
      </c>
      <c r="G16" s="35"/>
      <c r="H16" s="35"/>
      <c r="I16" s="35"/>
    </row>
    <row r="17" spans="1:9" x14ac:dyDescent="0.25">
      <c r="A17" t="str">
        <f t="shared" si="0"/>
        <v>Presidência - Drº João - HP 200 Mobile - 10.9.1.84</v>
      </c>
      <c r="B17" s="3" t="str">
        <f>JAN!B17</f>
        <v>Presidência - Drº João</v>
      </c>
      <c r="C17" s="3" t="str">
        <f>JAN!C17</f>
        <v>HP 200 Mobile</v>
      </c>
      <c r="D17" s="3" t="str">
        <f>JAN!D17</f>
        <v>10.9.1.84</v>
      </c>
      <c r="E17" s="27">
        <v>1</v>
      </c>
      <c r="F17" s="25">
        <v>1</v>
      </c>
      <c r="G17" s="35"/>
      <c r="H17" s="35"/>
      <c r="I17" s="35"/>
    </row>
    <row r="18" spans="1:9" x14ac:dyDescent="0.25">
      <c r="A18" t="str">
        <f t="shared" si="0"/>
        <v>Presidência - Secret. - HP 8610 - 10.21.5.43</v>
      </c>
      <c r="B18" s="3" t="str">
        <f>JAN!B18</f>
        <v>Presidência - Secret.</v>
      </c>
      <c r="C18" s="3" t="str">
        <f>JAN!C18</f>
        <v>HP 8610</v>
      </c>
      <c r="D18" s="3" t="str">
        <f>JAN!D18</f>
        <v>10.21.5.43</v>
      </c>
      <c r="E18" s="27">
        <v>401</v>
      </c>
      <c r="F18" s="25">
        <v>697</v>
      </c>
      <c r="G18" s="35"/>
      <c r="H18" s="35"/>
      <c r="I18" s="35"/>
    </row>
    <row r="19" spans="1:9" x14ac:dyDescent="0.25">
      <c r="A19" t="str">
        <f t="shared" si="0"/>
        <v>ARI - HP M553 - 10.21.5.48</v>
      </c>
      <c r="B19" s="3" t="str">
        <f>JAN!B19</f>
        <v>ARI</v>
      </c>
      <c r="C19" s="3" t="str">
        <f>JAN!C19</f>
        <v>HP M553</v>
      </c>
      <c r="D19" s="3" t="str">
        <f>JAN!D19</f>
        <v>10.21.5.48</v>
      </c>
      <c r="E19" s="27">
        <v>587</v>
      </c>
      <c r="F19" s="25">
        <v>899</v>
      </c>
      <c r="G19" s="35"/>
      <c r="H19" s="35"/>
      <c r="I19" s="35"/>
    </row>
    <row r="20" spans="1:9" x14ac:dyDescent="0.25">
      <c r="A20" t="str">
        <f t="shared" si="0"/>
        <v>DRI - HP 8610 - 10.21.5.61</v>
      </c>
      <c r="B20" s="3" t="str">
        <f>JAN!B20</f>
        <v>DRI</v>
      </c>
      <c r="C20" s="3" t="str">
        <f>JAN!C20</f>
        <v>HP 8610</v>
      </c>
      <c r="D20" s="3" t="str">
        <f>JAN!D20</f>
        <v>10.21.5.61</v>
      </c>
      <c r="E20" s="27"/>
      <c r="F20" s="25"/>
      <c r="G20" s="35"/>
      <c r="H20" s="35"/>
      <c r="I20" s="35"/>
    </row>
    <row r="21" spans="1:9" x14ac:dyDescent="0.25">
      <c r="A21" t="str">
        <f t="shared" si="0"/>
        <v>SUC - HP M553 - 10.21.5.64</v>
      </c>
      <c r="B21" s="3" t="str">
        <f>JAN!B21</f>
        <v>SUC</v>
      </c>
      <c r="C21" s="3" t="str">
        <f>JAN!C21</f>
        <v>HP M553</v>
      </c>
      <c r="D21" s="3" t="str">
        <f>JAN!D21</f>
        <v>10.21.5.64</v>
      </c>
      <c r="E21" s="27">
        <v>1351</v>
      </c>
      <c r="F21" s="25">
        <f>IF(SUM(G21:I21)&gt;0,IF(ISERROR(ROUNDUP(AVERAGE(G21:I21),0)),"ERRO",ROUNDUP(AVERAGE(G21:I21),0)),"")</f>
        <v>1700</v>
      </c>
      <c r="G21" s="27">
        <v>1700</v>
      </c>
      <c r="H21" s="27">
        <v>1700</v>
      </c>
      <c r="I21" s="27">
        <v>1700</v>
      </c>
    </row>
    <row r="22" spans="1:9" x14ac:dyDescent="0.25">
      <c r="A22" t="str">
        <f t="shared" si="0"/>
        <v>SUC - Sarah - HP 8100 - USB</v>
      </c>
      <c r="B22" s="3" t="str">
        <f>JAN!B22</f>
        <v>SUC - Sarah</v>
      </c>
      <c r="C22" s="3" t="str">
        <f>JAN!C22</f>
        <v>HP 8100</v>
      </c>
      <c r="D22" s="3" t="str">
        <f>JAN!D22</f>
        <v>USB</v>
      </c>
      <c r="E22" s="27"/>
      <c r="F22" s="25"/>
      <c r="G22" s="35"/>
      <c r="H22" s="35"/>
      <c r="I22" s="35"/>
    </row>
    <row r="23" spans="1:9" x14ac:dyDescent="0.25">
      <c r="A23" t="str">
        <f t="shared" si="0"/>
        <v>Dtec - HP CP3525 - 10.21.5.17</v>
      </c>
      <c r="B23" s="3" t="str">
        <f>JAN!B23</f>
        <v>Dtec</v>
      </c>
      <c r="C23" s="3" t="str">
        <f>JAN!C23</f>
        <v>HP CP3525</v>
      </c>
      <c r="D23" s="3" t="str">
        <f>JAN!D23</f>
        <v>10.21.5.17</v>
      </c>
      <c r="E23" s="27">
        <v>135</v>
      </c>
      <c r="F23" s="25">
        <f>IF(SUM(G23:I23)&gt;0,IF(ISERROR(ROUNDUP(AVERAGE(G23:I23),0)),"ERRO",ROUNDUP(AVERAGE(G23:I23),0)),"")</f>
        <v>201</v>
      </c>
      <c r="G23" s="26">
        <v>201</v>
      </c>
      <c r="H23" s="26">
        <v>201</v>
      </c>
      <c r="I23" s="26">
        <v>201</v>
      </c>
    </row>
    <row r="24" spans="1:9" x14ac:dyDescent="0.25">
      <c r="A24" t="str">
        <f t="shared" si="0"/>
        <v>Dtec - Adriana - HP 8720 - USB</v>
      </c>
      <c r="B24" s="3" t="str">
        <f>JAN!B24</f>
        <v>Dtec - Adriana</v>
      </c>
      <c r="C24" s="3" t="str">
        <f>JAN!C24</f>
        <v>HP 8720</v>
      </c>
      <c r="D24" s="3" t="str">
        <f>JAN!D24</f>
        <v>USB</v>
      </c>
      <c r="E24" s="27">
        <v>204</v>
      </c>
      <c r="F24" s="25">
        <v>324</v>
      </c>
      <c r="G24" s="35"/>
      <c r="H24" s="35"/>
      <c r="I24" s="35"/>
    </row>
    <row r="25" spans="1:9" x14ac:dyDescent="0.25">
      <c r="A25" t="str">
        <f t="shared" si="0"/>
        <v>Vice Presidência - Gilson - HP 9220 - 10.21.5.13</v>
      </c>
      <c r="B25" s="3" t="str">
        <f>JAN!B25</f>
        <v>Vice Presidência - Gilson</v>
      </c>
      <c r="C25" s="3" t="str">
        <f>JAN!C25</f>
        <v>HP 9220</v>
      </c>
      <c r="D25" s="3" t="str">
        <f>JAN!D25</f>
        <v>10.21.5.13</v>
      </c>
      <c r="E25" s="27">
        <v>301</v>
      </c>
      <c r="F25" s="25">
        <v>359</v>
      </c>
      <c r="G25" s="35"/>
      <c r="H25" s="35"/>
      <c r="I25" s="35"/>
    </row>
    <row r="26" spans="1:9" x14ac:dyDescent="0.25">
      <c r="A26" t="str">
        <f t="shared" si="0"/>
        <v>Vice Presidência - José Mario - HP 6940 - USB</v>
      </c>
      <c r="B26" s="3" t="str">
        <f>JAN!B26</f>
        <v>Vice Presidência - José Mario</v>
      </c>
      <c r="C26" s="3" t="str">
        <f>JAN!C26</f>
        <v>HP 6940</v>
      </c>
      <c r="D26" s="3" t="str">
        <f>JAN!D26</f>
        <v>USB</v>
      </c>
      <c r="E26" s="27"/>
      <c r="F26" s="25"/>
      <c r="G26" s="35"/>
      <c r="H26" s="35"/>
      <c r="I26" s="35"/>
    </row>
    <row r="27" spans="1:9" x14ac:dyDescent="0.25">
      <c r="A27" t="str">
        <f t="shared" si="0"/>
        <v>Vice Presidência - Sala de Apoio - HP 8100 - USB</v>
      </c>
      <c r="B27" s="3" t="str">
        <f>JAN!B27</f>
        <v>Vice Presidência - Sala de Apoio</v>
      </c>
      <c r="C27" s="3" t="str">
        <f>JAN!C27</f>
        <v>HP 8100</v>
      </c>
      <c r="D27" s="3" t="str">
        <f>JAN!D27</f>
        <v>USB</v>
      </c>
      <c r="E27" s="27"/>
      <c r="F27" s="25" t="str">
        <f t="shared" ref="F27:F37" si="1">IF(SUM(G27:I27)&gt;0,IF(ISERROR(ROUNDUP(AVERAGE(G27:I27),0)),"ERRO",ROUNDUP(AVERAGE(G27:I27),0)),"")</f>
        <v/>
      </c>
      <c r="G27" s="35"/>
      <c r="H27" s="35"/>
      <c r="I27" s="35"/>
    </row>
    <row r="28" spans="1:9" x14ac:dyDescent="0.25">
      <c r="A28" t="str">
        <f t="shared" si="0"/>
        <v/>
      </c>
      <c r="B28" s="1"/>
      <c r="C28" s="1"/>
      <c r="D28" s="1"/>
      <c r="E28" s="27"/>
      <c r="F28" s="25" t="str">
        <f t="shared" si="1"/>
        <v/>
      </c>
      <c r="G28" s="27"/>
      <c r="H28" s="27"/>
      <c r="I28" s="27"/>
    </row>
    <row r="29" spans="1:9" x14ac:dyDescent="0.25">
      <c r="A29" t="str">
        <f t="shared" si="0"/>
        <v/>
      </c>
      <c r="B29" s="1"/>
      <c r="C29" s="1"/>
      <c r="D29" s="1"/>
      <c r="E29" s="27"/>
      <c r="F29" s="25" t="str">
        <f t="shared" si="1"/>
        <v/>
      </c>
      <c r="G29" s="35"/>
      <c r="H29" s="35"/>
      <c r="I29" s="35"/>
    </row>
    <row r="30" spans="1:9" x14ac:dyDescent="0.25">
      <c r="A30" t="str">
        <f t="shared" si="0"/>
        <v/>
      </c>
      <c r="B30" s="1"/>
      <c r="C30" s="1"/>
      <c r="D30" s="1"/>
      <c r="E30" s="27"/>
      <c r="F30" s="25" t="str">
        <f t="shared" si="1"/>
        <v/>
      </c>
      <c r="G30" s="35"/>
      <c r="H30" s="35"/>
      <c r="I30" s="35"/>
    </row>
    <row r="31" spans="1:9" x14ac:dyDescent="0.25">
      <c r="A31" t="str">
        <f t="shared" si="0"/>
        <v/>
      </c>
      <c r="B31" s="1"/>
      <c r="C31" s="1"/>
      <c r="D31" s="1"/>
      <c r="E31" s="27"/>
      <c r="F31" s="25" t="str">
        <f t="shared" si="1"/>
        <v/>
      </c>
      <c r="G31" s="35"/>
      <c r="H31" s="35"/>
      <c r="I31" s="35"/>
    </row>
    <row r="32" spans="1:9" x14ac:dyDescent="0.25">
      <c r="A32" t="str">
        <f t="shared" si="0"/>
        <v/>
      </c>
      <c r="B32" s="1"/>
      <c r="C32" s="1"/>
      <c r="D32" s="1"/>
      <c r="E32" s="27"/>
      <c r="F32" s="25" t="str">
        <f t="shared" si="1"/>
        <v/>
      </c>
      <c r="G32" s="27"/>
      <c r="H32" s="27"/>
      <c r="I32" s="27"/>
    </row>
    <row r="33" spans="1:9" x14ac:dyDescent="0.25">
      <c r="A33" t="str">
        <f t="shared" si="0"/>
        <v/>
      </c>
      <c r="B33" s="1"/>
      <c r="C33" s="1"/>
      <c r="D33" s="1"/>
      <c r="E33" s="27"/>
      <c r="F33" s="25" t="str">
        <f t="shared" si="1"/>
        <v/>
      </c>
      <c r="G33" s="35"/>
      <c r="H33" s="35"/>
      <c r="I33" s="35"/>
    </row>
    <row r="34" spans="1:9" x14ac:dyDescent="0.25">
      <c r="A34" t="str">
        <f t="shared" si="0"/>
        <v/>
      </c>
      <c r="B34" s="1"/>
      <c r="C34" s="1"/>
      <c r="D34" s="1"/>
      <c r="E34" s="27"/>
      <c r="F34" s="25" t="str">
        <f t="shared" si="1"/>
        <v/>
      </c>
      <c r="G34" s="35"/>
      <c r="H34" s="35"/>
      <c r="I34" s="35"/>
    </row>
    <row r="35" spans="1:9" x14ac:dyDescent="0.25">
      <c r="A35" t="str">
        <f t="shared" si="0"/>
        <v/>
      </c>
      <c r="B35" s="1"/>
      <c r="C35" s="1"/>
      <c r="D35" s="1"/>
      <c r="E35" s="27"/>
      <c r="F35" s="25" t="str">
        <f t="shared" si="1"/>
        <v/>
      </c>
      <c r="G35" s="35"/>
      <c r="H35" s="35"/>
      <c r="I35" s="35"/>
    </row>
    <row r="36" spans="1:9" x14ac:dyDescent="0.25">
      <c r="A36" t="str">
        <f t="shared" si="0"/>
        <v/>
      </c>
      <c r="B36" s="1"/>
      <c r="C36" s="1"/>
      <c r="D36" s="1"/>
      <c r="E36" s="27"/>
      <c r="F36" s="25" t="str">
        <f t="shared" si="1"/>
        <v/>
      </c>
      <c r="G36" s="35"/>
      <c r="H36" s="35"/>
      <c r="I36" s="35"/>
    </row>
    <row r="37" spans="1:9" x14ac:dyDescent="0.25">
      <c r="A37" t="str">
        <f t="shared" si="0"/>
        <v/>
      </c>
      <c r="B37" s="2"/>
      <c r="C37" s="2"/>
      <c r="D37" s="2"/>
      <c r="E37" s="28"/>
      <c r="F37" s="25" t="str">
        <f t="shared" si="1"/>
        <v/>
      </c>
      <c r="G37" s="35"/>
      <c r="H37" s="35"/>
      <c r="I37" s="35"/>
    </row>
    <row r="38" spans="1:9" x14ac:dyDescent="0.25">
      <c r="A38" t="str">
        <f t="shared" si="0"/>
        <v xml:space="preserve">Total -  - </v>
      </c>
      <c r="B38" s="75" t="s">
        <v>121</v>
      </c>
      <c r="C38" s="74"/>
      <c r="D38" s="56"/>
      <c r="E38" s="31">
        <f>SUM(E3:E37)</f>
        <v>5704</v>
      </c>
      <c r="F38" s="32">
        <f>SUM(F3:F37)</f>
        <v>8280</v>
      </c>
      <c r="G38" s="73"/>
      <c r="H38" s="74"/>
      <c r="I38" s="56"/>
    </row>
  </sheetData>
  <mergeCells count="2">
    <mergeCell ref="G38:I38"/>
    <mergeCell ref="B38:D38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6">
    <tabColor rgb="FFFF0000"/>
  </sheetPr>
  <dimension ref="A2:I38"/>
  <sheetViews>
    <sheetView showGridLines="0" showRowColHeaders="0" topLeftCell="B1" workbookViewId="0">
      <pane ySplit="2" topLeftCell="A12" activePane="bottomLeft" state="frozen"/>
      <selection sqref="A1:S5"/>
      <selection pane="bottomLeft" activeCell="F25" sqref="F25"/>
    </sheetView>
  </sheetViews>
  <sheetFormatPr defaultRowHeight="15" x14ac:dyDescent="0.25"/>
  <cols>
    <col min="1" max="1" width="42.7109375" style="43" hidden="1" customWidth="1"/>
    <col min="2" max="2" width="49.7109375" style="43" bestFit="1" customWidth="1"/>
    <col min="3" max="4" width="21.5703125" style="43" customWidth="1"/>
    <col min="5" max="5" width="12.140625" style="48" bestFit="1" customWidth="1"/>
    <col min="6" max="6" width="15.28515625" style="48" customWidth="1"/>
    <col min="7" max="7" width="12.28515625" style="48" bestFit="1" customWidth="1"/>
    <col min="8" max="8" width="15.5703125" style="48" bestFit="1" customWidth="1"/>
    <col min="9" max="9" width="15.28515625" style="48" bestFit="1" customWidth="1"/>
  </cols>
  <sheetData>
    <row r="2" spans="1:9" x14ac:dyDescent="0.25">
      <c r="B2" s="30" t="s">
        <v>18</v>
      </c>
      <c r="C2" s="30" t="s">
        <v>94</v>
      </c>
      <c r="D2" s="30" t="s">
        <v>95</v>
      </c>
      <c r="E2" s="30" t="s">
        <v>19</v>
      </c>
      <c r="F2" s="30" t="s">
        <v>20</v>
      </c>
      <c r="G2" s="30" t="s">
        <v>96</v>
      </c>
      <c r="H2" s="30" t="s">
        <v>97</v>
      </c>
      <c r="I2" s="30" t="s">
        <v>98</v>
      </c>
    </row>
    <row r="3" spans="1:9" x14ac:dyDescent="0.25">
      <c r="A3" t="str">
        <f t="shared" ref="A3:A38" si="0">IF(B3&lt;&gt;"",B3&amp;" - "&amp;C3&amp;" - "&amp;D3,"")</f>
        <v>Almoxarifado - HP 8610 - 10.21.5.24</v>
      </c>
      <c r="B3" s="3" t="str">
        <f>JAN!B3</f>
        <v>Almoxarifado</v>
      </c>
      <c r="C3" s="3" t="str">
        <f>JAN!C3</f>
        <v>HP 8610</v>
      </c>
      <c r="D3" s="3" t="str">
        <f>JAN!D3</f>
        <v>10.21.5.24</v>
      </c>
      <c r="E3" s="26"/>
      <c r="F3" s="25"/>
      <c r="G3" s="34"/>
      <c r="H3" s="34"/>
      <c r="I3" s="34"/>
    </row>
    <row r="4" spans="1:9" x14ac:dyDescent="0.25">
      <c r="A4" t="str">
        <f t="shared" si="0"/>
        <v>Compras - HP 8710 - 10.21.5.11</v>
      </c>
      <c r="B4" s="3" t="str">
        <f>JAN!B4</f>
        <v>Compras</v>
      </c>
      <c r="C4" s="3" t="str">
        <f>JAN!C4</f>
        <v>HP 8710</v>
      </c>
      <c r="D4" s="3" t="str">
        <f>JAN!D4</f>
        <v>10.21.5.11</v>
      </c>
      <c r="E4" s="27">
        <v>315</v>
      </c>
      <c r="F4" s="25">
        <v>701</v>
      </c>
      <c r="G4" s="35"/>
      <c r="H4" s="35"/>
      <c r="I4" s="35"/>
    </row>
    <row r="5" spans="1:9" x14ac:dyDescent="0.25">
      <c r="A5" t="str">
        <f t="shared" si="0"/>
        <v>DAC - Chefia - HP 8100 - USB</v>
      </c>
      <c r="B5" s="3" t="str">
        <f>JAN!B5</f>
        <v>DAC - Chefia</v>
      </c>
      <c r="C5" s="3" t="str">
        <f>JAN!C5</f>
        <v>HP 8100</v>
      </c>
      <c r="D5" s="3" t="str">
        <f>JAN!D5</f>
        <v>USB</v>
      </c>
      <c r="E5" s="27"/>
      <c r="F5" s="25"/>
      <c r="G5" s="35"/>
      <c r="H5" s="35"/>
      <c r="I5" s="35"/>
    </row>
    <row r="6" spans="1:9" x14ac:dyDescent="0.25">
      <c r="A6" t="str">
        <f t="shared" si="0"/>
        <v>DIF 1º Subsolo - HP 8100 - 10.21.5.45</v>
      </c>
      <c r="B6" s="3" t="str">
        <f>JAN!B6</f>
        <v>DIF 1º Subsolo</v>
      </c>
      <c r="C6" s="3" t="str">
        <f>JAN!C6</f>
        <v>HP 8100</v>
      </c>
      <c r="D6" s="3" t="str">
        <f>JAN!D6</f>
        <v>10.21.5.45</v>
      </c>
      <c r="E6" s="27">
        <v>225</v>
      </c>
      <c r="F6" s="25">
        <v>323</v>
      </c>
      <c r="G6" s="35"/>
      <c r="H6" s="35"/>
      <c r="I6" s="35"/>
    </row>
    <row r="7" spans="1:9" x14ac:dyDescent="0.25">
      <c r="A7" t="str">
        <f t="shared" si="0"/>
        <v>DIF 2º Andar - HP M553 - 10.21.5.63</v>
      </c>
      <c r="B7" s="3" t="str">
        <f>JAN!B7</f>
        <v>DIF 2º Andar</v>
      </c>
      <c r="C7" s="3" t="str">
        <f>JAN!C7</f>
        <v>HP M553</v>
      </c>
      <c r="D7" s="3" t="str">
        <f>JAN!D7</f>
        <v>10.21.5.63</v>
      </c>
      <c r="E7" s="27">
        <v>185</v>
      </c>
      <c r="F7" s="25">
        <f>IF(SUM(G7:I7)&gt;0,IF(ISERROR(ROUNDUP(AVERAGE(G7:I7),0)),"ERRO",ROUNDUP(AVERAGE(G7:I7),0)),"")</f>
        <v>285</v>
      </c>
      <c r="G7" s="27">
        <v>285</v>
      </c>
      <c r="H7" s="27">
        <v>285</v>
      </c>
      <c r="I7" s="27">
        <v>285</v>
      </c>
    </row>
    <row r="8" spans="1:9" x14ac:dyDescent="0.25">
      <c r="A8" t="str">
        <f t="shared" si="0"/>
        <v>Eventos - HP 8720 - 10.21.5.70</v>
      </c>
      <c r="B8" s="3" t="str">
        <f>JAN!B8</f>
        <v>Eventos</v>
      </c>
      <c r="C8" s="3" t="str">
        <f>JAN!C8</f>
        <v>HP 8720</v>
      </c>
      <c r="D8" s="3" t="str">
        <f>JAN!D8</f>
        <v>10.21.5.70</v>
      </c>
      <c r="E8" s="27"/>
      <c r="F8" s="25"/>
      <c r="G8" s="35"/>
      <c r="H8" s="35"/>
      <c r="I8" s="35"/>
    </row>
    <row r="9" spans="1:9" x14ac:dyDescent="0.25">
      <c r="A9" t="str">
        <f t="shared" si="0"/>
        <v>ICNA - Erlen - HP 251DW - USB</v>
      </c>
      <c r="B9" s="3" t="str">
        <f>JAN!B9</f>
        <v>ICNA - Erlen</v>
      </c>
      <c r="C9" s="3" t="str">
        <f>JAN!C9</f>
        <v>HP 251DW</v>
      </c>
      <c r="D9" s="3" t="str">
        <f>JAN!D9</f>
        <v>USB</v>
      </c>
      <c r="E9" s="27">
        <v>315</v>
      </c>
      <c r="F9" s="25">
        <v>762</v>
      </c>
      <c r="G9" s="35"/>
      <c r="H9" s="35"/>
      <c r="I9" s="35"/>
    </row>
    <row r="10" spans="1:9" x14ac:dyDescent="0.25">
      <c r="A10" t="str">
        <f t="shared" si="0"/>
        <v>ICNA - Rodolfo Tavares - HP 1015 - USB</v>
      </c>
      <c r="B10" s="3" t="str">
        <f>JAN!B10</f>
        <v>ICNA - Rodolfo Tavares</v>
      </c>
      <c r="C10" s="3" t="str">
        <f>JAN!C10</f>
        <v>HP 1015</v>
      </c>
      <c r="D10" s="3" t="str">
        <f>JAN!D10</f>
        <v>USB</v>
      </c>
      <c r="E10" s="27">
        <v>1</v>
      </c>
      <c r="F10" s="25" t="str">
        <f>IF(SUM(G10:I10)&gt;0,IF(ISERROR(ROUNDUP(AVERAGE(G10:I10),0)),"ERRO",ROUNDUP(AVERAGE(G10:I10),0)),"")</f>
        <v/>
      </c>
      <c r="G10" s="35"/>
      <c r="H10" s="35"/>
      <c r="I10" s="35"/>
    </row>
    <row r="11" spans="1:9" x14ac:dyDescent="0.25">
      <c r="A11" t="str">
        <f t="shared" si="0"/>
        <v>Impressora Viagens - DIF - HP 200 Mobile - USB</v>
      </c>
      <c r="B11" s="3" t="str">
        <f>JAN!B11</f>
        <v>Impressora Viagens - DIF</v>
      </c>
      <c r="C11" s="3" t="str">
        <f>JAN!C11</f>
        <v>HP 200 Mobile</v>
      </c>
      <c r="D11" s="3" t="str">
        <f>JAN!D11</f>
        <v>USB</v>
      </c>
      <c r="E11" s="27"/>
      <c r="F11" s="25" t="str">
        <f>IF(SUM(G11:I11)&gt;0,IF(ISERROR(ROUNDUP(AVERAGE(G11:I11),0)),"ERRO",ROUNDUP(AVERAGE(G11:I11),0)),"")</f>
        <v/>
      </c>
      <c r="G11" s="35"/>
      <c r="H11" s="35"/>
      <c r="I11" s="35"/>
    </row>
    <row r="12" spans="1:9" x14ac:dyDescent="0.25">
      <c r="A12" t="str">
        <f t="shared" si="0"/>
        <v>Juridico - dr. Rudy - Brother HL4150CDN - 10.21.5.49</v>
      </c>
      <c r="B12" s="3" t="str">
        <f>JAN!B12</f>
        <v>Juridico - dr. Rudy</v>
      </c>
      <c r="C12" s="3" t="str">
        <f>JAN!C12</f>
        <v>Brother HL4150CDN</v>
      </c>
      <c r="D12" s="3" t="str">
        <f>JAN!D12</f>
        <v>10.21.5.49</v>
      </c>
      <c r="E12" s="27">
        <v>298</v>
      </c>
      <c r="F12" s="25">
        <v>701</v>
      </c>
      <c r="G12" s="35"/>
      <c r="H12" s="35"/>
      <c r="I12" s="35"/>
    </row>
    <row r="13" spans="1:9" x14ac:dyDescent="0.25">
      <c r="A13" t="str">
        <f t="shared" si="0"/>
        <v>Ministro Brant - HP 6000 - 10.21.5.39</v>
      </c>
      <c r="B13" s="3" t="str">
        <f>JAN!B13</f>
        <v>Ministro Brant</v>
      </c>
      <c r="C13" s="3" t="str">
        <f>JAN!C13</f>
        <v>HP 6000</v>
      </c>
      <c r="D13" s="3" t="str">
        <f>JAN!D13</f>
        <v>10.21.5.39</v>
      </c>
      <c r="E13" s="27"/>
      <c r="F13" s="25" t="str">
        <f>IF(SUM(G13:I13)&gt;0,IF(ISERROR(ROUNDUP(AVERAGE(G13:I13),0)),"ERRO",ROUNDUP(AVERAGE(G13:I13),0)),"")</f>
        <v/>
      </c>
      <c r="G13" s="34"/>
      <c r="H13" s="34"/>
      <c r="I13" s="34"/>
    </row>
    <row r="14" spans="1:9" x14ac:dyDescent="0.25">
      <c r="A14" t="str">
        <f t="shared" si="0"/>
        <v>Presidência - 2ª Secretaria - HP M553 - 10.21.5.65</v>
      </c>
      <c r="B14" s="3" t="str">
        <f>JAN!B14</f>
        <v>Presidência - 2ª Secretaria</v>
      </c>
      <c r="C14" s="3" t="str">
        <f>JAN!C14</f>
        <v>HP M553</v>
      </c>
      <c r="D14" s="3" t="str">
        <f>JAN!D14</f>
        <v>10.21.5.65</v>
      </c>
      <c r="E14" s="27">
        <v>2523</v>
      </c>
      <c r="F14" s="25">
        <f>IF(SUM(G14:I14)&gt;0,IF(ISERROR(ROUNDUP(AVERAGE(G14:I14),0)),"ERRO",ROUNDUP(AVERAGE(G14:I14),0)),"")</f>
        <v>2032</v>
      </c>
      <c r="G14" s="27">
        <v>2032</v>
      </c>
      <c r="H14" s="27">
        <v>2032</v>
      </c>
      <c r="I14" s="27">
        <v>2032</v>
      </c>
    </row>
    <row r="15" spans="1:9" x14ac:dyDescent="0.25">
      <c r="A15" t="str">
        <f t="shared" si="0"/>
        <v>Presidência - Carlos Bastide - HP P1005 - USB</v>
      </c>
      <c r="B15" s="3" t="str">
        <f>JAN!B15</f>
        <v>Presidência - Carlos Bastide</v>
      </c>
      <c r="C15" s="3" t="str">
        <f>JAN!C15</f>
        <v>HP P1005</v>
      </c>
      <c r="D15" s="3" t="str">
        <f>JAN!D15</f>
        <v>USB</v>
      </c>
      <c r="E15" s="27">
        <v>1</v>
      </c>
      <c r="F15" s="25" t="str">
        <f>IF(SUM(G15:I15)&gt;0,IF(ISERROR(ROUNDUP(AVERAGE(G15:I15),0)),"ERRO",ROUNDUP(AVERAGE(G15:I15),0)),"")</f>
        <v/>
      </c>
      <c r="G15" s="35"/>
      <c r="H15" s="35"/>
      <c r="I15" s="35"/>
    </row>
    <row r="16" spans="1:9" x14ac:dyDescent="0.25">
      <c r="A16" t="str">
        <f t="shared" si="0"/>
        <v>Presidência - Drª Otilia - HP 8210 - USB</v>
      </c>
      <c r="B16" s="3" t="str">
        <f>JAN!B16</f>
        <v>Presidência - Drª Otilia</v>
      </c>
      <c r="C16" s="3" t="str">
        <f>JAN!C16</f>
        <v>HP 8210</v>
      </c>
      <c r="D16" s="3" t="str">
        <f>JAN!D16</f>
        <v>USB</v>
      </c>
      <c r="E16" s="27">
        <v>267</v>
      </c>
      <c r="F16" s="25">
        <v>513</v>
      </c>
      <c r="G16" s="35"/>
      <c r="H16" s="35"/>
      <c r="I16" s="35"/>
    </row>
    <row r="17" spans="1:9" x14ac:dyDescent="0.25">
      <c r="A17" t="str">
        <f t="shared" si="0"/>
        <v>Presidência - Drº João - HP 200 Mobile - 10.9.1.84</v>
      </c>
      <c r="B17" s="3" t="str">
        <f>JAN!B17</f>
        <v>Presidência - Drº João</v>
      </c>
      <c r="C17" s="3" t="str">
        <f>JAN!C17</f>
        <v>HP 200 Mobile</v>
      </c>
      <c r="D17" s="3" t="str">
        <f>JAN!D17</f>
        <v>10.9.1.84</v>
      </c>
      <c r="E17" s="27">
        <v>1</v>
      </c>
      <c r="F17" s="25">
        <v>1</v>
      </c>
      <c r="G17" s="35"/>
      <c r="H17" s="35"/>
      <c r="I17" s="35"/>
    </row>
    <row r="18" spans="1:9" x14ac:dyDescent="0.25">
      <c r="A18" t="str">
        <f t="shared" si="0"/>
        <v>Presidência - Secret. - HP 8610 - 10.21.5.43</v>
      </c>
      <c r="B18" s="3" t="str">
        <f>JAN!B18</f>
        <v>Presidência - Secret.</v>
      </c>
      <c r="C18" s="3" t="str">
        <f>JAN!C18</f>
        <v>HP 8610</v>
      </c>
      <c r="D18" s="3" t="str">
        <f>JAN!D18</f>
        <v>10.21.5.43</v>
      </c>
      <c r="E18" s="27">
        <v>589</v>
      </c>
      <c r="F18" s="25">
        <v>705</v>
      </c>
      <c r="G18" s="35"/>
      <c r="H18" s="35"/>
      <c r="I18" s="35"/>
    </row>
    <row r="19" spans="1:9" x14ac:dyDescent="0.25">
      <c r="A19" t="str">
        <f t="shared" si="0"/>
        <v>ARI - HP M553 - 10.21.5.48</v>
      </c>
      <c r="B19" s="3" t="str">
        <f>JAN!B19</f>
        <v>ARI</v>
      </c>
      <c r="C19" s="3" t="str">
        <f>JAN!C19</f>
        <v>HP M553</v>
      </c>
      <c r="D19" s="3" t="str">
        <f>JAN!D19</f>
        <v>10.21.5.48</v>
      </c>
      <c r="E19" s="27">
        <v>691</v>
      </c>
      <c r="F19" s="25">
        <v>815</v>
      </c>
      <c r="G19" s="35"/>
      <c r="H19" s="35"/>
      <c r="I19" s="35"/>
    </row>
    <row r="20" spans="1:9" x14ac:dyDescent="0.25">
      <c r="A20" t="str">
        <f t="shared" si="0"/>
        <v>DRI - HP 8610 - 10.21.5.61</v>
      </c>
      <c r="B20" s="3" t="str">
        <f>JAN!B20</f>
        <v>DRI</v>
      </c>
      <c r="C20" s="3" t="str">
        <f>JAN!C20</f>
        <v>HP 8610</v>
      </c>
      <c r="D20" s="3" t="str">
        <f>JAN!D20</f>
        <v>10.21.5.61</v>
      </c>
      <c r="E20" s="27"/>
      <c r="F20" s="25"/>
      <c r="G20" s="35"/>
      <c r="H20" s="35"/>
      <c r="I20" s="35"/>
    </row>
    <row r="21" spans="1:9" x14ac:dyDescent="0.25">
      <c r="A21" t="str">
        <f t="shared" si="0"/>
        <v>SUC - HP M553 - 10.21.5.64</v>
      </c>
      <c r="B21" s="3" t="str">
        <f>JAN!B21</f>
        <v>SUC</v>
      </c>
      <c r="C21" s="3" t="str">
        <f>JAN!C21</f>
        <v>HP M553</v>
      </c>
      <c r="D21" s="3" t="str">
        <f>JAN!D21</f>
        <v>10.21.5.64</v>
      </c>
      <c r="E21" s="27">
        <v>1152</v>
      </c>
      <c r="F21" s="25">
        <f>IF(SUM(G21:I21)&gt;0,IF(ISERROR(ROUNDUP(AVERAGE(G21:I21),0)),"ERRO",ROUNDUP(AVERAGE(G21:I21),0)),"")</f>
        <v>1540</v>
      </c>
      <c r="G21" s="27">
        <v>1540</v>
      </c>
      <c r="H21" s="27">
        <v>1540</v>
      </c>
      <c r="I21" s="27">
        <v>1540</v>
      </c>
    </row>
    <row r="22" spans="1:9" x14ac:dyDescent="0.25">
      <c r="A22" t="str">
        <f t="shared" si="0"/>
        <v>SUC - Sarah - HP 8100 - USB</v>
      </c>
      <c r="B22" s="3" t="str">
        <f>JAN!B22</f>
        <v>SUC - Sarah</v>
      </c>
      <c r="C22" s="3" t="str">
        <f>JAN!C22</f>
        <v>HP 8100</v>
      </c>
      <c r="D22" s="3" t="str">
        <f>JAN!D22</f>
        <v>USB</v>
      </c>
      <c r="E22" s="27"/>
      <c r="F22" s="25"/>
      <c r="G22" s="35"/>
      <c r="H22" s="35"/>
      <c r="I22" s="35"/>
    </row>
    <row r="23" spans="1:9" x14ac:dyDescent="0.25">
      <c r="A23" t="str">
        <f t="shared" si="0"/>
        <v>Dtec - HP CP3525 - 10.21.5.17</v>
      </c>
      <c r="B23" s="3" t="str">
        <f>JAN!B23</f>
        <v>Dtec</v>
      </c>
      <c r="C23" s="3" t="str">
        <f>JAN!C23</f>
        <v>HP CP3525</v>
      </c>
      <c r="D23" s="3" t="str">
        <f>JAN!D23</f>
        <v>10.21.5.17</v>
      </c>
      <c r="E23" s="27"/>
      <c r="F23" s="25" t="str">
        <f>IF(SUM(G23:I23)&gt;0,IF(ISERROR(ROUNDUP(AVERAGE(G23:I23),0)),"ERRO",ROUNDUP(AVERAGE(G23:I23),0)),"")</f>
        <v/>
      </c>
      <c r="G23" s="26"/>
      <c r="H23" s="26"/>
      <c r="I23" s="26"/>
    </row>
    <row r="24" spans="1:9" x14ac:dyDescent="0.25">
      <c r="A24" t="str">
        <f t="shared" si="0"/>
        <v>Dtec - Adriana - HP 8720 - USB</v>
      </c>
      <c r="B24" s="3" t="str">
        <f>JAN!B24</f>
        <v>Dtec - Adriana</v>
      </c>
      <c r="C24" s="3" t="str">
        <f>JAN!C24</f>
        <v>HP 8720</v>
      </c>
      <c r="D24" s="3" t="str">
        <f>JAN!D24</f>
        <v>USB</v>
      </c>
      <c r="E24" s="27">
        <v>198</v>
      </c>
      <c r="F24" s="25">
        <v>315</v>
      </c>
      <c r="G24" s="35"/>
      <c r="H24" s="35"/>
      <c r="I24" s="35"/>
    </row>
    <row r="25" spans="1:9" x14ac:dyDescent="0.25">
      <c r="A25" t="str">
        <f t="shared" si="0"/>
        <v>Vice Presidência - Gilson - HP 9220 - 10.21.5.13</v>
      </c>
      <c r="B25" s="3" t="str">
        <f>JAN!B25</f>
        <v>Vice Presidência - Gilson</v>
      </c>
      <c r="C25" s="3" t="str">
        <f>JAN!C25</f>
        <v>HP 9220</v>
      </c>
      <c r="D25" s="3" t="str">
        <f>JAN!D25</f>
        <v>10.21.5.13</v>
      </c>
      <c r="E25" s="27">
        <v>361</v>
      </c>
      <c r="F25" s="25">
        <v>383</v>
      </c>
      <c r="G25" s="35"/>
      <c r="H25" s="35"/>
      <c r="I25" s="35"/>
    </row>
    <row r="26" spans="1:9" x14ac:dyDescent="0.25">
      <c r="A26" t="str">
        <f t="shared" si="0"/>
        <v>Vice Presidência - José Mario - HP 6940 - USB</v>
      </c>
      <c r="B26" s="3" t="str">
        <f>JAN!B26</f>
        <v>Vice Presidência - José Mario</v>
      </c>
      <c r="C26" s="3" t="str">
        <f>JAN!C26</f>
        <v>HP 6940</v>
      </c>
      <c r="D26" s="3" t="str">
        <f>JAN!D26</f>
        <v>USB</v>
      </c>
      <c r="E26" s="27"/>
      <c r="F26" s="25"/>
      <c r="G26" s="35"/>
      <c r="H26" s="35"/>
      <c r="I26" s="35"/>
    </row>
    <row r="27" spans="1:9" x14ac:dyDescent="0.25">
      <c r="A27" t="str">
        <f t="shared" si="0"/>
        <v>Vice Presidência - Sala de Apoio - HP 8100 - USB</v>
      </c>
      <c r="B27" s="3" t="str">
        <f>JAN!B27</f>
        <v>Vice Presidência - Sala de Apoio</v>
      </c>
      <c r="C27" s="3" t="str">
        <f>JAN!C27</f>
        <v>HP 8100</v>
      </c>
      <c r="D27" s="3" t="str">
        <f>JAN!D27</f>
        <v>USB</v>
      </c>
      <c r="E27" s="27"/>
      <c r="F27" s="25" t="str">
        <f t="shared" ref="F27:F37" si="1">IF(SUM(G27:I27)&gt;0,IF(ISERROR(ROUNDUP(AVERAGE(G27:I27),0)),"ERRO",ROUNDUP(AVERAGE(G27:I27),0)),"")</f>
        <v/>
      </c>
      <c r="G27" s="35"/>
      <c r="H27" s="35"/>
      <c r="I27" s="35"/>
    </row>
    <row r="28" spans="1:9" x14ac:dyDescent="0.25">
      <c r="A28" t="str">
        <f t="shared" si="0"/>
        <v/>
      </c>
      <c r="B28" s="1"/>
      <c r="C28" s="1"/>
      <c r="D28" s="1"/>
      <c r="E28" s="27"/>
      <c r="F28" s="25" t="str">
        <f t="shared" si="1"/>
        <v/>
      </c>
      <c r="G28" s="27"/>
      <c r="H28" s="27"/>
      <c r="I28" s="27"/>
    </row>
    <row r="29" spans="1:9" x14ac:dyDescent="0.25">
      <c r="A29" t="str">
        <f t="shared" si="0"/>
        <v/>
      </c>
      <c r="B29" s="1"/>
      <c r="C29" s="1"/>
      <c r="D29" s="1"/>
      <c r="E29" s="27"/>
      <c r="F29" s="25" t="str">
        <f t="shared" si="1"/>
        <v/>
      </c>
      <c r="G29" s="35"/>
      <c r="H29" s="35"/>
      <c r="I29" s="35"/>
    </row>
    <row r="30" spans="1:9" x14ac:dyDescent="0.25">
      <c r="A30" t="str">
        <f t="shared" si="0"/>
        <v/>
      </c>
      <c r="B30" s="1"/>
      <c r="C30" s="1"/>
      <c r="D30" s="1"/>
      <c r="E30" s="27"/>
      <c r="F30" s="25" t="str">
        <f t="shared" si="1"/>
        <v/>
      </c>
      <c r="G30" s="35"/>
      <c r="H30" s="35"/>
      <c r="I30" s="35"/>
    </row>
    <row r="31" spans="1:9" x14ac:dyDescent="0.25">
      <c r="A31" t="str">
        <f t="shared" si="0"/>
        <v/>
      </c>
      <c r="B31" s="1"/>
      <c r="C31" s="1"/>
      <c r="D31" s="1"/>
      <c r="E31" s="27"/>
      <c r="F31" s="25" t="str">
        <f t="shared" si="1"/>
        <v/>
      </c>
      <c r="G31" s="35"/>
      <c r="H31" s="35"/>
      <c r="I31" s="35"/>
    </row>
    <row r="32" spans="1:9" x14ac:dyDescent="0.25">
      <c r="A32" t="str">
        <f t="shared" si="0"/>
        <v/>
      </c>
      <c r="B32" s="1"/>
      <c r="C32" s="1"/>
      <c r="D32" s="1"/>
      <c r="E32" s="27"/>
      <c r="F32" s="25" t="str">
        <f t="shared" si="1"/>
        <v/>
      </c>
      <c r="G32" s="27"/>
      <c r="H32" s="27"/>
      <c r="I32" s="27"/>
    </row>
    <row r="33" spans="1:9" x14ac:dyDescent="0.25">
      <c r="A33" t="str">
        <f t="shared" si="0"/>
        <v/>
      </c>
      <c r="B33" s="1"/>
      <c r="C33" s="1"/>
      <c r="D33" s="1"/>
      <c r="E33" s="27"/>
      <c r="F33" s="25" t="str">
        <f t="shared" si="1"/>
        <v/>
      </c>
      <c r="G33" s="35"/>
      <c r="H33" s="35"/>
      <c r="I33" s="35"/>
    </row>
    <row r="34" spans="1:9" x14ac:dyDescent="0.25">
      <c r="A34" t="str">
        <f t="shared" si="0"/>
        <v/>
      </c>
      <c r="B34" s="1"/>
      <c r="C34" s="1"/>
      <c r="D34" s="1"/>
      <c r="E34" s="27"/>
      <c r="F34" s="25" t="str">
        <f t="shared" si="1"/>
        <v/>
      </c>
      <c r="G34" s="35"/>
      <c r="H34" s="35"/>
      <c r="I34" s="35"/>
    </row>
    <row r="35" spans="1:9" x14ac:dyDescent="0.25">
      <c r="A35" t="str">
        <f t="shared" si="0"/>
        <v/>
      </c>
      <c r="B35" s="1"/>
      <c r="C35" s="1"/>
      <c r="D35" s="1"/>
      <c r="E35" s="27"/>
      <c r="F35" s="25" t="str">
        <f t="shared" si="1"/>
        <v/>
      </c>
      <c r="G35" s="35"/>
      <c r="H35" s="35"/>
      <c r="I35" s="35"/>
    </row>
    <row r="36" spans="1:9" x14ac:dyDescent="0.25">
      <c r="A36" t="str">
        <f t="shared" si="0"/>
        <v/>
      </c>
      <c r="B36" s="1"/>
      <c r="C36" s="1"/>
      <c r="D36" s="1"/>
      <c r="E36" s="27"/>
      <c r="F36" s="25" t="str">
        <f t="shared" si="1"/>
        <v/>
      </c>
      <c r="G36" s="35"/>
      <c r="H36" s="35"/>
      <c r="I36" s="35"/>
    </row>
    <row r="37" spans="1:9" x14ac:dyDescent="0.25">
      <c r="A37" t="str">
        <f t="shared" si="0"/>
        <v/>
      </c>
      <c r="B37" s="2"/>
      <c r="C37" s="2"/>
      <c r="D37" s="2"/>
      <c r="E37" s="28"/>
      <c r="F37" s="25" t="str">
        <f t="shared" si="1"/>
        <v/>
      </c>
      <c r="G37" s="35"/>
      <c r="H37" s="35"/>
      <c r="I37" s="35"/>
    </row>
    <row r="38" spans="1:9" x14ac:dyDescent="0.25">
      <c r="A38" t="str">
        <f t="shared" si="0"/>
        <v xml:space="preserve">Total -  - </v>
      </c>
      <c r="B38" s="75" t="s">
        <v>121</v>
      </c>
      <c r="C38" s="74"/>
      <c r="D38" s="56"/>
      <c r="E38" s="31">
        <f>SUM(E3:E37)</f>
        <v>7122</v>
      </c>
      <c r="F38" s="32">
        <f>SUM(F3:F37)</f>
        <v>9076</v>
      </c>
      <c r="G38" s="73"/>
      <c r="H38" s="74"/>
      <c r="I38" s="56"/>
    </row>
  </sheetData>
  <mergeCells count="2">
    <mergeCell ref="G38:I38"/>
    <mergeCell ref="B38:D38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7">
    <tabColor rgb="FFFF0000"/>
  </sheetPr>
  <dimension ref="A2:I38"/>
  <sheetViews>
    <sheetView showGridLines="0" showRowColHeaders="0" topLeftCell="C1" zoomScale="80" zoomScaleNormal="80" workbookViewId="0">
      <pane ySplit="2" topLeftCell="A3" activePane="bottomLeft" state="frozen"/>
      <selection sqref="A1:S5"/>
      <selection pane="bottomLeft" activeCell="E26" sqref="E26"/>
    </sheetView>
  </sheetViews>
  <sheetFormatPr defaultRowHeight="15" x14ac:dyDescent="0.25"/>
  <cols>
    <col min="1" max="1" width="42.7109375" style="43" hidden="1" customWidth="1"/>
    <col min="2" max="2" width="49.7109375" style="43" bestFit="1" customWidth="1"/>
    <col min="3" max="4" width="21.5703125" style="43" customWidth="1"/>
    <col min="5" max="5" width="12.140625" style="48" bestFit="1" customWidth="1"/>
    <col min="6" max="6" width="15.28515625" style="48" customWidth="1"/>
    <col min="7" max="7" width="12.28515625" style="48" bestFit="1" customWidth="1"/>
    <col min="8" max="8" width="15.5703125" style="48" bestFit="1" customWidth="1"/>
    <col min="9" max="9" width="15.28515625" style="48" bestFit="1" customWidth="1"/>
  </cols>
  <sheetData>
    <row r="2" spans="1:9" x14ac:dyDescent="0.25">
      <c r="B2" s="30" t="s">
        <v>18</v>
      </c>
      <c r="C2" s="30" t="s">
        <v>94</v>
      </c>
      <c r="D2" s="30" t="s">
        <v>95</v>
      </c>
      <c r="E2" s="30" t="s">
        <v>19</v>
      </c>
      <c r="F2" s="30" t="s">
        <v>20</v>
      </c>
      <c r="G2" s="30" t="s">
        <v>96</v>
      </c>
      <c r="H2" s="30" t="s">
        <v>97</v>
      </c>
      <c r="I2" s="30" t="s">
        <v>98</v>
      </c>
    </row>
    <row r="3" spans="1:9" x14ac:dyDescent="0.25">
      <c r="A3" t="str">
        <f t="shared" ref="A3:A38" si="0">IF(B3&lt;&gt;"",B3&amp;" - "&amp;C3&amp;" - "&amp;D3,"")</f>
        <v>Almoxarifado - HP 8610 - 10.21.5.24</v>
      </c>
      <c r="B3" s="3" t="str">
        <f>JAN!B3</f>
        <v>Almoxarifado</v>
      </c>
      <c r="C3" s="3" t="str">
        <f>JAN!C3</f>
        <v>HP 8610</v>
      </c>
      <c r="D3" s="3" t="str">
        <f>JAN!D3</f>
        <v>10.21.5.24</v>
      </c>
      <c r="E3" s="26"/>
      <c r="F3" s="25"/>
      <c r="G3" s="34"/>
      <c r="H3" s="34"/>
      <c r="I3" s="34"/>
    </row>
    <row r="4" spans="1:9" x14ac:dyDescent="0.25">
      <c r="A4" t="str">
        <f t="shared" si="0"/>
        <v>Compras - HP 8710 - 10.21.5.11</v>
      </c>
      <c r="B4" s="3" t="str">
        <f>JAN!B4</f>
        <v>Compras</v>
      </c>
      <c r="C4" s="3" t="str">
        <f>JAN!C4</f>
        <v>HP 8710</v>
      </c>
      <c r="D4" s="3" t="str">
        <f>JAN!D4</f>
        <v>10.21.5.11</v>
      </c>
      <c r="E4" s="27">
        <v>286</v>
      </c>
      <c r="F4" s="25">
        <v>806</v>
      </c>
      <c r="G4" s="35"/>
      <c r="H4" s="35"/>
      <c r="I4" s="35"/>
    </row>
    <row r="5" spans="1:9" x14ac:dyDescent="0.25">
      <c r="A5" t="str">
        <f t="shared" si="0"/>
        <v>DAC - Chefia - HP 8100 - USB</v>
      </c>
      <c r="B5" s="3" t="str">
        <f>JAN!B5</f>
        <v>DAC - Chefia</v>
      </c>
      <c r="C5" s="3" t="str">
        <f>JAN!C5</f>
        <v>HP 8100</v>
      </c>
      <c r="D5" s="3" t="str">
        <f>JAN!D5</f>
        <v>USB</v>
      </c>
      <c r="E5" s="27"/>
      <c r="F5" s="25"/>
      <c r="G5" s="35"/>
      <c r="H5" s="35"/>
      <c r="I5" s="35"/>
    </row>
    <row r="6" spans="1:9" x14ac:dyDescent="0.25">
      <c r="A6" t="str">
        <f t="shared" si="0"/>
        <v>DIF 1º Subsolo - HP 8100 - 10.21.5.45</v>
      </c>
      <c r="B6" s="3" t="str">
        <f>JAN!B6</f>
        <v>DIF 1º Subsolo</v>
      </c>
      <c r="C6" s="3" t="str">
        <f>JAN!C6</f>
        <v>HP 8100</v>
      </c>
      <c r="D6" s="3" t="str">
        <f>JAN!D6</f>
        <v>10.21.5.45</v>
      </c>
      <c r="E6" s="27">
        <v>323</v>
      </c>
      <c r="F6" s="25">
        <v>415</v>
      </c>
      <c r="G6" s="35"/>
      <c r="H6" s="35"/>
      <c r="I6" s="35"/>
    </row>
    <row r="7" spans="1:9" x14ac:dyDescent="0.25">
      <c r="A7" t="str">
        <f t="shared" si="0"/>
        <v>DIF 2º Andar - HP M553 - 10.21.5.63</v>
      </c>
      <c r="B7" s="3" t="str">
        <f>JAN!B7</f>
        <v>DIF 2º Andar</v>
      </c>
      <c r="C7" s="3" t="str">
        <f>JAN!C7</f>
        <v>HP M553</v>
      </c>
      <c r="D7" s="3" t="str">
        <f>JAN!D7</f>
        <v>10.21.5.63</v>
      </c>
      <c r="E7" s="27">
        <v>215</v>
      </c>
      <c r="F7" s="25">
        <f>IF(SUM(G7:I7)&gt;0,IF(ISERROR(ROUNDUP(AVERAGE(G7:I7),0)),"ERRO",ROUNDUP(AVERAGE(G7:I7),0)),"")</f>
        <v>301</v>
      </c>
      <c r="G7" s="27">
        <v>301</v>
      </c>
      <c r="H7" s="27">
        <v>301</v>
      </c>
      <c r="I7" s="27">
        <v>301</v>
      </c>
    </row>
    <row r="8" spans="1:9" x14ac:dyDescent="0.25">
      <c r="A8" t="str">
        <f t="shared" si="0"/>
        <v>Eventos - HP 8720 - 10.21.5.70</v>
      </c>
      <c r="B8" s="3" t="str">
        <f>JAN!B8</f>
        <v>Eventos</v>
      </c>
      <c r="C8" s="3" t="str">
        <f>JAN!C8</f>
        <v>HP 8720</v>
      </c>
      <c r="D8" s="3" t="str">
        <f>JAN!D8</f>
        <v>10.21.5.70</v>
      </c>
      <c r="E8" s="27"/>
      <c r="F8" s="25"/>
      <c r="G8" s="35"/>
      <c r="H8" s="35"/>
      <c r="I8" s="35"/>
    </row>
    <row r="9" spans="1:9" x14ac:dyDescent="0.25">
      <c r="A9" t="str">
        <f t="shared" si="0"/>
        <v>ICNA - Erlen - HP 251DW - USB</v>
      </c>
      <c r="B9" s="3" t="str">
        <f>JAN!B9</f>
        <v>ICNA - Erlen</v>
      </c>
      <c r="C9" s="3" t="str">
        <f>JAN!C9</f>
        <v>HP 251DW</v>
      </c>
      <c r="D9" s="3" t="str">
        <f>JAN!D9</f>
        <v>USB</v>
      </c>
      <c r="E9" s="27">
        <v>489</v>
      </c>
      <c r="F9" s="25">
        <v>883</v>
      </c>
      <c r="G9" s="35"/>
      <c r="H9" s="35"/>
      <c r="I9" s="35"/>
    </row>
    <row r="10" spans="1:9" x14ac:dyDescent="0.25">
      <c r="A10" t="str">
        <f t="shared" si="0"/>
        <v>ICNA - Rodolfo Tavares - HP 1015 - USB</v>
      </c>
      <c r="B10" s="3" t="str">
        <f>JAN!B10</f>
        <v>ICNA - Rodolfo Tavares</v>
      </c>
      <c r="C10" s="3" t="str">
        <f>JAN!C10</f>
        <v>HP 1015</v>
      </c>
      <c r="D10" s="3" t="str">
        <f>JAN!D10</f>
        <v>USB</v>
      </c>
      <c r="E10" s="27">
        <v>1</v>
      </c>
      <c r="F10" s="25" t="str">
        <f>IF(SUM(G10:I10)&gt;0,IF(ISERROR(ROUNDUP(AVERAGE(G10:I10),0)),"ERRO",ROUNDUP(AVERAGE(G10:I10),0)),"")</f>
        <v/>
      </c>
      <c r="G10" s="35"/>
      <c r="H10" s="35"/>
      <c r="I10" s="35"/>
    </row>
    <row r="11" spans="1:9" x14ac:dyDescent="0.25">
      <c r="A11" t="str">
        <f t="shared" si="0"/>
        <v>Impressora Viagens - DIF - HP 200 Mobile - USB</v>
      </c>
      <c r="B11" s="3" t="str">
        <f>JAN!B11</f>
        <v>Impressora Viagens - DIF</v>
      </c>
      <c r="C11" s="3" t="str">
        <f>JAN!C11</f>
        <v>HP 200 Mobile</v>
      </c>
      <c r="D11" s="3" t="str">
        <f>JAN!D11</f>
        <v>USB</v>
      </c>
      <c r="E11" s="27"/>
      <c r="F11" s="25" t="str">
        <f>IF(SUM(G11:I11)&gt;0,IF(ISERROR(ROUNDUP(AVERAGE(G11:I11),0)),"ERRO",ROUNDUP(AVERAGE(G11:I11),0)),"")</f>
        <v/>
      </c>
      <c r="G11" s="35"/>
      <c r="H11" s="35"/>
      <c r="I11" s="35"/>
    </row>
    <row r="12" spans="1:9" x14ac:dyDescent="0.25">
      <c r="A12" t="str">
        <f t="shared" si="0"/>
        <v>Juridico - dr. Rudy - Brother HL4150CDN - 10.21.5.49</v>
      </c>
      <c r="B12" s="3" t="str">
        <f>JAN!B12</f>
        <v>Juridico - dr. Rudy</v>
      </c>
      <c r="C12" s="3" t="str">
        <f>JAN!C12</f>
        <v>Brother HL4150CDN</v>
      </c>
      <c r="D12" s="3" t="str">
        <f>JAN!D12</f>
        <v>10.21.5.49</v>
      </c>
      <c r="E12" s="27">
        <v>302</v>
      </c>
      <c r="F12" s="25">
        <v>669</v>
      </c>
      <c r="G12" s="35"/>
      <c r="H12" s="35"/>
      <c r="I12" s="35"/>
    </row>
    <row r="13" spans="1:9" x14ac:dyDescent="0.25">
      <c r="A13" t="str">
        <f t="shared" si="0"/>
        <v>Ministro Brant - HP 6000 - 10.21.5.39</v>
      </c>
      <c r="B13" s="3" t="str">
        <f>JAN!B13</f>
        <v>Ministro Brant</v>
      </c>
      <c r="C13" s="3" t="str">
        <f>JAN!C13</f>
        <v>HP 6000</v>
      </c>
      <c r="D13" s="3" t="str">
        <f>JAN!D13</f>
        <v>10.21.5.39</v>
      </c>
      <c r="E13" s="27"/>
      <c r="F13" s="25" t="str">
        <f>IF(SUM(G13:I13)&gt;0,IF(ISERROR(ROUNDUP(AVERAGE(G13:I13),0)),"ERRO",ROUNDUP(AVERAGE(G13:I13),0)),"")</f>
        <v/>
      </c>
      <c r="G13" s="34"/>
      <c r="H13" s="34"/>
      <c r="I13" s="34"/>
    </row>
    <row r="14" spans="1:9" x14ac:dyDescent="0.25">
      <c r="A14" t="str">
        <f t="shared" si="0"/>
        <v>Presidência - 2ª Secretaria - HP M553 - 10.21.5.65</v>
      </c>
      <c r="B14" s="3" t="str">
        <f>JAN!B14</f>
        <v>Presidência - 2ª Secretaria</v>
      </c>
      <c r="C14" s="3" t="str">
        <f>JAN!C14</f>
        <v>HP M553</v>
      </c>
      <c r="D14" s="3" t="str">
        <f>JAN!D14</f>
        <v>10.21.5.65</v>
      </c>
      <c r="E14" s="27">
        <v>1805</v>
      </c>
      <c r="F14" s="25">
        <f>IF(SUM(G14:I14)&gt;0,IF(ISERROR(ROUNDUP(AVERAGE(G14:I14),0)),"ERRO",ROUNDUP(AVERAGE(G14:I14),0)),"")</f>
        <v>1732</v>
      </c>
      <c r="G14" s="27">
        <v>1732</v>
      </c>
      <c r="H14" s="27">
        <v>1732</v>
      </c>
      <c r="I14" s="27">
        <v>1732</v>
      </c>
    </row>
    <row r="15" spans="1:9" x14ac:dyDescent="0.25">
      <c r="A15" t="str">
        <f t="shared" si="0"/>
        <v>Presidência - Carlos Bastide - HP P1005 - USB</v>
      </c>
      <c r="B15" s="3" t="str">
        <f>JAN!B15</f>
        <v>Presidência - Carlos Bastide</v>
      </c>
      <c r="C15" s="3" t="str">
        <f>JAN!C15</f>
        <v>HP P1005</v>
      </c>
      <c r="D15" s="3" t="str">
        <f>JAN!D15</f>
        <v>USB</v>
      </c>
      <c r="E15" s="27">
        <v>1</v>
      </c>
      <c r="F15" s="25" t="str">
        <f>IF(SUM(G15:I15)&gt;0,IF(ISERROR(ROUNDUP(AVERAGE(G15:I15),0)),"ERRO",ROUNDUP(AVERAGE(G15:I15),0)),"")</f>
        <v/>
      </c>
      <c r="G15" s="35"/>
      <c r="H15" s="35"/>
      <c r="I15" s="35"/>
    </row>
    <row r="16" spans="1:9" x14ac:dyDescent="0.25">
      <c r="A16" t="str">
        <f t="shared" si="0"/>
        <v>Presidência - Drª Otilia - HP 8210 - USB</v>
      </c>
      <c r="B16" s="3" t="str">
        <f>JAN!B16</f>
        <v>Presidência - Drª Otilia</v>
      </c>
      <c r="C16" s="3" t="str">
        <f>JAN!C16</f>
        <v>HP 8210</v>
      </c>
      <c r="D16" s="3" t="str">
        <f>JAN!D16</f>
        <v>USB</v>
      </c>
      <c r="E16" s="27">
        <v>315</v>
      </c>
      <c r="F16" s="25">
        <v>652</v>
      </c>
      <c r="G16" s="35"/>
      <c r="H16" s="35"/>
      <c r="I16" s="35"/>
    </row>
    <row r="17" spans="1:9" x14ac:dyDescent="0.25">
      <c r="A17" t="str">
        <f t="shared" si="0"/>
        <v>Presidência - Drº João - HP 200 Mobile - 10.9.1.84</v>
      </c>
      <c r="B17" s="3" t="str">
        <f>JAN!B17</f>
        <v>Presidência - Drº João</v>
      </c>
      <c r="C17" s="3" t="str">
        <f>JAN!C17</f>
        <v>HP 200 Mobile</v>
      </c>
      <c r="D17" s="3" t="str">
        <f>JAN!D17</f>
        <v>10.9.1.84</v>
      </c>
      <c r="E17" s="27">
        <v>1</v>
      </c>
      <c r="F17" s="25">
        <v>1</v>
      </c>
      <c r="G17" s="35"/>
      <c r="H17" s="35"/>
      <c r="I17" s="35"/>
    </row>
    <row r="18" spans="1:9" x14ac:dyDescent="0.25">
      <c r="A18" t="str">
        <f t="shared" si="0"/>
        <v>Presidência - Secret. - HP 8610 - 10.21.5.43</v>
      </c>
      <c r="B18" s="3" t="str">
        <f>JAN!B18</f>
        <v>Presidência - Secret.</v>
      </c>
      <c r="C18" s="3" t="str">
        <f>JAN!C18</f>
        <v>HP 8610</v>
      </c>
      <c r="D18" s="3" t="str">
        <f>JAN!D18</f>
        <v>10.21.5.43</v>
      </c>
      <c r="E18" s="27">
        <v>613</v>
      </c>
      <c r="F18" s="25">
        <v>689</v>
      </c>
      <c r="G18" s="35"/>
      <c r="H18" s="35"/>
      <c r="I18" s="35"/>
    </row>
    <row r="19" spans="1:9" x14ac:dyDescent="0.25">
      <c r="A19" t="str">
        <f t="shared" si="0"/>
        <v>ARI - HP M553 - 10.21.5.48</v>
      </c>
      <c r="B19" s="3" t="str">
        <f>JAN!B19</f>
        <v>ARI</v>
      </c>
      <c r="C19" s="3" t="str">
        <f>JAN!C19</f>
        <v>HP M553</v>
      </c>
      <c r="D19" s="3" t="str">
        <f>JAN!D19</f>
        <v>10.21.5.48</v>
      </c>
      <c r="E19" s="27">
        <v>786</v>
      </c>
      <c r="F19" s="25">
        <v>1013</v>
      </c>
      <c r="G19" s="35"/>
      <c r="H19" s="35"/>
      <c r="I19" s="35"/>
    </row>
    <row r="20" spans="1:9" x14ac:dyDescent="0.25">
      <c r="A20" t="str">
        <f t="shared" si="0"/>
        <v>DRI - HP 8610 - 10.21.5.61</v>
      </c>
      <c r="B20" s="3" t="str">
        <f>JAN!B20</f>
        <v>DRI</v>
      </c>
      <c r="C20" s="3" t="str">
        <f>JAN!C20</f>
        <v>HP 8610</v>
      </c>
      <c r="D20" s="3" t="str">
        <f>JAN!D20</f>
        <v>10.21.5.61</v>
      </c>
      <c r="E20" s="27"/>
      <c r="F20" s="25"/>
      <c r="G20" s="35"/>
      <c r="H20" s="35"/>
      <c r="I20" s="35"/>
    </row>
    <row r="21" spans="1:9" x14ac:dyDescent="0.25">
      <c r="A21" t="str">
        <f t="shared" si="0"/>
        <v>SUC - HP M553 - 10.21.5.64</v>
      </c>
      <c r="B21" s="3" t="str">
        <f>JAN!B21</f>
        <v>SUC</v>
      </c>
      <c r="C21" s="3" t="str">
        <f>JAN!C21</f>
        <v>HP M553</v>
      </c>
      <c r="D21" s="3" t="str">
        <f>JAN!D21</f>
        <v>10.21.5.64</v>
      </c>
      <c r="E21" s="27">
        <v>1315</v>
      </c>
      <c r="F21" s="25">
        <f>IF(SUM(G21:I21)&gt;0,IF(ISERROR(ROUNDUP(AVERAGE(G21:I21),0)),"ERRO",ROUNDUP(AVERAGE(G21:I21),0)),"")</f>
        <v>1613</v>
      </c>
      <c r="G21" s="27">
        <v>1613</v>
      </c>
      <c r="H21" s="27">
        <v>1613</v>
      </c>
      <c r="I21" s="27">
        <v>1613</v>
      </c>
    </row>
    <row r="22" spans="1:9" x14ac:dyDescent="0.25">
      <c r="A22" t="str">
        <f t="shared" si="0"/>
        <v>SUC - Sarah - HP 8100 - USB</v>
      </c>
      <c r="B22" s="3" t="str">
        <f>JAN!B22</f>
        <v>SUC - Sarah</v>
      </c>
      <c r="C22" s="3" t="str">
        <f>JAN!C22</f>
        <v>HP 8100</v>
      </c>
      <c r="D22" s="3" t="str">
        <f>JAN!D22</f>
        <v>USB</v>
      </c>
      <c r="E22" s="27"/>
      <c r="F22" s="25"/>
      <c r="G22" s="35"/>
      <c r="H22" s="35"/>
      <c r="I22" s="35"/>
    </row>
    <row r="23" spans="1:9" x14ac:dyDescent="0.25">
      <c r="A23" t="str">
        <f t="shared" si="0"/>
        <v>Dtec - HP CP3525 - 10.21.5.17</v>
      </c>
      <c r="B23" s="3" t="str">
        <f>JAN!B23</f>
        <v>Dtec</v>
      </c>
      <c r="C23" s="3" t="str">
        <f>JAN!C23</f>
        <v>HP CP3525</v>
      </c>
      <c r="D23" s="3" t="str">
        <f>JAN!D23</f>
        <v>10.21.5.17</v>
      </c>
      <c r="E23" s="27"/>
      <c r="F23" s="25" t="str">
        <f>IF(SUM(G23:I23)&gt;0,IF(ISERROR(ROUNDUP(AVERAGE(G23:I23),0)),"ERRO",ROUNDUP(AVERAGE(G23:I23),0)),"")</f>
        <v/>
      </c>
      <c r="G23" s="26"/>
      <c r="H23" s="26"/>
      <c r="I23" s="26"/>
    </row>
    <row r="24" spans="1:9" x14ac:dyDescent="0.25">
      <c r="A24" t="str">
        <f t="shared" si="0"/>
        <v>Dtec - Adriana - HP 8720 - USB</v>
      </c>
      <c r="B24" s="3" t="str">
        <f>JAN!B24</f>
        <v>Dtec - Adriana</v>
      </c>
      <c r="C24" s="3" t="str">
        <f>JAN!C24</f>
        <v>HP 8720</v>
      </c>
      <c r="D24" s="3" t="str">
        <f>JAN!D24</f>
        <v>USB</v>
      </c>
      <c r="E24" s="27">
        <v>233</v>
      </c>
      <c r="F24" s="25">
        <v>461</v>
      </c>
      <c r="G24" s="35"/>
      <c r="H24" s="35"/>
      <c r="I24" s="35"/>
    </row>
    <row r="25" spans="1:9" x14ac:dyDescent="0.25">
      <c r="A25" t="str">
        <f t="shared" si="0"/>
        <v>Vice Presidência - Gilson - HP 9220 - 10.21.5.13</v>
      </c>
      <c r="B25" s="3" t="str">
        <f>JAN!B25</f>
        <v>Vice Presidência - Gilson</v>
      </c>
      <c r="C25" s="3" t="str">
        <f>JAN!C25</f>
        <v>HP 9220</v>
      </c>
      <c r="D25" s="3" t="str">
        <f>JAN!D25</f>
        <v>10.21.5.13</v>
      </c>
      <c r="E25" s="27">
        <v>424</v>
      </c>
      <c r="F25" s="25">
        <v>604</v>
      </c>
      <c r="G25" s="35"/>
      <c r="H25" s="35"/>
      <c r="I25" s="35"/>
    </row>
    <row r="26" spans="1:9" x14ac:dyDescent="0.25">
      <c r="A26" t="str">
        <f t="shared" si="0"/>
        <v>Vice Presidência - José Mario - HP 6940 - USB</v>
      </c>
      <c r="B26" s="3" t="str">
        <f>JAN!B26</f>
        <v>Vice Presidência - José Mario</v>
      </c>
      <c r="C26" s="3" t="str">
        <f>JAN!C26</f>
        <v>HP 6940</v>
      </c>
      <c r="D26" s="3" t="str">
        <f>JAN!D26</f>
        <v>USB</v>
      </c>
      <c r="E26" s="27"/>
      <c r="F26" s="25"/>
      <c r="G26" s="35"/>
      <c r="H26" s="35"/>
      <c r="I26" s="35"/>
    </row>
    <row r="27" spans="1:9" x14ac:dyDescent="0.25">
      <c r="A27" t="str">
        <f t="shared" si="0"/>
        <v>Vice Presidência - Sala de Apoio - HP 8100 - USB</v>
      </c>
      <c r="B27" s="3" t="str">
        <f>JAN!B27</f>
        <v>Vice Presidência - Sala de Apoio</v>
      </c>
      <c r="C27" s="3" t="str">
        <f>JAN!C27</f>
        <v>HP 8100</v>
      </c>
      <c r="D27" s="3" t="str">
        <f>JAN!D27</f>
        <v>USB</v>
      </c>
      <c r="E27" s="27"/>
      <c r="F27" s="25" t="str">
        <f t="shared" ref="F27:F37" si="1">IF(SUM(G27:I27)&gt;0,IF(ISERROR(ROUNDUP(AVERAGE(G27:I27),0)),"ERRO",ROUNDUP(AVERAGE(G27:I27),0)),"")</f>
        <v/>
      </c>
      <c r="G27" s="35"/>
      <c r="H27" s="35"/>
      <c r="I27" s="35"/>
    </row>
    <row r="28" spans="1:9" x14ac:dyDescent="0.25">
      <c r="A28" t="str">
        <f t="shared" si="0"/>
        <v/>
      </c>
      <c r="B28" s="1"/>
      <c r="C28" s="1"/>
      <c r="D28" s="1"/>
      <c r="E28" s="27"/>
      <c r="F28" s="25" t="str">
        <f t="shared" si="1"/>
        <v/>
      </c>
      <c r="G28" s="27"/>
      <c r="H28" s="27"/>
      <c r="I28" s="27"/>
    </row>
    <row r="29" spans="1:9" x14ac:dyDescent="0.25">
      <c r="A29" t="str">
        <f t="shared" si="0"/>
        <v/>
      </c>
      <c r="B29" s="1"/>
      <c r="C29" s="1"/>
      <c r="D29" s="1"/>
      <c r="E29" s="27"/>
      <c r="F29" s="25" t="str">
        <f t="shared" si="1"/>
        <v/>
      </c>
      <c r="G29" s="35"/>
      <c r="H29" s="35"/>
      <c r="I29" s="35"/>
    </row>
    <row r="30" spans="1:9" x14ac:dyDescent="0.25">
      <c r="A30" t="str">
        <f t="shared" si="0"/>
        <v/>
      </c>
      <c r="B30" s="1"/>
      <c r="C30" s="1"/>
      <c r="D30" s="1"/>
      <c r="E30" s="27"/>
      <c r="F30" s="25" t="str">
        <f t="shared" si="1"/>
        <v/>
      </c>
      <c r="G30" s="35"/>
      <c r="H30" s="35"/>
      <c r="I30" s="35"/>
    </row>
    <row r="31" spans="1:9" x14ac:dyDescent="0.25">
      <c r="A31" t="str">
        <f t="shared" si="0"/>
        <v/>
      </c>
      <c r="B31" s="1"/>
      <c r="C31" s="1"/>
      <c r="D31" s="1"/>
      <c r="E31" s="27"/>
      <c r="F31" s="25" t="str">
        <f t="shared" si="1"/>
        <v/>
      </c>
      <c r="G31" s="35"/>
      <c r="H31" s="35"/>
      <c r="I31" s="35"/>
    </row>
    <row r="32" spans="1:9" x14ac:dyDescent="0.25">
      <c r="A32" t="str">
        <f t="shared" si="0"/>
        <v/>
      </c>
      <c r="B32" s="1"/>
      <c r="C32" s="1"/>
      <c r="D32" s="1"/>
      <c r="E32" s="27"/>
      <c r="F32" s="25" t="str">
        <f t="shared" si="1"/>
        <v/>
      </c>
      <c r="G32" s="27"/>
      <c r="H32" s="27"/>
      <c r="I32" s="27"/>
    </row>
    <row r="33" spans="1:9" x14ac:dyDescent="0.25">
      <c r="A33" t="str">
        <f t="shared" si="0"/>
        <v/>
      </c>
      <c r="B33" s="1"/>
      <c r="C33" s="1"/>
      <c r="D33" s="1"/>
      <c r="E33" s="27"/>
      <c r="F33" s="25" t="str">
        <f t="shared" si="1"/>
        <v/>
      </c>
      <c r="G33" s="35"/>
      <c r="H33" s="35"/>
      <c r="I33" s="35"/>
    </row>
    <row r="34" spans="1:9" x14ac:dyDescent="0.25">
      <c r="A34" t="str">
        <f t="shared" si="0"/>
        <v/>
      </c>
      <c r="B34" s="1"/>
      <c r="C34" s="1"/>
      <c r="D34" s="1"/>
      <c r="E34" s="27"/>
      <c r="F34" s="25" t="str">
        <f t="shared" si="1"/>
        <v/>
      </c>
      <c r="G34" s="35"/>
      <c r="H34" s="35"/>
      <c r="I34" s="35"/>
    </row>
    <row r="35" spans="1:9" x14ac:dyDescent="0.25">
      <c r="A35" t="str">
        <f t="shared" si="0"/>
        <v/>
      </c>
      <c r="B35" s="1"/>
      <c r="C35" s="1"/>
      <c r="D35" s="1"/>
      <c r="E35" s="27"/>
      <c r="F35" s="25" t="str">
        <f t="shared" si="1"/>
        <v/>
      </c>
      <c r="G35" s="35"/>
      <c r="H35" s="35"/>
      <c r="I35" s="35"/>
    </row>
    <row r="36" spans="1:9" x14ac:dyDescent="0.25">
      <c r="A36" t="str">
        <f t="shared" si="0"/>
        <v/>
      </c>
      <c r="B36" s="1"/>
      <c r="C36" s="1"/>
      <c r="D36" s="1"/>
      <c r="E36" s="27"/>
      <c r="F36" s="25" t="str">
        <f t="shared" si="1"/>
        <v/>
      </c>
      <c r="G36" s="35"/>
      <c r="H36" s="35"/>
      <c r="I36" s="35"/>
    </row>
    <row r="37" spans="1:9" x14ac:dyDescent="0.25">
      <c r="A37" t="str">
        <f t="shared" si="0"/>
        <v/>
      </c>
      <c r="B37" s="2"/>
      <c r="C37" s="2"/>
      <c r="D37" s="2"/>
      <c r="E37" s="28"/>
      <c r="F37" s="25" t="str">
        <f t="shared" si="1"/>
        <v/>
      </c>
      <c r="G37" s="35"/>
      <c r="H37" s="35"/>
      <c r="I37" s="35"/>
    </row>
    <row r="38" spans="1:9" x14ac:dyDescent="0.25">
      <c r="A38" t="str">
        <f t="shared" si="0"/>
        <v xml:space="preserve">Total -  - </v>
      </c>
      <c r="B38" s="75" t="s">
        <v>121</v>
      </c>
      <c r="C38" s="74"/>
      <c r="D38" s="56"/>
      <c r="E38" s="31">
        <f>SUM(E3:E37)</f>
        <v>7109</v>
      </c>
      <c r="F38" s="32">
        <f>SUM(F3:F37)</f>
        <v>9839</v>
      </c>
      <c r="G38" s="73"/>
      <c r="H38" s="74"/>
      <c r="I38" s="56"/>
    </row>
  </sheetData>
  <mergeCells count="2">
    <mergeCell ref="G38:I38"/>
    <mergeCell ref="B38:D38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8">
    <tabColor rgb="FFFF0000"/>
  </sheetPr>
  <dimension ref="A2:I38"/>
  <sheetViews>
    <sheetView showGridLines="0" showRowColHeaders="0" zoomScale="80" zoomScaleNormal="80" workbookViewId="0">
      <pane ySplit="2" topLeftCell="A3" activePane="bottomLeft" state="frozen"/>
      <selection sqref="A1:S5"/>
      <selection pane="bottomLeft" activeCell="B24" sqref="B24:C24"/>
    </sheetView>
  </sheetViews>
  <sheetFormatPr defaultRowHeight="15" x14ac:dyDescent="0.25"/>
  <cols>
    <col min="1" max="1" width="42.7109375" style="43" hidden="1" customWidth="1"/>
    <col min="2" max="2" width="49.7109375" style="43" bestFit="1" customWidth="1"/>
    <col min="3" max="4" width="21.5703125" style="43" customWidth="1"/>
    <col min="5" max="5" width="12.140625" style="48" bestFit="1" customWidth="1"/>
    <col min="6" max="6" width="15.28515625" style="48" customWidth="1"/>
    <col min="7" max="7" width="12.28515625" style="48" bestFit="1" customWidth="1"/>
    <col min="8" max="8" width="15.5703125" style="48" bestFit="1" customWidth="1"/>
    <col min="9" max="9" width="15.28515625" style="48" bestFit="1" customWidth="1"/>
  </cols>
  <sheetData>
    <row r="2" spans="1:9" x14ac:dyDescent="0.25">
      <c r="B2" s="30" t="s">
        <v>18</v>
      </c>
      <c r="C2" s="30" t="s">
        <v>94</v>
      </c>
      <c r="D2" s="30" t="s">
        <v>95</v>
      </c>
      <c r="E2" s="30" t="s">
        <v>19</v>
      </c>
      <c r="F2" s="30" t="s">
        <v>20</v>
      </c>
      <c r="G2" s="30" t="s">
        <v>96</v>
      </c>
      <c r="H2" s="30" t="s">
        <v>97</v>
      </c>
      <c r="I2" s="30" t="s">
        <v>98</v>
      </c>
    </row>
    <row r="3" spans="1:9" x14ac:dyDescent="0.25">
      <c r="A3" t="str">
        <f t="shared" ref="A3:A38" si="0">IF(B3&lt;&gt;"",B3&amp;" - "&amp;C3&amp;" - "&amp;D3,"")</f>
        <v>Almoxarifado - HP 8610 - 10.21.5.24</v>
      </c>
      <c r="B3" s="3" t="str">
        <f>JAN!B3</f>
        <v>Almoxarifado</v>
      </c>
      <c r="C3" s="3" t="str">
        <f>JAN!C3</f>
        <v>HP 8610</v>
      </c>
      <c r="D3" s="3" t="str">
        <f>JAN!D3</f>
        <v>10.21.5.24</v>
      </c>
      <c r="E3" s="26"/>
      <c r="F3" s="25"/>
      <c r="G3" s="34"/>
      <c r="H3" s="34"/>
      <c r="I3" s="34"/>
    </row>
    <row r="4" spans="1:9" x14ac:dyDescent="0.25">
      <c r="A4" t="str">
        <f t="shared" si="0"/>
        <v>Compras - HP 8710 - 10.21.5.11</v>
      </c>
      <c r="B4" s="3" t="str">
        <f>JAN!B4</f>
        <v>Compras</v>
      </c>
      <c r="C4" s="3" t="str">
        <f>JAN!C4</f>
        <v>HP 8710</v>
      </c>
      <c r="D4" s="3" t="str">
        <f>JAN!D4</f>
        <v>10.21.5.11</v>
      </c>
      <c r="E4" s="27">
        <v>350</v>
      </c>
      <c r="F4" s="25">
        <v>742</v>
      </c>
      <c r="G4" s="35"/>
      <c r="H4" s="35"/>
      <c r="I4" s="35"/>
    </row>
    <row r="5" spans="1:9" x14ac:dyDescent="0.25">
      <c r="A5" t="str">
        <f t="shared" si="0"/>
        <v>DAC - Chefia - HP 8100 - USB</v>
      </c>
      <c r="B5" s="3" t="str">
        <f>JAN!B5</f>
        <v>DAC - Chefia</v>
      </c>
      <c r="C5" s="3" t="str">
        <f>JAN!C5</f>
        <v>HP 8100</v>
      </c>
      <c r="D5" s="3" t="str">
        <f>JAN!D5</f>
        <v>USB</v>
      </c>
      <c r="E5" s="27"/>
      <c r="F5" s="25"/>
      <c r="G5" s="35"/>
      <c r="H5" s="35"/>
      <c r="I5" s="35"/>
    </row>
    <row r="6" spans="1:9" x14ac:dyDescent="0.25">
      <c r="A6" t="str">
        <f t="shared" si="0"/>
        <v>DIF 1º Subsolo - HP 8100 - 10.21.5.45</v>
      </c>
      <c r="B6" s="3" t="str">
        <f>JAN!B6</f>
        <v>DIF 1º Subsolo</v>
      </c>
      <c r="C6" s="3" t="str">
        <f>JAN!C6</f>
        <v>HP 8100</v>
      </c>
      <c r="D6" s="3" t="str">
        <f>JAN!D6</f>
        <v>10.21.5.45</v>
      </c>
      <c r="E6" s="27">
        <v>144</v>
      </c>
      <c r="F6" s="25">
        <v>219</v>
      </c>
      <c r="G6" s="35"/>
      <c r="H6" s="35"/>
      <c r="I6" s="35"/>
    </row>
    <row r="7" spans="1:9" x14ac:dyDescent="0.25">
      <c r="A7" t="str">
        <f t="shared" si="0"/>
        <v>DIF 2º Andar - HP M553 - 10.21.5.63</v>
      </c>
      <c r="B7" s="3" t="str">
        <f>JAN!B7</f>
        <v>DIF 2º Andar</v>
      </c>
      <c r="C7" s="3" t="str">
        <f>JAN!C7</f>
        <v>HP M553</v>
      </c>
      <c r="D7" s="3" t="str">
        <f>JAN!D7</f>
        <v>10.21.5.63</v>
      </c>
      <c r="E7" s="27">
        <v>248</v>
      </c>
      <c r="F7" s="25">
        <f>IF(SUM(G7:I7)&gt;0,IF(ISERROR(ROUNDUP(AVERAGE(G7:I7),0)),"ERRO",ROUNDUP(AVERAGE(G7:I7),0)),"")</f>
        <v>262</v>
      </c>
      <c r="G7" s="27">
        <v>523</v>
      </c>
      <c r="H7" s="27">
        <v>172</v>
      </c>
      <c r="I7" s="27">
        <v>89</v>
      </c>
    </row>
    <row r="8" spans="1:9" x14ac:dyDescent="0.25">
      <c r="A8" t="str">
        <f t="shared" si="0"/>
        <v>Eventos - HP 8720 - 10.21.5.70</v>
      </c>
      <c r="B8" s="3" t="str">
        <f>JAN!B8</f>
        <v>Eventos</v>
      </c>
      <c r="C8" s="3" t="str">
        <f>JAN!C8</f>
        <v>HP 8720</v>
      </c>
      <c r="D8" s="3" t="str">
        <f>JAN!D8</f>
        <v>10.21.5.70</v>
      </c>
      <c r="E8" s="27"/>
      <c r="F8" s="25"/>
      <c r="G8" s="35"/>
      <c r="H8" s="35"/>
      <c r="I8" s="35"/>
    </row>
    <row r="9" spans="1:9" x14ac:dyDescent="0.25">
      <c r="A9" t="str">
        <f t="shared" si="0"/>
        <v>ICNA - Erlen - HP 251DW - USB</v>
      </c>
      <c r="B9" s="3" t="str">
        <f>JAN!B9</f>
        <v>ICNA - Erlen</v>
      </c>
      <c r="C9" s="3" t="str">
        <f>JAN!C9</f>
        <v>HP 251DW</v>
      </c>
      <c r="D9" s="3" t="str">
        <f>JAN!D9</f>
        <v>USB</v>
      </c>
      <c r="E9" s="27">
        <v>701</v>
      </c>
      <c r="F9" s="25">
        <v>149</v>
      </c>
      <c r="G9" s="35"/>
      <c r="H9" s="35"/>
      <c r="I9" s="35"/>
    </row>
    <row r="10" spans="1:9" x14ac:dyDescent="0.25">
      <c r="A10" t="str">
        <f t="shared" si="0"/>
        <v>ICNA - Rodolfo Tavares - HP 1015 - USB</v>
      </c>
      <c r="B10" s="3" t="str">
        <f>JAN!B10</f>
        <v>ICNA - Rodolfo Tavares</v>
      </c>
      <c r="C10" s="3" t="str">
        <f>JAN!C10</f>
        <v>HP 1015</v>
      </c>
      <c r="D10" s="3" t="str">
        <f>JAN!D10</f>
        <v>USB</v>
      </c>
      <c r="E10" s="27"/>
      <c r="F10" s="25"/>
      <c r="G10" s="35"/>
      <c r="H10" s="35"/>
      <c r="I10" s="35"/>
    </row>
    <row r="11" spans="1:9" x14ac:dyDescent="0.25">
      <c r="A11" t="str">
        <f t="shared" si="0"/>
        <v>Impressora Viagens - DIF - HP 200 Mobile - USB</v>
      </c>
      <c r="B11" s="3" t="str">
        <f>JAN!B11</f>
        <v>Impressora Viagens - DIF</v>
      </c>
      <c r="C11" s="3" t="str">
        <f>JAN!C11</f>
        <v>HP 200 Mobile</v>
      </c>
      <c r="D11" s="3" t="str">
        <f>JAN!D11</f>
        <v>USB</v>
      </c>
      <c r="E11" s="27"/>
      <c r="F11" s="25"/>
      <c r="G11" s="35"/>
      <c r="H11" s="35"/>
      <c r="I11" s="35"/>
    </row>
    <row r="12" spans="1:9" x14ac:dyDescent="0.25">
      <c r="A12" t="str">
        <f t="shared" si="0"/>
        <v>Juridico - dr. Rudy - Brother HL4150CDN - 10.21.5.49</v>
      </c>
      <c r="B12" s="3" t="str">
        <f>JAN!B12</f>
        <v>Juridico - dr. Rudy</v>
      </c>
      <c r="C12" s="3" t="str">
        <f>JAN!C12</f>
        <v>Brother HL4150CDN</v>
      </c>
      <c r="D12" s="3" t="str">
        <f>JAN!D12</f>
        <v>10.21.5.49</v>
      </c>
      <c r="E12" s="27">
        <v>76</v>
      </c>
      <c r="F12" s="25">
        <v>176</v>
      </c>
      <c r="G12" s="35"/>
      <c r="H12" s="35"/>
      <c r="I12" s="35"/>
    </row>
    <row r="13" spans="1:9" x14ac:dyDescent="0.25">
      <c r="A13" t="str">
        <f t="shared" si="0"/>
        <v>Ministro Brant - HP 6000 - 10.21.5.39</v>
      </c>
      <c r="B13" s="3" t="str">
        <f>JAN!B13</f>
        <v>Ministro Brant</v>
      </c>
      <c r="C13" s="3" t="str">
        <f>JAN!C13</f>
        <v>HP 6000</v>
      </c>
      <c r="D13" s="3" t="str">
        <f>JAN!D13</f>
        <v>10.21.5.39</v>
      </c>
      <c r="E13" s="27"/>
      <c r="F13" s="25" t="str">
        <f>IF(SUM(G13:I13)&gt;0,IF(ISERROR(ROUNDUP(AVERAGE(G13:I13),0)),"ERRO",ROUNDUP(AVERAGE(G13:I13),0)),"")</f>
        <v/>
      </c>
      <c r="G13" s="34"/>
      <c r="H13" s="34"/>
      <c r="I13" s="34"/>
    </row>
    <row r="14" spans="1:9" x14ac:dyDescent="0.25">
      <c r="A14" t="str">
        <f t="shared" si="0"/>
        <v>Presidência - 2ª Secretaria - HP M553 - 10.21.5.65</v>
      </c>
      <c r="B14" s="3" t="str">
        <f>JAN!B14</f>
        <v>Presidência - 2ª Secretaria</v>
      </c>
      <c r="C14" s="3" t="str">
        <f>JAN!C14</f>
        <v>HP M553</v>
      </c>
      <c r="D14" s="3" t="str">
        <f>JAN!D14</f>
        <v>10.21.5.65</v>
      </c>
      <c r="E14" s="27">
        <v>345</v>
      </c>
      <c r="F14" s="25">
        <f>IF(SUM(G14:I14)&gt;0,IF(ISERROR(ROUNDUP(AVERAGE(G14:I14),0)),"ERRO",ROUNDUP(AVERAGE(G14:I14),0)),"")</f>
        <v>253</v>
      </c>
      <c r="G14" s="27">
        <v>227</v>
      </c>
      <c r="H14" s="27">
        <v>323</v>
      </c>
      <c r="I14" s="27">
        <v>209</v>
      </c>
    </row>
    <row r="15" spans="1:9" x14ac:dyDescent="0.25">
      <c r="A15" t="str">
        <f t="shared" si="0"/>
        <v>Presidência - Carlos Bastide - HP P1005 - USB</v>
      </c>
      <c r="B15" s="3" t="str">
        <f>JAN!B15</f>
        <v>Presidência - Carlos Bastide</v>
      </c>
      <c r="C15" s="3" t="str">
        <f>JAN!C15</f>
        <v>HP P1005</v>
      </c>
      <c r="D15" s="3" t="str">
        <f>JAN!D15</f>
        <v>USB</v>
      </c>
      <c r="E15" s="27"/>
      <c r="F15" s="25" t="str">
        <f>IF(SUM(G15:I15)&gt;0,IF(ISERROR(ROUNDUP(AVERAGE(G15:I15),0)),"ERRO",ROUNDUP(AVERAGE(G15:I15),0)),"")</f>
        <v/>
      </c>
      <c r="G15" s="35"/>
      <c r="H15" s="35"/>
      <c r="I15" s="35"/>
    </row>
    <row r="16" spans="1:9" x14ac:dyDescent="0.25">
      <c r="A16" t="str">
        <f t="shared" si="0"/>
        <v>Presidência - Drª Otilia - HP 8210 - USB</v>
      </c>
      <c r="B16" s="3" t="str">
        <f>JAN!B16</f>
        <v>Presidência - Drª Otilia</v>
      </c>
      <c r="C16" s="3" t="str">
        <f>JAN!C16</f>
        <v>HP 8210</v>
      </c>
      <c r="D16" s="3" t="str">
        <f>JAN!D16</f>
        <v>USB</v>
      </c>
      <c r="E16" s="27"/>
      <c r="F16" s="25"/>
      <c r="G16" s="35"/>
      <c r="H16" s="35"/>
      <c r="I16" s="35"/>
    </row>
    <row r="17" spans="1:9" x14ac:dyDescent="0.25">
      <c r="A17" t="str">
        <f t="shared" si="0"/>
        <v>Presidência - Drº João - HP 200 Mobile - 10.9.1.84</v>
      </c>
      <c r="B17" s="3" t="str">
        <f>JAN!B17</f>
        <v>Presidência - Drº João</v>
      </c>
      <c r="C17" s="3" t="str">
        <f>JAN!C17</f>
        <v>HP 200 Mobile</v>
      </c>
      <c r="D17" s="3" t="str">
        <f>JAN!D17</f>
        <v>10.9.1.84</v>
      </c>
      <c r="E17" s="27">
        <v>2</v>
      </c>
      <c r="F17" s="25">
        <v>0</v>
      </c>
      <c r="G17" s="35"/>
      <c r="H17" s="35"/>
      <c r="I17" s="35"/>
    </row>
    <row r="18" spans="1:9" x14ac:dyDescent="0.25">
      <c r="A18" t="str">
        <f t="shared" si="0"/>
        <v>Presidência - Secret. - HP 8610 - 10.21.5.43</v>
      </c>
      <c r="B18" s="3" t="str">
        <f>JAN!B18</f>
        <v>Presidência - Secret.</v>
      </c>
      <c r="C18" s="3" t="str">
        <f>JAN!C18</f>
        <v>HP 8610</v>
      </c>
      <c r="D18" s="3" t="str">
        <f>JAN!D18</f>
        <v>10.21.5.43</v>
      </c>
      <c r="E18" s="27">
        <v>55</v>
      </c>
      <c r="F18" s="25">
        <v>207</v>
      </c>
      <c r="G18" s="35"/>
      <c r="H18" s="35"/>
      <c r="I18" s="35"/>
    </row>
    <row r="19" spans="1:9" x14ac:dyDescent="0.25">
      <c r="A19" t="str">
        <f t="shared" si="0"/>
        <v>ARI - HP M553 - 10.21.5.48</v>
      </c>
      <c r="B19" s="3" t="str">
        <f>JAN!B19</f>
        <v>ARI</v>
      </c>
      <c r="C19" s="3" t="str">
        <f>JAN!C19</f>
        <v>HP M553</v>
      </c>
      <c r="D19" s="3" t="str">
        <f>JAN!D19</f>
        <v>10.21.5.48</v>
      </c>
      <c r="E19" s="27"/>
      <c r="F19" s="25"/>
      <c r="G19" s="35"/>
      <c r="H19" s="35"/>
      <c r="I19" s="35"/>
    </row>
    <row r="20" spans="1:9" x14ac:dyDescent="0.25">
      <c r="A20" t="str">
        <f t="shared" si="0"/>
        <v>DRI - HP 8610 - 10.21.5.61</v>
      </c>
      <c r="B20" s="3" t="str">
        <f>JAN!B20</f>
        <v>DRI</v>
      </c>
      <c r="C20" s="3" t="str">
        <f>JAN!C20</f>
        <v>HP 8610</v>
      </c>
      <c r="D20" s="3" t="str">
        <f>JAN!D20</f>
        <v>10.21.5.61</v>
      </c>
      <c r="E20" s="27"/>
      <c r="F20" s="25" t="str">
        <f>IF(SUM(G20:I20)&gt;0,IF(ISERROR(ROUNDUP(AVERAGE(G20:I20),0)),"ERRO",ROUNDUP(AVERAGE(G20:I20),0)),"")</f>
        <v/>
      </c>
      <c r="G20" s="35"/>
      <c r="H20" s="35"/>
      <c r="I20" s="35"/>
    </row>
    <row r="21" spans="1:9" x14ac:dyDescent="0.25">
      <c r="A21" t="str">
        <f t="shared" si="0"/>
        <v>SUC - HP M553 - 10.21.5.64</v>
      </c>
      <c r="B21" s="3" t="str">
        <f>JAN!B21</f>
        <v>SUC</v>
      </c>
      <c r="C21" s="3" t="str">
        <f>JAN!C21</f>
        <v>HP M553</v>
      </c>
      <c r="D21" s="3" t="str">
        <f>JAN!D21</f>
        <v>10.21.5.64</v>
      </c>
      <c r="E21" s="27">
        <v>479</v>
      </c>
      <c r="F21" s="25">
        <f>IF(SUM(G21:I21)&gt;0,IF(ISERROR(ROUNDUP(AVERAGE(G21:I21),0)),"ERRO",ROUNDUP(AVERAGE(G21:I21),0)),"")</f>
        <v>471</v>
      </c>
      <c r="G21" s="27">
        <v>471</v>
      </c>
      <c r="H21" s="27">
        <v>464</v>
      </c>
      <c r="I21" s="27">
        <v>478</v>
      </c>
    </row>
    <row r="22" spans="1:9" x14ac:dyDescent="0.25">
      <c r="A22" t="str">
        <f t="shared" si="0"/>
        <v>SUC - Sarah - HP 8100 - USB</v>
      </c>
      <c r="B22" s="3" t="str">
        <f>JAN!B22</f>
        <v>SUC - Sarah</v>
      </c>
      <c r="C22" s="3" t="str">
        <f>JAN!C22</f>
        <v>HP 8100</v>
      </c>
      <c r="D22" s="3" t="str">
        <f>JAN!D22</f>
        <v>USB</v>
      </c>
      <c r="E22" s="27"/>
      <c r="F22" s="25"/>
      <c r="G22" s="35"/>
      <c r="H22" s="35"/>
      <c r="I22" s="35"/>
    </row>
    <row r="23" spans="1:9" x14ac:dyDescent="0.25">
      <c r="A23" t="str">
        <f t="shared" si="0"/>
        <v>Dtec - HP CP3525 - 10.21.5.17</v>
      </c>
      <c r="B23" s="3" t="str">
        <f>JAN!B23</f>
        <v>Dtec</v>
      </c>
      <c r="C23" s="3" t="str">
        <f>JAN!C23</f>
        <v>HP CP3525</v>
      </c>
      <c r="D23" s="3" t="str">
        <f>JAN!D23</f>
        <v>10.21.5.17</v>
      </c>
      <c r="E23" s="27"/>
      <c r="F23" s="25" t="str">
        <f>IF(SUM(G23:I23)&gt;0,IF(ISERROR(ROUNDUP(AVERAGE(G23:I23),0)),"ERRO",ROUNDUP(AVERAGE(G23:I23),0)),"")</f>
        <v/>
      </c>
      <c r="G23" s="26"/>
      <c r="H23" s="26"/>
      <c r="I23" s="26"/>
    </row>
    <row r="24" spans="1:9" x14ac:dyDescent="0.25">
      <c r="A24" t="str">
        <f t="shared" si="0"/>
        <v>Dtec - Adriana - HP 8720 - USB</v>
      </c>
      <c r="B24" s="3" t="str">
        <f>JAN!B24</f>
        <v>Dtec - Adriana</v>
      </c>
      <c r="C24" s="3" t="str">
        <f>JAN!C24</f>
        <v>HP 8720</v>
      </c>
      <c r="D24" s="3" t="str">
        <f>JAN!D24</f>
        <v>USB</v>
      </c>
      <c r="E24" s="27">
        <v>111</v>
      </c>
      <c r="F24" s="25">
        <v>222</v>
      </c>
      <c r="G24" s="35"/>
      <c r="H24" s="35"/>
      <c r="I24" s="35"/>
    </row>
    <row r="25" spans="1:9" x14ac:dyDescent="0.25">
      <c r="A25" t="str">
        <f t="shared" si="0"/>
        <v>Vice Presidência - Gilson - HP 9220 - 10.21.5.13</v>
      </c>
      <c r="B25" s="3" t="str">
        <f>JAN!B25</f>
        <v>Vice Presidência - Gilson</v>
      </c>
      <c r="C25" s="3" t="str">
        <f>JAN!C25</f>
        <v>HP 9220</v>
      </c>
      <c r="D25" s="3" t="str">
        <f>JAN!D25</f>
        <v>10.21.5.13</v>
      </c>
      <c r="E25" s="27">
        <v>22</v>
      </c>
      <c r="F25" s="25">
        <v>129</v>
      </c>
      <c r="G25" s="35"/>
      <c r="H25" s="35"/>
      <c r="I25" s="35"/>
    </row>
    <row r="26" spans="1:9" x14ac:dyDescent="0.25">
      <c r="A26" t="str">
        <f t="shared" si="0"/>
        <v>Vice Presidência - José Mario - HP 6940 - USB</v>
      </c>
      <c r="B26" s="3" t="str">
        <f>JAN!B26</f>
        <v>Vice Presidência - José Mario</v>
      </c>
      <c r="C26" s="3" t="str">
        <f>JAN!C26</f>
        <v>HP 6940</v>
      </c>
      <c r="D26" s="3" t="str">
        <f>JAN!D26</f>
        <v>USB</v>
      </c>
      <c r="E26" s="27"/>
      <c r="F26" s="25"/>
      <c r="G26" s="35"/>
      <c r="H26" s="35"/>
      <c r="I26" s="35"/>
    </row>
    <row r="27" spans="1:9" x14ac:dyDescent="0.25">
      <c r="A27" t="str">
        <f t="shared" si="0"/>
        <v>Vice Presidência - Sala de Apoio - HP 8100 - USB</v>
      </c>
      <c r="B27" s="3" t="str">
        <f>JAN!B27</f>
        <v>Vice Presidência - Sala de Apoio</v>
      </c>
      <c r="C27" s="3" t="str">
        <f>JAN!C27</f>
        <v>HP 8100</v>
      </c>
      <c r="D27" s="3" t="str">
        <f>JAN!D27</f>
        <v>USB</v>
      </c>
      <c r="E27" s="27"/>
      <c r="F27" s="25" t="str">
        <f t="shared" ref="F27:F37" si="1">IF(SUM(G27:I27)&gt;0,IF(ISERROR(ROUNDUP(AVERAGE(G27:I27),0)),"ERRO",ROUNDUP(AVERAGE(G27:I27),0)),"")</f>
        <v/>
      </c>
      <c r="G27" s="35"/>
      <c r="H27" s="35"/>
      <c r="I27" s="35"/>
    </row>
    <row r="28" spans="1:9" x14ac:dyDescent="0.25">
      <c r="A28" t="str">
        <f t="shared" si="0"/>
        <v/>
      </c>
      <c r="B28" s="1"/>
      <c r="C28" s="1"/>
      <c r="D28" s="1"/>
      <c r="E28" s="27"/>
      <c r="F28" s="25" t="str">
        <f t="shared" si="1"/>
        <v/>
      </c>
      <c r="G28" s="27"/>
      <c r="H28" s="27"/>
      <c r="I28" s="27"/>
    </row>
    <row r="29" spans="1:9" x14ac:dyDescent="0.25">
      <c r="A29" t="str">
        <f t="shared" si="0"/>
        <v/>
      </c>
      <c r="B29" s="1"/>
      <c r="C29" s="1"/>
      <c r="D29" s="1"/>
      <c r="E29" s="27"/>
      <c r="F29" s="25" t="str">
        <f t="shared" si="1"/>
        <v/>
      </c>
      <c r="G29" s="35"/>
      <c r="H29" s="35"/>
      <c r="I29" s="35"/>
    </row>
    <row r="30" spans="1:9" x14ac:dyDescent="0.25">
      <c r="A30" t="str">
        <f t="shared" si="0"/>
        <v/>
      </c>
      <c r="B30" s="1"/>
      <c r="C30" s="1"/>
      <c r="D30" s="1"/>
      <c r="E30" s="27"/>
      <c r="F30" s="25" t="str">
        <f t="shared" si="1"/>
        <v/>
      </c>
      <c r="G30" s="35"/>
      <c r="H30" s="35"/>
      <c r="I30" s="35"/>
    </row>
    <row r="31" spans="1:9" x14ac:dyDescent="0.25">
      <c r="A31" t="str">
        <f t="shared" si="0"/>
        <v/>
      </c>
      <c r="B31" s="1"/>
      <c r="C31" s="1"/>
      <c r="D31" s="1"/>
      <c r="E31" s="27"/>
      <c r="F31" s="25" t="str">
        <f t="shared" si="1"/>
        <v/>
      </c>
      <c r="G31" s="35"/>
      <c r="H31" s="35"/>
      <c r="I31" s="35"/>
    </row>
    <row r="32" spans="1:9" x14ac:dyDescent="0.25">
      <c r="A32" t="str">
        <f t="shared" si="0"/>
        <v/>
      </c>
      <c r="B32" s="1"/>
      <c r="C32" s="1"/>
      <c r="D32" s="1"/>
      <c r="E32" s="27"/>
      <c r="F32" s="25" t="str">
        <f t="shared" si="1"/>
        <v/>
      </c>
      <c r="G32" s="27"/>
      <c r="H32" s="27"/>
      <c r="I32" s="27"/>
    </row>
    <row r="33" spans="1:9" x14ac:dyDescent="0.25">
      <c r="A33" t="str">
        <f t="shared" si="0"/>
        <v/>
      </c>
      <c r="B33" s="1"/>
      <c r="C33" s="1"/>
      <c r="D33" s="1"/>
      <c r="E33" s="27"/>
      <c r="F33" s="25" t="str">
        <f t="shared" si="1"/>
        <v/>
      </c>
      <c r="G33" s="35"/>
      <c r="H33" s="35"/>
      <c r="I33" s="35"/>
    </row>
    <row r="34" spans="1:9" x14ac:dyDescent="0.25">
      <c r="A34" t="str">
        <f t="shared" si="0"/>
        <v/>
      </c>
      <c r="B34" s="1"/>
      <c r="C34" s="1"/>
      <c r="D34" s="1"/>
      <c r="E34" s="27"/>
      <c r="F34" s="25" t="str">
        <f t="shared" si="1"/>
        <v/>
      </c>
      <c r="G34" s="35"/>
      <c r="H34" s="35"/>
      <c r="I34" s="35"/>
    </row>
    <row r="35" spans="1:9" x14ac:dyDescent="0.25">
      <c r="A35" t="str">
        <f t="shared" si="0"/>
        <v/>
      </c>
      <c r="B35" s="1"/>
      <c r="C35" s="1"/>
      <c r="D35" s="1"/>
      <c r="E35" s="27"/>
      <c r="F35" s="25" t="str">
        <f t="shared" si="1"/>
        <v/>
      </c>
      <c r="G35" s="35"/>
      <c r="H35" s="35"/>
      <c r="I35" s="35"/>
    </row>
    <row r="36" spans="1:9" x14ac:dyDescent="0.25">
      <c r="A36" t="str">
        <f t="shared" si="0"/>
        <v/>
      </c>
      <c r="B36" s="1"/>
      <c r="C36" s="1"/>
      <c r="D36" s="1"/>
      <c r="E36" s="27"/>
      <c r="F36" s="25" t="str">
        <f t="shared" si="1"/>
        <v/>
      </c>
      <c r="G36" s="35"/>
      <c r="H36" s="35"/>
      <c r="I36" s="35"/>
    </row>
    <row r="37" spans="1:9" x14ac:dyDescent="0.25">
      <c r="A37" t="str">
        <f t="shared" si="0"/>
        <v/>
      </c>
      <c r="B37" s="2"/>
      <c r="C37" s="2"/>
      <c r="D37" s="2"/>
      <c r="E37" s="28"/>
      <c r="F37" s="25" t="str">
        <f t="shared" si="1"/>
        <v/>
      </c>
      <c r="G37" s="35"/>
      <c r="H37" s="35"/>
      <c r="I37" s="35"/>
    </row>
    <row r="38" spans="1:9" x14ac:dyDescent="0.25">
      <c r="A38" t="str">
        <f t="shared" si="0"/>
        <v xml:space="preserve">Total -  - </v>
      </c>
      <c r="B38" s="75" t="s">
        <v>121</v>
      </c>
      <c r="C38" s="74"/>
      <c r="D38" s="56"/>
      <c r="E38" s="31">
        <f>SUM(E3:E37)</f>
        <v>2533</v>
      </c>
      <c r="F38" s="32">
        <f>SUM(F3:F37)</f>
        <v>2830</v>
      </c>
      <c r="G38" s="73"/>
      <c r="H38" s="74"/>
      <c r="I38" s="56"/>
    </row>
  </sheetData>
  <mergeCells count="2">
    <mergeCell ref="G38:I38"/>
    <mergeCell ref="B38:D38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9">
    <tabColor rgb="FFFF0000"/>
  </sheetPr>
  <dimension ref="A2:I38"/>
  <sheetViews>
    <sheetView showGridLines="0" showRowColHeaders="0" topLeftCell="B1" zoomScale="80" zoomScaleNormal="80" workbookViewId="0">
      <pane ySplit="2" topLeftCell="A3" activePane="bottomLeft" state="frozen"/>
      <selection sqref="A1:S5"/>
      <selection pane="bottomLeft" activeCell="B19" sqref="B19:D19"/>
    </sheetView>
  </sheetViews>
  <sheetFormatPr defaultRowHeight="15" x14ac:dyDescent="0.25"/>
  <cols>
    <col min="1" max="1" width="42.7109375" style="43" hidden="1" customWidth="1"/>
    <col min="2" max="2" width="49.7109375" style="43" bestFit="1" customWidth="1"/>
    <col min="3" max="4" width="21.5703125" style="43" customWidth="1"/>
    <col min="5" max="5" width="12.140625" style="48" bestFit="1" customWidth="1"/>
    <col min="6" max="6" width="15.28515625" style="48" customWidth="1"/>
    <col min="7" max="7" width="12.28515625" style="48" bestFit="1" customWidth="1"/>
    <col min="8" max="8" width="15.5703125" style="48" bestFit="1" customWidth="1"/>
    <col min="9" max="9" width="15.28515625" style="48" bestFit="1" customWidth="1"/>
  </cols>
  <sheetData>
    <row r="2" spans="1:9" x14ac:dyDescent="0.25">
      <c r="B2" s="30" t="s">
        <v>18</v>
      </c>
      <c r="C2" s="30" t="s">
        <v>94</v>
      </c>
      <c r="D2" s="30" t="s">
        <v>95</v>
      </c>
      <c r="E2" s="30" t="s">
        <v>19</v>
      </c>
      <c r="F2" s="30" t="s">
        <v>20</v>
      </c>
      <c r="G2" s="30" t="s">
        <v>96</v>
      </c>
      <c r="H2" s="30" t="s">
        <v>97</v>
      </c>
      <c r="I2" s="30" t="s">
        <v>98</v>
      </c>
    </row>
    <row r="3" spans="1:9" x14ac:dyDescent="0.25">
      <c r="A3" t="str">
        <f t="shared" ref="A3:A38" si="0">IF(B3&lt;&gt;"",B3&amp;" - "&amp;C3&amp;" - "&amp;D3,"")</f>
        <v>Almoxarifado - HP 8610 - 10.21.5.24</v>
      </c>
      <c r="B3" s="3" t="str">
        <f>JAN!B3</f>
        <v>Almoxarifado</v>
      </c>
      <c r="C3" s="3" t="str">
        <f>JAN!C3</f>
        <v>HP 8610</v>
      </c>
      <c r="D3" s="3" t="str">
        <f>JAN!D3</f>
        <v>10.21.5.24</v>
      </c>
      <c r="E3" s="26"/>
      <c r="F3" s="25"/>
      <c r="G3" s="34"/>
      <c r="H3" s="34"/>
      <c r="I3" s="34"/>
    </row>
    <row r="4" spans="1:9" x14ac:dyDescent="0.25">
      <c r="A4" t="str">
        <f t="shared" si="0"/>
        <v>Compras - HP 8710 - 10.21.5.11</v>
      </c>
      <c r="B4" s="3" t="str">
        <f>JAN!B4</f>
        <v>Compras</v>
      </c>
      <c r="C4" s="3" t="str">
        <f>JAN!C4</f>
        <v>HP 8710</v>
      </c>
      <c r="D4" s="3" t="str">
        <f>JAN!D4</f>
        <v>10.21.5.11</v>
      </c>
      <c r="E4" s="27">
        <v>265</v>
      </c>
      <c r="F4" s="25">
        <v>427</v>
      </c>
      <c r="G4" s="35"/>
      <c r="H4" s="35"/>
      <c r="I4" s="35"/>
    </row>
    <row r="5" spans="1:9" x14ac:dyDescent="0.25">
      <c r="A5" t="str">
        <f t="shared" si="0"/>
        <v>DAC - Chefia - HP 8100 - USB</v>
      </c>
      <c r="B5" s="3" t="str">
        <f>JAN!B5</f>
        <v>DAC - Chefia</v>
      </c>
      <c r="C5" s="3" t="str">
        <f>JAN!C5</f>
        <v>HP 8100</v>
      </c>
      <c r="D5" s="3" t="str">
        <f>JAN!D5</f>
        <v>USB</v>
      </c>
      <c r="E5" s="27"/>
      <c r="F5" s="25"/>
      <c r="G5" s="35"/>
      <c r="H5" s="35"/>
      <c r="I5" s="35"/>
    </row>
    <row r="6" spans="1:9" x14ac:dyDescent="0.25">
      <c r="A6" t="str">
        <f t="shared" si="0"/>
        <v>DIF 1º Subsolo - HP 8100 - 10.21.5.45</v>
      </c>
      <c r="B6" s="3" t="str">
        <f>JAN!B6</f>
        <v>DIF 1º Subsolo</v>
      </c>
      <c r="C6" s="3" t="str">
        <f>JAN!C6</f>
        <v>HP 8100</v>
      </c>
      <c r="D6" s="3" t="str">
        <f>JAN!D6</f>
        <v>10.21.5.45</v>
      </c>
      <c r="E6" s="27">
        <v>89</v>
      </c>
      <c r="F6" s="25">
        <v>97</v>
      </c>
      <c r="G6" s="35"/>
      <c r="H6" s="35"/>
      <c r="I6" s="35"/>
    </row>
    <row r="7" spans="1:9" x14ac:dyDescent="0.25">
      <c r="A7" t="str">
        <f t="shared" si="0"/>
        <v>DIF 2º Andar - HP M553 - 10.21.5.63</v>
      </c>
      <c r="B7" s="3" t="str">
        <f>JAN!B7</f>
        <v>DIF 2º Andar</v>
      </c>
      <c r="C7" s="3" t="str">
        <f>JAN!C7</f>
        <v>HP M553</v>
      </c>
      <c r="D7" s="3" t="str">
        <f>JAN!D7</f>
        <v>10.21.5.63</v>
      </c>
      <c r="E7" s="27">
        <v>69</v>
      </c>
      <c r="F7" s="25">
        <f>IF(SUM(G7:I7)&gt;0,IF(ISERROR(ROUNDUP(AVERAGE(G7:I7),0)),"ERRO",ROUNDUP(AVERAGE(G7:I7),0)),"")</f>
        <v>40</v>
      </c>
      <c r="G7" s="27">
        <v>41</v>
      </c>
      <c r="H7" s="27">
        <v>41</v>
      </c>
      <c r="I7" s="27">
        <v>38</v>
      </c>
    </row>
    <row r="8" spans="1:9" x14ac:dyDescent="0.25">
      <c r="A8" t="str">
        <f t="shared" si="0"/>
        <v>Eventos - HP 8720 - 10.21.5.70</v>
      </c>
      <c r="B8" s="3" t="str">
        <f>JAN!B8</f>
        <v>Eventos</v>
      </c>
      <c r="C8" s="3" t="str">
        <f>JAN!C8</f>
        <v>HP 8720</v>
      </c>
      <c r="D8" s="3" t="str">
        <f>JAN!D8</f>
        <v>10.21.5.70</v>
      </c>
      <c r="E8" s="27"/>
      <c r="F8" s="25"/>
      <c r="G8" s="35"/>
      <c r="H8" s="35"/>
      <c r="I8" s="35"/>
    </row>
    <row r="9" spans="1:9" x14ac:dyDescent="0.25">
      <c r="A9" t="str">
        <f t="shared" si="0"/>
        <v>ICNA - Erlen - HP 251DW - USB</v>
      </c>
      <c r="B9" s="3" t="str">
        <f>JAN!B9</f>
        <v>ICNA - Erlen</v>
      </c>
      <c r="C9" s="3" t="str">
        <f>JAN!C9</f>
        <v>HP 251DW</v>
      </c>
      <c r="D9" s="3" t="str">
        <f>JAN!D9</f>
        <v>USB</v>
      </c>
      <c r="E9" s="27">
        <v>417</v>
      </c>
      <c r="F9" s="25">
        <v>337</v>
      </c>
      <c r="G9" s="35"/>
      <c r="H9" s="35"/>
      <c r="I9" s="35"/>
    </row>
    <row r="10" spans="1:9" x14ac:dyDescent="0.25">
      <c r="A10" t="str">
        <f t="shared" si="0"/>
        <v>ICNA - Rodolfo Tavares - HP 1015 - USB</v>
      </c>
      <c r="B10" s="3" t="str">
        <f>JAN!B10</f>
        <v>ICNA - Rodolfo Tavares</v>
      </c>
      <c r="C10" s="3" t="str">
        <f>JAN!C10</f>
        <v>HP 1015</v>
      </c>
      <c r="D10" s="3" t="str">
        <f>JAN!D10</f>
        <v>USB</v>
      </c>
      <c r="E10" s="27"/>
      <c r="F10" s="25"/>
      <c r="G10" s="35"/>
      <c r="H10" s="35"/>
      <c r="I10" s="35"/>
    </row>
    <row r="11" spans="1:9" x14ac:dyDescent="0.25">
      <c r="A11" t="str">
        <f t="shared" si="0"/>
        <v>Impressora Viagens - DIF - HP 200 Mobile - USB</v>
      </c>
      <c r="B11" s="3" t="str">
        <f>JAN!B11</f>
        <v>Impressora Viagens - DIF</v>
      </c>
      <c r="C11" s="3" t="str">
        <f>JAN!C11</f>
        <v>HP 200 Mobile</v>
      </c>
      <c r="D11" s="3" t="str">
        <f>JAN!D11</f>
        <v>USB</v>
      </c>
      <c r="E11" s="27"/>
      <c r="F11" s="25" t="str">
        <f>IF(SUM(G11:I11)&gt;0,IF(ISERROR(ROUNDUP(AVERAGE(G11:I11),0)),"ERRO",ROUNDUP(AVERAGE(G11:I11),0)),"")</f>
        <v/>
      </c>
      <c r="G11" s="35"/>
      <c r="H11" s="35"/>
      <c r="I11" s="35"/>
    </row>
    <row r="12" spans="1:9" x14ac:dyDescent="0.25">
      <c r="A12" t="str">
        <f t="shared" si="0"/>
        <v>Juridico - dr. Rudy - Brother HL4150CDN - 10.21.5.49</v>
      </c>
      <c r="B12" s="3" t="str">
        <f>JAN!B12</f>
        <v>Juridico - dr. Rudy</v>
      </c>
      <c r="C12" s="3" t="str">
        <f>JAN!C12</f>
        <v>Brother HL4150CDN</v>
      </c>
      <c r="D12" s="3" t="str">
        <f>JAN!D12</f>
        <v>10.21.5.49</v>
      </c>
      <c r="E12" s="27">
        <v>17</v>
      </c>
      <c r="F12" s="25">
        <v>81</v>
      </c>
      <c r="G12" s="35"/>
      <c r="H12" s="35"/>
      <c r="I12" s="35"/>
    </row>
    <row r="13" spans="1:9" x14ac:dyDescent="0.25">
      <c r="A13" t="str">
        <f t="shared" si="0"/>
        <v>Ministro Brant - HP 6000 - 10.21.5.39</v>
      </c>
      <c r="B13" s="3" t="str">
        <f>JAN!B13</f>
        <v>Ministro Brant</v>
      </c>
      <c r="C13" s="3" t="str">
        <f>JAN!C13</f>
        <v>HP 6000</v>
      </c>
      <c r="D13" s="3" t="str">
        <f>JAN!D13</f>
        <v>10.21.5.39</v>
      </c>
      <c r="E13" s="27"/>
      <c r="F13" s="25"/>
      <c r="G13" s="34"/>
      <c r="H13" s="34"/>
      <c r="I13" s="34"/>
    </row>
    <row r="14" spans="1:9" x14ac:dyDescent="0.25">
      <c r="A14" t="str">
        <f t="shared" si="0"/>
        <v>Presidência - 2ª Secretaria - HP M553 - 10.21.5.65</v>
      </c>
      <c r="B14" s="3" t="str">
        <f>JAN!B14</f>
        <v>Presidência - 2ª Secretaria</v>
      </c>
      <c r="C14" s="3" t="str">
        <f>JAN!C14</f>
        <v>HP M553</v>
      </c>
      <c r="D14" s="3" t="str">
        <f>JAN!D14</f>
        <v>10.21.5.65</v>
      </c>
      <c r="E14" s="27">
        <v>401</v>
      </c>
      <c r="F14" s="25">
        <f>IF(SUM(G14:I14)&gt;0,IF(ISERROR(ROUNDUP(AVERAGE(G14:I14),0)),"ERRO",ROUNDUP(AVERAGE(G14:I14),0)),"")</f>
        <v>380</v>
      </c>
      <c r="G14" s="27">
        <v>380</v>
      </c>
      <c r="H14" s="27">
        <v>380</v>
      </c>
      <c r="I14" s="27">
        <v>380</v>
      </c>
    </row>
    <row r="15" spans="1:9" x14ac:dyDescent="0.25">
      <c r="A15" t="str">
        <f t="shared" si="0"/>
        <v>Presidência - Carlos Bastide - HP P1005 - USB</v>
      </c>
      <c r="B15" s="3" t="str">
        <f>JAN!B15</f>
        <v>Presidência - Carlos Bastide</v>
      </c>
      <c r="C15" s="3" t="str">
        <f>JAN!C15</f>
        <v>HP P1005</v>
      </c>
      <c r="D15" s="3" t="str">
        <f>JAN!D15</f>
        <v>USB</v>
      </c>
      <c r="E15" s="27"/>
      <c r="F15" s="25"/>
      <c r="G15" s="35"/>
      <c r="H15" s="35"/>
      <c r="I15" s="35"/>
    </row>
    <row r="16" spans="1:9" x14ac:dyDescent="0.25">
      <c r="A16" t="str">
        <f t="shared" si="0"/>
        <v>Presidência - Drª Otilia - HP 8210 - USB</v>
      </c>
      <c r="B16" s="3" t="str">
        <f>JAN!B16</f>
        <v>Presidência - Drª Otilia</v>
      </c>
      <c r="C16" s="3" t="str">
        <f>JAN!C16</f>
        <v>HP 8210</v>
      </c>
      <c r="D16" s="3" t="str">
        <f>JAN!D16</f>
        <v>USB</v>
      </c>
      <c r="E16" s="27">
        <v>9</v>
      </c>
      <c r="F16" s="25">
        <v>86</v>
      </c>
      <c r="G16" s="35"/>
      <c r="H16" s="35"/>
      <c r="I16" s="35"/>
    </row>
    <row r="17" spans="1:9" x14ac:dyDescent="0.25">
      <c r="A17" t="str">
        <f t="shared" si="0"/>
        <v>Presidência - Drº João - HP 200 Mobile - 10.9.1.84</v>
      </c>
      <c r="B17" s="3" t="str">
        <f>JAN!B17</f>
        <v>Presidência - Drº João</v>
      </c>
      <c r="C17" s="3" t="str">
        <f>JAN!C17</f>
        <v>HP 200 Mobile</v>
      </c>
      <c r="D17" s="3" t="str">
        <f>JAN!D17</f>
        <v>10.9.1.84</v>
      </c>
      <c r="E17" s="27">
        <v>0</v>
      </c>
      <c r="F17" s="25">
        <v>0</v>
      </c>
      <c r="G17" s="35"/>
      <c r="H17" s="35"/>
      <c r="I17" s="35"/>
    </row>
    <row r="18" spans="1:9" x14ac:dyDescent="0.25">
      <c r="A18" t="str">
        <f t="shared" si="0"/>
        <v>Presidência - Secret. - HP 8610 - 10.21.5.43</v>
      </c>
      <c r="B18" s="3" t="str">
        <f>JAN!B18</f>
        <v>Presidência - Secret.</v>
      </c>
      <c r="C18" s="3" t="str">
        <f>JAN!C18</f>
        <v>HP 8610</v>
      </c>
      <c r="D18" s="3" t="str">
        <f>JAN!D18</f>
        <v>10.21.5.43</v>
      </c>
      <c r="E18" s="27">
        <v>61</v>
      </c>
      <c r="F18" s="25">
        <v>106</v>
      </c>
      <c r="G18" s="35"/>
      <c r="H18" s="35"/>
      <c r="I18" s="35"/>
    </row>
    <row r="19" spans="1:9" x14ac:dyDescent="0.25">
      <c r="A19" t="str">
        <f t="shared" si="0"/>
        <v>ARI - HP M553 - 10.21.5.48</v>
      </c>
      <c r="B19" s="3" t="str">
        <f>JAN!B19</f>
        <v>ARI</v>
      </c>
      <c r="C19" s="3" t="str">
        <f>JAN!C19</f>
        <v>HP M553</v>
      </c>
      <c r="D19" s="3" t="str">
        <f>JAN!D19</f>
        <v>10.21.5.48</v>
      </c>
      <c r="E19" s="27">
        <v>598</v>
      </c>
      <c r="F19" s="25">
        <v>567</v>
      </c>
      <c r="G19" s="35"/>
      <c r="H19" s="35"/>
      <c r="I19" s="35"/>
    </row>
    <row r="20" spans="1:9" x14ac:dyDescent="0.25">
      <c r="A20" t="str">
        <f t="shared" si="0"/>
        <v>DRI - HP 8610 - 10.21.5.61</v>
      </c>
      <c r="B20" s="3" t="str">
        <f>JAN!B20</f>
        <v>DRI</v>
      </c>
      <c r="C20" s="3" t="str">
        <f>JAN!C20</f>
        <v>HP 8610</v>
      </c>
      <c r="D20" s="3" t="str">
        <f>JAN!D20</f>
        <v>10.21.5.61</v>
      </c>
      <c r="E20" s="27"/>
      <c r="F20" s="25"/>
      <c r="G20" s="35"/>
      <c r="H20" s="35"/>
      <c r="I20" s="35"/>
    </row>
    <row r="21" spans="1:9" x14ac:dyDescent="0.25">
      <c r="A21" t="str">
        <f t="shared" si="0"/>
        <v>SUC - HP M553 - 10.21.5.64</v>
      </c>
      <c r="B21" s="3" t="str">
        <f>JAN!B21</f>
        <v>SUC</v>
      </c>
      <c r="C21" s="3" t="str">
        <f>JAN!C21</f>
        <v>HP M553</v>
      </c>
      <c r="D21" s="3" t="str">
        <f>JAN!D21</f>
        <v>10.21.5.64</v>
      </c>
      <c r="E21" s="27">
        <v>504</v>
      </c>
      <c r="F21" s="25">
        <f>IF(SUM(G21:I21)&gt;0,IF(ISERROR(ROUNDUP(AVERAGE(G21:I21),0)),"ERRO",ROUNDUP(AVERAGE(G21:I21),0)),"")</f>
        <v>446</v>
      </c>
      <c r="G21" s="27">
        <v>481</v>
      </c>
      <c r="H21" s="27">
        <v>375</v>
      </c>
      <c r="I21" s="27">
        <v>481</v>
      </c>
    </row>
    <row r="22" spans="1:9" x14ac:dyDescent="0.25">
      <c r="A22" t="str">
        <f t="shared" si="0"/>
        <v>SUC - Sarah - HP 8100 - USB</v>
      </c>
      <c r="B22" s="3" t="str">
        <f>JAN!B22</f>
        <v>SUC - Sarah</v>
      </c>
      <c r="C22" s="3" t="str">
        <f>JAN!C22</f>
        <v>HP 8100</v>
      </c>
      <c r="D22" s="3" t="str">
        <f>JAN!D22</f>
        <v>USB</v>
      </c>
      <c r="E22" s="27"/>
      <c r="F22" s="25"/>
      <c r="G22" s="35"/>
      <c r="H22" s="35"/>
      <c r="I22" s="35"/>
    </row>
    <row r="23" spans="1:9" x14ac:dyDescent="0.25">
      <c r="A23" t="str">
        <f t="shared" si="0"/>
        <v>Dtec - HP CP3525 - 10.21.5.17</v>
      </c>
      <c r="B23" s="3" t="str">
        <f>JAN!B23</f>
        <v>Dtec</v>
      </c>
      <c r="C23" s="3" t="str">
        <f>JAN!C23</f>
        <v>HP CP3525</v>
      </c>
      <c r="D23" s="3" t="str">
        <f>JAN!D23</f>
        <v>10.21.5.17</v>
      </c>
      <c r="E23" s="27"/>
      <c r="F23" s="25" t="str">
        <f>IF(SUM(G23:I23)&gt;0,IF(ISERROR(ROUNDUP(AVERAGE(G23:I23),0)),"ERRO",ROUNDUP(AVERAGE(G23:I23),0)),"")</f>
        <v/>
      </c>
      <c r="G23" s="26"/>
      <c r="H23" s="26"/>
      <c r="I23" s="26"/>
    </row>
    <row r="24" spans="1:9" x14ac:dyDescent="0.25">
      <c r="A24" t="str">
        <f t="shared" si="0"/>
        <v>Dtec - Adriana - HP 8720 - USB</v>
      </c>
      <c r="B24" s="3" t="str">
        <f>JAN!B24</f>
        <v>Dtec - Adriana</v>
      </c>
      <c r="C24" s="3" t="str">
        <f>JAN!C24</f>
        <v>HP 8720</v>
      </c>
      <c r="D24" s="3" t="str">
        <f>JAN!D24</f>
        <v>USB</v>
      </c>
      <c r="E24" s="27">
        <v>50</v>
      </c>
      <c r="F24" s="25">
        <v>539</v>
      </c>
      <c r="G24" s="35"/>
      <c r="H24" s="35"/>
      <c r="I24" s="35"/>
    </row>
    <row r="25" spans="1:9" x14ac:dyDescent="0.25">
      <c r="A25" t="str">
        <f t="shared" si="0"/>
        <v>Vice Presidência - Gilson - HP 9220 - 10.21.5.13</v>
      </c>
      <c r="B25" s="3" t="str">
        <f>JAN!B25</f>
        <v>Vice Presidência - Gilson</v>
      </c>
      <c r="C25" s="3" t="str">
        <f>JAN!C25</f>
        <v>HP 9220</v>
      </c>
      <c r="D25" s="3" t="str">
        <f>JAN!D25</f>
        <v>10.21.5.13</v>
      </c>
      <c r="E25" s="27">
        <v>13</v>
      </c>
      <c r="F25" s="25">
        <v>249</v>
      </c>
      <c r="G25" s="35"/>
      <c r="H25" s="35"/>
      <c r="I25" s="35"/>
    </row>
    <row r="26" spans="1:9" x14ac:dyDescent="0.25">
      <c r="A26" t="str">
        <f t="shared" si="0"/>
        <v>Vice Presidência - José Mario - HP 6940 - USB</v>
      </c>
      <c r="B26" s="3" t="str">
        <f>JAN!B26</f>
        <v>Vice Presidência - José Mario</v>
      </c>
      <c r="C26" s="3" t="str">
        <f>JAN!C26</f>
        <v>HP 6940</v>
      </c>
      <c r="D26" s="3" t="str">
        <f>JAN!D26</f>
        <v>USB</v>
      </c>
      <c r="E26" s="27"/>
      <c r="F26" s="25"/>
      <c r="G26" s="35"/>
      <c r="H26" s="35"/>
      <c r="I26" s="35"/>
    </row>
    <row r="27" spans="1:9" x14ac:dyDescent="0.25">
      <c r="A27" t="str">
        <f t="shared" si="0"/>
        <v>Vice Presidência - Sala de Apoio - HP 8100 - USB</v>
      </c>
      <c r="B27" s="3" t="str">
        <f>JAN!B27</f>
        <v>Vice Presidência - Sala de Apoio</v>
      </c>
      <c r="C27" s="3" t="str">
        <f>JAN!C27</f>
        <v>HP 8100</v>
      </c>
      <c r="D27" s="3" t="str">
        <f>JAN!D27</f>
        <v>USB</v>
      </c>
      <c r="E27" s="27"/>
      <c r="F27" s="25" t="str">
        <f t="shared" ref="F27:F37" si="1">IF(SUM(G27:I27)&gt;0,IF(ISERROR(ROUNDUP(AVERAGE(G27:I27),0)),"ERRO",ROUNDUP(AVERAGE(G27:I27),0)),"")</f>
        <v/>
      </c>
      <c r="G27" s="35"/>
      <c r="H27" s="35"/>
      <c r="I27" s="35"/>
    </row>
    <row r="28" spans="1:9" x14ac:dyDescent="0.25">
      <c r="A28" t="str">
        <f t="shared" si="0"/>
        <v/>
      </c>
      <c r="B28" s="1"/>
      <c r="C28" s="1"/>
      <c r="D28" s="1"/>
      <c r="E28" s="27"/>
      <c r="F28" s="25" t="str">
        <f t="shared" si="1"/>
        <v/>
      </c>
      <c r="G28" s="27"/>
      <c r="H28" s="27"/>
      <c r="I28" s="27"/>
    </row>
    <row r="29" spans="1:9" x14ac:dyDescent="0.25">
      <c r="A29" t="str">
        <f t="shared" si="0"/>
        <v/>
      </c>
      <c r="B29" s="1"/>
      <c r="C29" s="1"/>
      <c r="D29" s="1"/>
      <c r="E29" s="27"/>
      <c r="F29" s="25" t="str">
        <f t="shared" si="1"/>
        <v/>
      </c>
      <c r="G29" s="35"/>
      <c r="H29" s="35"/>
      <c r="I29" s="35"/>
    </row>
    <row r="30" spans="1:9" x14ac:dyDescent="0.25">
      <c r="A30" t="str">
        <f t="shared" si="0"/>
        <v/>
      </c>
      <c r="B30" s="1"/>
      <c r="C30" s="1"/>
      <c r="D30" s="1"/>
      <c r="E30" s="27"/>
      <c r="F30" s="25" t="str">
        <f t="shared" si="1"/>
        <v/>
      </c>
      <c r="G30" s="35"/>
      <c r="H30" s="35"/>
      <c r="I30" s="35"/>
    </row>
    <row r="31" spans="1:9" x14ac:dyDescent="0.25">
      <c r="A31" t="str">
        <f t="shared" si="0"/>
        <v/>
      </c>
      <c r="B31" s="1"/>
      <c r="C31" s="1"/>
      <c r="D31" s="1"/>
      <c r="E31" s="27"/>
      <c r="F31" s="25" t="str">
        <f t="shared" si="1"/>
        <v/>
      </c>
      <c r="G31" s="35"/>
      <c r="H31" s="35"/>
      <c r="I31" s="35"/>
    </row>
    <row r="32" spans="1:9" x14ac:dyDescent="0.25">
      <c r="A32" t="str">
        <f t="shared" si="0"/>
        <v/>
      </c>
      <c r="B32" s="1"/>
      <c r="C32" s="1"/>
      <c r="D32" s="1"/>
      <c r="E32" s="27"/>
      <c r="F32" s="25" t="str">
        <f t="shared" si="1"/>
        <v/>
      </c>
      <c r="G32" s="27"/>
      <c r="H32" s="27"/>
      <c r="I32" s="27"/>
    </row>
    <row r="33" spans="1:9" x14ac:dyDescent="0.25">
      <c r="A33" t="str">
        <f t="shared" si="0"/>
        <v/>
      </c>
      <c r="B33" s="1"/>
      <c r="C33" s="1"/>
      <c r="D33" s="1"/>
      <c r="E33" s="27"/>
      <c r="F33" s="25" t="str">
        <f t="shared" si="1"/>
        <v/>
      </c>
      <c r="G33" s="35"/>
      <c r="H33" s="35"/>
      <c r="I33" s="35"/>
    </row>
    <row r="34" spans="1:9" x14ac:dyDescent="0.25">
      <c r="A34" t="str">
        <f t="shared" si="0"/>
        <v/>
      </c>
      <c r="B34" s="1"/>
      <c r="C34" s="1"/>
      <c r="D34" s="1"/>
      <c r="E34" s="27"/>
      <c r="F34" s="25" t="str">
        <f t="shared" si="1"/>
        <v/>
      </c>
      <c r="G34" s="35"/>
      <c r="H34" s="35"/>
      <c r="I34" s="35"/>
    </row>
    <row r="35" spans="1:9" x14ac:dyDescent="0.25">
      <c r="A35" t="str">
        <f t="shared" si="0"/>
        <v/>
      </c>
      <c r="B35" s="1"/>
      <c r="C35" s="1"/>
      <c r="D35" s="1"/>
      <c r="E35" s="27"/>
      <c r="F35" s="25" t="str">
        <f t="shared" si="1"/>
        <v/>
      </c>
      <c r="G35" s="35"/>
      <c r="H35" s="35"/>
      <c r="I35" s="35"/>
    </row>
    <row r="36" spans="1:9" x14ac:dyDescent="0.25">
      <c r="A36" t="str">
        <f t="shared" si="0"/>
        <v/>
      </c>
      <c r="B36" s="1"/>
      <c r="C36" s="1"/>
      <c r="D36" s="1"/>
      <c r="E36" s="27"/>
      <c r="F36" s="25" t="str">
        <f t="shared" si="1"/>
        <v/>
      </c>
      <c r="G36" s="35"/>
      <c r="H36" s="35"/>
      <c r="I36" s="35"/>
    </row>
    <row r="37" spans="1:9" x14ac:dyDescent="0.25">
      <c r="A37" t="str">
        <f t="shared" si="0"/>
        <v/>
      </c>
      <c r="B37" s="2"/>
      <c r="C37" s="2"/>
      <c r="D37" s="2"/>
      <c r="E37" s="28"/>
      <c r="F37" s="25" t="str">
        <f t="shared" si="1"/>
        <v/>
      </c>
      <c r="G37" s="35"/>
      <c r="H37" s="35"/>
      <c r="I37" s="35"/>
    </row>
    <row r="38" spans="1:9" x14ac:dyDescent="0.25">
      <c r="A38" t="str">
        <f t="shared" si="0"/>
        <v xml:space="preserve">Total -  - </v>
      </c>
      <c r="B38" s="75" t="s">
        <v>121</v>
      </c>
      <c r="C38" s="74"/>
      <c r="D38" s="56"/>
      <c r="E38" s="31">
        <f>SUM(E3:E36)</f>
        <v>2493</v>
      </c>
      <c r="F38" s="32">
        <f>SUM(F3:F34)</f>
        <v>3355</v>
      </c>
      <c r="G38" s="73"/>
      <c r="H38" s="74"/>
      <c r="I38" s="56"/>
    </row>
  </sheetData>
  <mergeCells count="2">
    <mergeCell ref="G38:I38"/>
    <mergeCell ref="B38:D3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Capa</vt:lpstr>
      <vt:lpstr>Grafico Jav_Fev</vt:lpstr>
      <vt:lpstr>Tabela de Dados</vt:lpstr>
      <vt:lpstr>JAN</vt:lpstr>
      <vt:lpstr>FEV</vt:lpstr>
      <vt:lpstr>MAR</vt:lpstr>
      <vt:lpstr>ABR</vt:lpstr>
      <vt:lpstr>MAI</vt:lpstr>
      <vt:lpstr>JUN</vt:lpstr>
      <vt:lpstr>JUL</vt:lpstr>
      <vt:lpstr>AGO</vt:lpstr>
      <vt:lpstr>SET</vt:lpstr>
      <vt:lpstr>OUT</vt:lpstr>
      <vt:lpstr>NOV</vt:lpstr>
      <vt:lpstr>DEZ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Thalles Jefferson</dc:creator>
  <cp:lastModifiedBy>Alessandro Pereira da Silva</cp:lastModifiedBy>
  <cp:lastPrinted>2023-07-05T11:50:56Z</cp:lastPrinted>
  <dcterms:created xsi:type="dcterms:W3CDTF">2017-05-05T11:59:07Z</dcterms:created>
  <dcterms:modified xsi:type="dcterms:W3CDTF">2023-12-22T15:49:57Z</dcterms:modified>
</cp:coreProperties>
</file>