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izf\OneDrive\PC antigo\Documentos\"/>
    </mc:Choice>
  </mc:AlternateContent>
  <xr:revisionPtr revIDLastSave="0" documentId="8_{C6AB8821-5FAE-4C30-8B4E-5841DA87BD6B}" xr6:coauthVersionLast="47" xr6:coauthVersionMax="47" xr10:uidLastSave="{00000000-0000-0000-0000-000000000000}"/>
  <bookViews>
    <workbookView xWindow="-108" yWindow="-108" windowWidth="23256" windowHeight="12456" xr2:uid="{EF4B52B9-5353-4566-998E-59898F39AD03}"/>
  </bookViews>
  <sheets>
    <sheet name="Planilha1" sheetId="1" r:id="rId1"/>
  </sheets>
  <definedNames>
    <definedName name="taxa_mes">Planilha1!$F$12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3" i="1" s="1"/>
  <c r="F18" i="1" s="1"/>
  <c r="F6" i="1"/>
  <c r="F22" i="1"/>
  <c r="E34" i="1" l="1"/>
  <c r="F34" i="1" s="1"/>
  <c r="E32" i="1"/>
  <c r="F32" i="1" s="1"/>
  <c r="E31" i="1"/>
  <c r="F31" i="1" s="1"/>
  <c r="E26" i="1"/>
  <c r="F26" i="1" s="1"/>
  <c r="E28" i="1"/>
  <c r="F28" i="1" s="1"/>
  <c r="E29" i="1"/>
  <c r="F29" i="1" s="1"/>
  <c r="E30" i="1"/>
  <c r="F30" i="1" s="1"/>
  <c r="E27" i="1"/>
  <c r="F27" i="1" s="1"/>
  <c r="E33" i="1"/>
  <c r="F33" i="1" s="1"/>
  <c r="F14" i="1"/>
  <c r="F23" i="1" s="1"/>
  <c r="F19" i="1" s="1"/>
  <c r="F15" i="1" l="1"/>
</calcChain>
</file>

<file path=xl/sharedStrings.xml><?xml version="1.0" encoding="utf-8"?>
<sst xmlns="http://schemas.openxmlformats.org/spreadsheetml/2006/main" count="31" uniqueCount="31">
  <si>
    <t>Qual é seu salário?</t>
  </si>
  <si>
    <t>Qual a taxa de juros atual (SELIC)?</t>
  </si>
  <si>
    <t>Dividendos Mensais?</t>
  </si>
  <si>
    <t>Patrimônio acumulado?</t>
  </si>
  <si>
    <t>Taxa de juros a.m?</t>
  </si>
  <si>
    <t>Qual é o valor do CDI?</t>
  </si>
  <si>
    <t>Sugestão de Investimento (30%)</t>
  </si>
  <si>
    <t>Quanto investir por mês?</t>
  </si>
  <si>
    <t>Quanto % do CDI ?</t>
  </si>
  <si>
    <t>Cenários</t>
  </si>
  <si>
    <t>Quanto em 3 Anos?</t>
  </si>
  <si>
    <t>Quanto em 10 Anos?</t>
  </si>
  <si>
    <t>Quanto em 20 Anos?</t>
  </si>
  <si>
    <t>Quanto em 30 Anos?</t>
  </si>
  <si>
    <t>Por quanto tempo ?</t>
  </si>
  <si>
    <t>Quanto em 15 Anos?</t>
  </si>
  <si>
    <t>Quanto em 25 Anos?</t>
  </si>
  <si>
    <t>Quanto em 5 Anos?</t>
  </si>
  <si>
    <t>Quanto em 35 Anos?</t>
  </si>
  <si>
    <t>Quanto em 40 Anos?</t>
  </si>
  <si>
    <t>Calculadora de CDBs</t>
  </si>
  <si>
    <t>CONFIGURAÇÕES</t>
  </si>
  <si>
    <t xml:space="preserve">INVESTIMENTO MENSAL </t>
  </si>
  <si>
    <t>Imposto de Renda</t>
  </si>
  <si>
    <t xml:space="preserve">Alícota de Imposto de Renda </t>
  </si>
  <si>
    <t>Valor de Imposto de Renda</t>
  </si>
  <si>
    <t>Rendimentos</t>
  </si>
  <si>
    <t>Rendimento Bruto</t>
  </si>
  <si>
    <t>Rendimento Líquido</t>
  </si>
  <si>
    <t>Valor Líquido</t>
  </si>
  <si>
    <t>Criado por: Luiz Fernando Santos Corgozinho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</si>
</sst>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9" formatCode="0.0%"/>
    <numFmt numFmtId="176" formatCode="&quot;R$&quot;\ #,##0.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8" fontId="0" fillId="0" borderId="0" xfId="0" applyNumberFormat="1"/>
    <xf numFmtId="44" fontId="0" fillId="0" borderId="0" xfId="1" applyFont="1"/>
    <xf numFmtId="0" fontId="4" fillId="0" borderId="0" xfId="0" applyFo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left" vertical="center" indent="2"/>
    </xf>
    <xf numFmtId="44" fontId="0" fillId="0" borderId="1" xfId="1" applyFont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44" fontId="0" fillId="2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indent="2"/>
    </xf>
    <xf numFmtId="0" fontId="2" fillId="4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9" fontId="0" fillId="0" borderId="1" xfId="2" applyNumberFormat="1" applyFont="1" applyBorder="1" applyAlignment="1">
      <alignment horizontal="center" vertical="center"/>
    </xf>
    <xf numFmtId="0" fontId="0" fillId="2" borderId="2" xfId="0" applyFill="1" applyBorder="1" applyAlignment="1">
      <alignment horizontal="left" indent="3"/>
    </xf>
    <xf numFmtId="0" fontId="0" fillId="2" borderId="3" xfId="0" applyFill="1" applyBorder="1" applyAlignment="1">
      <alignment horizontal="left" indent="3"/>
    </xf>
    <xf numFmtId="0" fontId="0" fillId="2" borderId="4" xfId="0" applyFill="1" applyBorder="1" applyAlignment="1">
      <alignment horizontal="left" indent="3"/>
    </xf>
    <xf numFmtId="10" fontId="0" fillId="2" borderId="1" xfId="2" applyNumberFormat="1" applyFont="1" applyFill="1" applyBorder="1" applyAlignment="1">
      <alignment horizontal="center" vertical="center"/>
    </xf>
    <xf numFmtId="8" fontId="3" fillId="2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indent="3"/>
    </xf>
    <xf numFmtId="8" fontId="3" fillId="2" borderId="1" xfId="0" applyNumberFormat="1" applyFont="1" applyFill="1" applyBorder="1" applyAlignment="1">
      <alignment horizontal="center" vertical="center"/>
    </xf>
    <xf numFmtId="169" fontId="3" fillId="2" borderId="1" xfId="2" applyNumberFormat="1" applyFont="1" applyFill="1" applyBorder="1" applyAlignment="1">
      <alignment horizontal="center" vertical="center"/>
    </xf>
    <xf numFmtId="176" fontId="3" fillId="2" borderId="1" xfId="2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0" borderId="0" xfId="0" applyFont="1" applyFill="1" applyBorder="1" applyAlignment="1"/>
    <xf numFmtId="8" fontId="0" fillId="2" borderId="1" xfId="0" applyNumberForma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14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Planilha1!$B$25</c:f>
              <c:strCache>
                <c:ptCount val="1"/>
                <c:pt idx="0">
                  <c:v>Cenários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Planilha1!$A$26:$A$34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Planilha1!$F$26:$F$34</c:f>
              <c:numCache>
                <c:formatCode>"R$"#,##0.00_);[Red]\("R$"#,##0.00\)</c:formatCode>
                <c:ptCount val="9"/>
                <c:pt idx="0">
                  <c:v>18749.054591917276</c:v>
                </c:pt>
                <c:pt idx="1">
                  <c:v>36188.856941407117</c:v>
                </c:pt>
                <c:pt idx="2">
                  <c:v>107172.87490072068</c:v>
                </c:pt>
                <c:pt idx="3">
                  <c:v>246407.19263024422</c:v>
                </c:pt>
                <c:pt idx="4">
                  <c:v>519513.67196081165</c:v>
                </c:pt>
                <c:pt idx="5">
                  <c:v>1055208.8243386231</c:v>
                </c:pt>
                <c:pt idx="6">
                  <c:v>2105968.5755700814</c:v>
                </c:pt>
                <c:pt idx="7">
                  <c:v>4167021.4895402775</c:v>
                </c:pt>
                <c:pt idx="8">
                  <c:v>8209752.579312779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20-4B7C-986A-71A008A78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198807360"/>
        <c:axId val="1198805920"/>
      </c:lineChart>
      <c:catAx>
        <c:axId val="119880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- 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8805920"/>
        <c:crosses val="autoZero"/>
        <c:auto val="1"/>
        <c:lblAlgn val="ctr"/>
        <c:lblOffset val="100"/>
        <c:noMultiLvlLbl val="0"/>
      </c:catAx>
      <c:valAx>
        <c:axId val="1198805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Redimento líquido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R$&quot;#,##0.00_);[Red]\(&quot;R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880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34</xdr:row>
      <xdr:rowOff>96520</xdr:rowOff>
    </xdr:from>
    <xdr:to>
      <xdr:col>6</xdr:col>
      <xdr:colOff>355600</xdr:colOff>
      <xdr:row>49</xdr:row>
      <xdr:rowOff>96520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BF887C-AFBC-5220-5879-D15E518CB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44B57-A0A4-4082-90E4-7F319EAA2814}">
  <dimension ref="A1:O59"/>
  <sheetViews>
    <sheetView showGridLines="0" tabSelected="1" zoomScale="150" zoomScaleNormal="150" workbookViewId="0">
      <selection activeCell="G3" sqref="G3"/>
    </sheetView>
  </sheetViews>
  <sheetFormatPr defaultColWidth="0" defaultRowHeight="14.4" x14ac:dyDescent="0.3"/>
  <cols>
    <col min="1" max="4" width="8.88671875" customWidth="1"/>
    <col min="5" max="5" width="16.21875" bestFit="1" customWidth="1"/>
    <col min="6" max="6" width="16.44140625" bestFit="1" customWidth="1"/>
    <col min="7" max="7" width="11.88671875" bestFit="1" customWidth="1"/>
    <col min="16" max="16384" width="8.88671875" hidden="1"/>
  </cols>
  <sheetData>
    <row r="1" spans="1:7" ht="21" x14ac:dyDescent="0.4">
      <c r="B1" s="27" t="s">
        <v>20</v>
      </c>
      <c r="C1" s="27"/>
      <c r="D1" s="27"/>
      <c r="E1" s="27"/>
      <c r="F1" s="27"/>
    </row>
    <row r="2" spans="1:7" x14ac:dyDescent="0.3">
      <c r="A2" t="s">
        <v>30</v>
      </c>
      <c r="G2" s="30"/>
    </row>
    <row r="3" spans="1:7" ht="21" x14ac:dyDescent="0.4">
      <c r="B3" s="27" t="s">
        <v>21</v>
      </c>
      <c r="C3" s="27"/>
      <c r="D3" s="27"/>
      <c r="E3" s="27"/>
      <c r="F3" s="27"/>
    </row>
    <row r="4" spans="1:7" x14ac:dyDescent="0.3">
      <c r="B4" s="5" t="s">
        <v>0</v>
      </c>
      <c r="C4" s="5"/>
      <c r="D4" s="5"/>
      <c r="E4" s="5"/>
      <c r="F4" s="6">
        <v>3500</v>
      </c>
    </row>
    <row r="5" spans="1:7" x14ac:dyDescent="0.3">
      <c r="B5" s="5" t="s">
        <v>1</v>
      </c>
      <c r="C5" s="5"/>
      <c r="D5" s="5"/>
      <c r="E5" s="5"/>
      <c r="F5" s="7">
        <v>0.14749999999999999</v>
      </c>
    </row>
    <row r="6" spans="1:7" x14ac:dyDescent="0.3">
      <c r="B6" s="9" t="s">
        <v>6</v>
      </c>
      <c r="C6" s="9"/>
      <c r="D6" s="9"/>
      <c r="E6" s="9"/>
      <c r="F6" s="8">
        <f>F4*0.3</f>
        <v>1050</v>
      </c>
    </row>
    <row r="8" spans="1:7" ht="21" x14ac:dyDescent="0.4">
      <c r="B8" s="28" t="s">
        <v>22</v>
      </c>
      <c r="C8" s="28"/>
      <c r="D8" s="28"/>
      <c r="E8" s="28"/>
      <c r="F8" s="28"/>
    </row>
    <row r="9" spans="1:7" x14ac:dyDescent="0.3">
      <c r="B9" s="13" t="s">
        <v>7</v>
      </c>
      <c r="C9" s="14"/>
      <c r="D9" s="14"/>
      <c r="E9" s="15"/>
      <c r="F9" s="6">
        <v>500</v>
      </c>
    </row>
    <row r="10" spans="1:7" x14ac:dyDescent="0.3">
      <c r="B10" s="13" t="s">
        <v>14</v>
      </c>
      <c r="C10" s="14"/>
      <c r="D10" s="14"/>
      <c r="E10" s="15"/>
      <c r="F10" s="11">
        <v>1</v>
      </c>
    </row>
    <row r="11" spans="1:7" x14ac:dyDescent="0.3">
      <c r="B11" s="13" t="s">
        <v>8</v>
      </c>
      <c r="C11" s="14"/>
      <c r="D11" s="14"/>
      <c r="E11" s="15"/>
      <c r="F11" s="12">
        <v>1</v>
      </c>
    </row>
    <row r="12" spans="1:7" x14ac:dyDescent="0.3">
      <c r="B12" s="13" t="s">
        <v>4</v>
      </c>
      <c r="C12" s="14"/>
      <c r="D12" s="14"/>
      <c r="E12" s="15"/>
      <c r="F12" s="16">
        <f>F5/12</f>
        <v>1.2291666666666666E-2</v>
      </c>
    </row>
    <row r="13" spans="1:7" x14ac:dyDescent="0.3">
      <c r="B13" s="13" t="s">
        <v>5</v>
      </c>
      <c r="C13" s="14"/>
      <c r="D13" s="14"/>
      <c r="E13" s="15"/>
      <c r="F13" s="16">
        <f>(taxa_mes-0.001)*F11</f>
        <v>1.1291666666666665E-2</v>
      </c>
    </row>
    <row r="14" spans="1:7" x14ac:dyDescent="0.3">
      <c r="B14" s="18" t="s">
        <v>3</v>
      </c>
      <c r="C14" s="18"/>
      <c r="D14" s="18"/>
      <c r="E14" s="18"/>
      <c r="F14" s="17">
        <f>FV($F$13,$F$10*12,-$F$9)</f>
        <v>6387.0130417644368</v>
      </c>
    </row>
    <row r="15" spans="1:7" x14ac:dyDescent="0.3">
      <c r="B15" s="18" t="s">
        <v>2</v>
      </c>
      <c r="C15" s="18"/>
      <c r="D15" s="18"/>
      <c r="E15" s="18"/>
      <c r="F15" s="19">
        <f>F14*F13</f>
        <v>72.120022263256757</v>
      </c>
    </row>
    <row r="17" spans="1:10" ht="21" x14ac:dyDescent="0.4">
      <c r="B17" s="28" t="s">
        <v>26</v>
      </c>
      <c r="C17" s="28"/>
      <c r="D17" s="28"/>
      <c r="E17" s="28"/>
      <c r="F17" s="28"/>
    </row>
    <row r="18" spans="1:10" x14ac:dyDescent="0.3">
      <c r="B18" s="18" t="s">
        <v>27</v>
      </c>
      <c r="C18" s="18"/>
      <c r="D18" s="18"/>
      <c r="E18" s="18"/>
      <c r="F18" s="17">
        <f>FV($F$13,$F$10*12,-$F$9)</f>
        <v>6387.0130417644368</v>
      </c>
    </row>
    <row r="19" spans="1:10" x14ac:dyDescent="0.3">
      <c r="B19" s="18" t="s">
        <v>28</v>
      </c>
      <c r="C19" s="18"/>
      <c r="D19" s="18"/>
      <c r="E19" s="18"/>
      <c r="F19" s="17">
        <f>F18-F23</f>
        <v>5109.6104334115498</v>
      </c>
    </row>
    <row r="20" spans="1:10" x14ac:dyDescent="0.3">
      <c r="G20" s="1"/>
    </row>
    <row r="21" spans="1:10" x14ac:dyDescent="0.3">
      <c r="B21" s="10" t="s">
        <v>23</v>
      </c>
      <c r="C21" s="10"/>
      <c r="D21" s="10"/>
      <c r="E21" s="10"/>
      <c r="F21" s="10"/>
    </row>
    <row r="22" spans="1:10" x14ac:dyDescent="0.3">
      <c r="B22" s="18" t="s">
        <v>24</v>
      </c>
      <c r="C22" s="18"/>
      <c r="D22" s="18"/>
      <c r="E22" s="18"/>
      <c r="F22" s="20">
        <f>IF(F10 &lt;= 0.5, 22.5%, IF(F10 &lt;= 1, 20%, IF(F10 &lt;= 2, 17.5%, 15%)))</f>
        <v>0.2</v>
      </c>
    </row>
    <row r="23" spans="1:10" x14ac:dyDescent="0.3">
      <c r="B23" s="18" t="s">
        <v>25</v>
      </c>
      <c r="C23" s="18"/>
      <c r="D23" s="18"/>
      <c r="E23" s="18"/>
      <c r="F23" s="21">
        <f>F14*F22</f>
        <v>1277.4026083528875</v>
      </c>
    </row>
    <row r="25" spans="1:10" x14ac:dyDescent="0.3">
      <c r="B25" s="22" t="s">
        <v>9</v>
      </c>
      <c r="C25" s="23"/>
      <c r="D25" s="23"/>
      <c r="E25" s="24"/>
      <c r="F25" s="29" t="s">
        <v>29</v>
      </c>
      <c r="G25" s="25"/>
      <c r="H25" s="25"/>
      <c r="I25" s="25"/>
      <c r="J25" s="25"/>
    </row>
    <row r="26" spans="1:10" x14ac:dyDescent="0.3">
      <c r="A26" s="3">
        <v>3</v>
      </c>
      <c r="B26" s="13" t="s">
        <v>10</v>
      </c>
      <c r="C26" s="14"/>
      <c r="D26" s="15"/>
      <c r="E26" s="26">
        <f>FV($F$13,A26*12,-$F$9)</f>
        <v>22057.711284608562</v>
      </c>
      <c r="F26" s="26">
        <f>E26*0.85</f>
        <v>18749.054591917276</v>
      </c>
    </row>
    <row r="27" spans="1:10" x14ac:dyDescent="0.3">
      <c r="A27" s="3">
        <v>5</v>
      </c>
      <c r="B27" s="13" t="s">
        <v>17</v>
      </c>
      <c r="C27" s="14"/>
      <c r="D27" s="15"/>
      <c r="E27" s="26">
        <f>FV($F$13,A27*12,-$F$9)</f>
        <v>42575.125813420142</v>
      </c>
      <c r="F27" s="26">
        <f t="shared" ref="F27:F34" si="0">E27*0.85</f>
        <v>36188.856941407117</v>
      </c>
    </row>
    <row r="28" spans="1:10" x14ac:dyDescent="0.3">
      <c r="A28" s="3">
        <v>10</v>
      </c>
      <c r="B28" s="13" t="s">
        <v>11</v>
      </c>
      <c r="C28" s="14"/>
      <c r="D28" s="15"/>
      <c r="E28" s="26">
        <f>FV($F$13,A28*12,-$F$9)</f>
        <v>126085.73517731845</v>
      </c>
      <c r="F28" s="26">
        <f t="shared" si="0"/>
        <v>107172.87490072068</v>
      </c>
    </row>
    <row r="29" spans="1:10" x14ac:dyDescent="0.3">
      <c r="A29" s="3">
        <v>15</v>
      </c>
      <c r="B29" s="13" t="s">
        <v>15</v>
      </c>
      <c r="C29" s="14"/>
      <c r="D29" s="15"/>
      <c r="E29" s="26">
        <f>FV($F$13,A29*12,-$F$9)</f>
        <v>289890.81485911086</v>
      </c>
      <c r="F29" s="26">
        <f t="shared" si="0"/>
        <v>246407.19263024422</v>
      </c>
    </row>
    <row r="30" spans="1:10" x14ac:dyDescent="0.3">
      <c r="A30" s="3">
        <v>20</v>
      </c>
      <c r="B30" s="13" t="s">
        <v>12</v>
      </c>
      <c r="C30" s="14"/>
      <c r="D30" s="15"/>
      <c r="E30" s="26">
        <f>FV($F$13,A30*12,-$F$9)</f>
        <v>611192.5552480137</v>
      </c>
      <c r="F30" s="26">
        <f t="shared" si="0"/>
        <v>519513.67196081165</v>
      </c>
    </row>
    <row r="31" spans="1:10" x14ac:dyDescent="0.3">
      <c r="A31" s="3">
        <v>25</v>
      </c>
      <c r="B31" s="13" t="s">
        <v>16</v>
      </c>
      <c r="C31" s="14"/>
      <c r="D31" s="15"/>
      <c r="E31" s="26">
        <f>FV($F$13,A31*12,-$F$9)</f>
        <v>1241422.1462807332</v>
      </c>
      <c r="F31" s="26">
        <f t="shared" si="0"/>
        <v>1055208.8243386231</v>
      </c>
    </row>
    <row r="32" spans="1:10" x14ac:dyDescent="0.3">
      <c r="A32" s="3">
        <v>30</v>
      </c>
      <c r="B32" s="13" t="s">
        <v>13</v>
      </c>
      <c r="C32" s="14"/>
      <c r="D32" s="15"/>
      <c r="E32" s="26">
        <f>FV($F$13,A32*12,-$F$9)</f>
        <v>2477610.088905978</v>
      </c>
      <c r="F32" s="26">
        <f t="shared" si="0"/>
        <v>2105968.5755700814</v>
      </c>
    </row>
    <row r="33" spans="1:7" x14ac:dyDescent="0.3">
      <c r="A33" s="3">
        <v>35</v>
      </c>
      <c r="B33" s="13" t="s">
        <v>18</v>
      </c>
      <c r="C33" s="14"/>
      <c r="D33" s="15"/>
      <c r="E33" s="26">
        <f>FV($F$13,A33*12,-$F$9)</f>
        <v>4902378.2229885617</v>
      </c>
      <c r="F33" s="26">
        <f t="shared" si="0"/>
        <v>4167021.4895402775</v>
      </c>
    </row>
    <row r="34" spans="1:7" x14ac:dyDescent="0.3">
      <c r="A34" s="3">
        <v>40</v>
      </c>
      <c r="B34" s="13" t="s">
        <v>19</v>
      </c>
      <c r="C34" s="14"/>
      <c r="D34" s="15"/>
      <c r="E34" s="26">
        <f>FV($F$13,A34*12,-$F$9)</f>
        <v>9658532.4462503288</v>
      </c>
      <c r="F34" s="26">
        <f t="shared" si="0"/>
        <v>8209752.579312779</v>
      </c>
    </row>
    <row r="36" spans="1:7" x14ac:dyDescent="0.3">
      <c r="B36" s="4"/>
      <c r="C36" s="4"/>
      <c r="D36" s="4"/>
      <c r="E36" s="4"/>
    </row>
    <row r="37" spans="1:7" x14ac:dyDescent="0.3">
      <c r="A37" s="3"/>
      <c r="E37" s="1"/>
      <c r="F37" s="1"/>
      <c r="G37" s="2"/>
    </row>
    <row r="38" spans="1:7" x14ac:dyDescent="0.3">
      <c r="A38" s="3"/>
      <c r="E38" s="1"/>
      <c r="F38" s="1"/>
    </row>
    <row r="39" spans="1:7" x14ac:dyDescent="0.3">
      <c r="A39" s="3"/>
      <c r="E39" s="1"/>
      <c r="F39" s="1"/>
    </row>
    <row r="40" spans="1:7" x14ac:dyDescent="0.3">
      <c r="A40" s="3"/>
      <c r="E40" s="1"/>
      <c r="F40" s="1"/>
    </row>
    <row r="41" spans="1:7" x14ac:dyDescent="0.3">
      <c r="A41" s="3"/>
      <c r="E41" s="1"/>
      <c r="F41" s="1"/>
    </row>
    <row r="42" spans="1:7" x14ac:dyDescent="0.3">
      <c r="A42" s="3"/>
      <c r="E42" s="1"/>
      <c r="F42" s="1"/>
    </row>
    <row r="43" spans="1:7" x14ac:dyDescent="0.3">
      <c r="A43" s="3"/>
      <c r="E43" s="1"/>
      <c r="F43" s="1"/>
    </row>
    <row r="44" spans="1:7" x14ac:dyDescent="0.3">
      <c r="A44" s="3"/>
      <c r="E44" s="1"/>
      <c r="F44" s="1"/>
    </row>
    <row r="45" spans="1:7" x14ac:dyDescent="0.3">
      <c r="A45" s="3"/>
      <c r="E45" s="1"/>
      <c r="F45" s="1"/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</sheetData>
  <sheetProtection selectLockedCells="1"/>
  <mergeCells count="30">
    <mergeCell ref="B32:D32"/>
    <mergeCell ref="B33:D33"/>
    <mergeCell ref="B34:D34"/>
    <mergeCell ref="B26:D26"/>
    <mergeCell ref="B27:D27"/>
    <mergeCell ref="B28:D28"/>
    <mergeCell ref="B29:D29"/>
    <mergeCell ref="B30:D30"/>
    <mergeCell ref="B31:D31"/>
    <mergeCell ref="B23:E23"/>
    <mergeCell ref="B18:E18"/>
    <mergeCell ref="B17:F17"/>
    <mergeCell ref="B19:E19"/>
    <mergeCell ref="B25:E25"/>
    <mergeCell ref="B13:E13"/>
    <mergeCell ref="B1:F1"/>
    <mergeCell ref="B14:E14"/>
    <mergeCell ref="B15:E15"/>
    <mergeCell ref="B21:F21"/>
    <mergeCell ref="B22:E22"/>
    <mergeCell ref="B36:E36"/>
    <mergeCell ref="B4:E4"/>
    <mergeCell ref="B5:E5"/>
    <mergeCell ref="B3:F3"/>
    <mergeCell ref="B6:E6"/>
    <mergeCell ref="B8:F8"/>
    <mergeCell ref="B9:E9"/>
    <mergeCell ref="B10:E10"/>
    <mergeCell ref="B11:E11"/>
    <mergeCell ref="B12:E12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52A35826CB7734E859E59999141802C" ma:contentTypeVersion="17" ma:contentTypeDescription="Crie um novo documento." ma:contentTypeScope="" ma:versionID="e3498b34ab2ea2ad161150c4eef28623">
  <xsd:schema xmlns:xsd="http://www.w3.org/2001/XMLSchema" xmlns:xs="http://www.w3.org/2001/XMLSchema" xmlns:p="http://schemas.microsoft.com/office/2006/metadata/properties" xmlns:ns3="0a46f46d-0214-4d15-88cd-13b8002d9791" xmlns:ns4="b755d783-a8ac-4dda-b3b4-0f7ab51662bf" targetNamespace="http://schemas.microsoft.com/office/2006/metadata/properties" ma:root="true" ma:fieldsID="9ea779303c8198f7f57ee87422e51652" ns3:_="" ns4:_="">
    <xsd:import namespace="0a46f46d-0214-4d15-88cd-13b8002d9791"/>
    <xsd:import namespace="b755d783-a8ac-4dda-b3b4-0f7ab51662b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46f46d-0214-4d15-88cd-13b8002d97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55d783-a8ac-4dda-b3b4-0f7ab51662b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a46f46d-0214-4d15-88cd-13b8002d9791" xsi:nil="true"/>
  </documentManagement>
</p:properties>
</file>

<file path=customXml/itemProps1.xml><?xml version="1.0" encoding="utf-8"?>
<ds:datastoreItem xmlns:ds="http://schemas.openxmlformats.org/officeDocument/2006/customXml" ds:itemID="{CB1371D4-1E7B-4B53-950F-AA8A6E7BEB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46f46d-0214-4d15-88cd-13b8002d9791"/>
    <ds:schemaRef ds:uri="b755d783-a8ac-4dda-b3b4-0f7ab51662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053EC80-FE6F-43F9-B8B0-B0E5B84F2A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8F9E46-A170-4375-9262-326C3823F573}">
  <ds:schemaRefs>
    <ds:schemaRef ds:uri="http://schemas.microsoft.com/office/2006/metadata/properties"/>
    <ds:schemaRef ds:uri="b755d783-a8ac-4dda-b3b4-0f7ab51662bf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0a46f46d-0214-4d15-88cd-13b8002d9791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taxa_mes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Fernando</dc:creator>
  <cp:lastModifiedBy>Luiz Fernando</cp:lastModifiedBy>
  <dcterms:created xsi:type="dcterms:W3CDTF">2025-05-15T18:23:18Z</dcterms:created>
  <dcterms:modified xsi:type="dcterms:W3CDTF">2025-05-15T20:59:37Z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0x010100F52A35826CB7734E859E59999141802C</vt:lpwstr>
  </property>
</Properties>
</file>