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13_ncr:1_{4C65E05F-1A88-471B-A846-CE2CE1852B41}" xr6:coauthVersionLast="47" xr6:coauthVersionMax="47" xr10:uidLastSave="{00000000-0000-0000-0000-000000000000}"/>
  <bookViews>
    <workbookView xWindow="-3555" yWindow="-13620" windowWidth="24240" windowHeight="13020" firstSheet="2" activeTab="2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Base_Aprov!$A$1:$AT$1</definedName>
    <definedName name="_xlnm._FilterDatabase" localSheetId="4" hidden="1">Base_Canc!$A$1:$AT$5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62" i="3" l="1"/>
  <c r="AQ162" i="3" s="1"/>
  <c r="AP161" i="3"/>
  <c r="AQ161" i="3" s="1"/>
  <c r="AP160" i="3"/>
  <c r="AQ160" i="3" s="1"/>
  <c r="AP159" i="3"/>
  <c r="AQ159" i="3" s="1"/>
  <c r="C15" i="5" l="1"/>
  <c r="AP2" i="4"/>
  <c r="AQ2" i="4" s="1"/>
  <c r="AP3" i="4"/>
  <c r="AQ3" i="4" s="1"/>
  <c r="AP4" i="4"/>
  <c r="AQ4" i="4" s="1"/>
  <c r="AP5" i="4"/>
  <c r="AQ5" i="4" s="1"/>
  <c r="AP158" i="3"/>
  <c r="AQ158" i="3" s="1"/>
  <c r="AP156" i="3"/>
  <c r="AQ156" i="3" s="1"/>
  <c r="AP154" i="3"/>
  <c r="AQ154" i="3" s="1"/>
  <c r="AP149" i="3"/>
  <c r="AQ149" i="3" s="1"/>
  <c r="AP146" i="3"/>
  <c r="AQ146" i="3" s="1"/>
  <c r="AP138" i="3"/>
  <c r="AQ138" i="3" s="1"/>
  <c r="AP137" i="3"/>
  <c r="AQ137" i="3" s="1"/>
  <c r="AP132" i="3"/>
  <c r="AQ132" i="3" s="1"/>
  <c r="AP131" i="3"/>
  <c r="AQ131" i="3" s="1"/>
  <c r="AP130" i="3"/>
  <c r="AQ130" i="3" s="1"/>
  <c r="AP129" i="3"/>
  <c r="AQ129" i="3" s="1"/>
  <c r="AP128" i="3"/>
  <c r="AQ128" i="3" s="1"/>
  <c r="AP126" i="3"/>
  <c r="AQ126" i="3" s="1"/>
  <c r="AP124" i="3"/>
  <c r="AQ124" i="3" s="1"/>
  <c r="AP121" i="3"/>
  <c r="AQ121" i="3" s="1"/>
  <c r="AP120" i="3"/>
  <c r="AQ120" i="3" s="1"/>
  <c r="AP115" i="3"/>
  <c r="AQ115" i="3" s="1"/>
  <c r="AP110" i="3"/>
  <c r="AQ110" i="3" s="1"/>
  <c r="AP106" i="3"/>
  <c r="AQ106" i="3" s="1"/>
  <c r="AP104" i="3"/>
  <c r="AQ104" i="3" s="1"/>
  <c r="AP103" i="3"/>
  <c r="AQ103" i="3" s="1"/>
  <c r="AP100" i="3"/>
  <c r="AQ100" i="3" s="1"/>
  <c r="AP99" i="3"/>
  <c r="AQ99" i="3" s="1"/>
  <c r="AP96" i="3"/>
  <c r="AQ96" i="3" s="1"/>
  <c r="AP88" i="3"/>
  <c r="AQ88" i="3" s="1"/>
  <c r="AP84" i="3"/>
  <c r="AQ84" i="3" s="1"/>
  <c r="AP81" i="3"/>
  <c r="AQ81" i="3" s="1"/>
  <c r="AP78" i="3"/>
  <c r="AQ78" i="3" s="1"/>
  <c r="AP75" i="3"/>
  <c r="AQ75" i="3" s="1"/>
  <c r="AP73" i="3"/>
  <c r="AQ73" i="3" s="1"/>
  <c r="AP68" i="3"/>
  <c r="AQ68" i="3" s="1"/>
  <c r="AP65" i="3"/>
  <c r="AQ65" i="3" s="1"/>
  <c r="AP64" i="3"/>
  <c r="AQ64" i="3" s="1"/>
  <c r="AP61" i="3"/>
  <c r="AQ61" i="3" s="1"/>
  <c r="AP57" i="3"/>
  <c r="AQ57" i="3" s="1"/>
  <c r="AP55" i="3"/>
  <c r="AQ55" i="3" s="1"/>
  <c r="AP52" i="3"/>
  <c r="AQ52" i="3" s="1"/>
  <c r="AP51" i="3"/>
  <c r="AQ51" i="3" s="1"/>
  <c r="AP49" i="3"/>
  <c r="AQ49" i="3" s="1"/>
  <c r="AP45" i="3"/>
  <c r="AQ45" i="3" s="1"/>
  <c r="AP43" i="3"/>
  <c r="AQ43" i="3" s="1"/>
  <c r="AP42" i="3"/>
  <c r="AQ42" i="3" s="1"/>
  <c r="AP40" i="3"/>
  <c r="AQ40" i="3" s="1"/>
  <c r="AP38" i="3"/>
  <c r="AQ38" i="3" s="1"/>
  <c r="AP37" i="3"/>
  <c r="AQ37" i="3" s="1"/>
  <c r="AP35" i="3"/>
  <c r="AQ35" i="3" s="1"/>
  <c r="AP32" i="3"/>
  <c r="AQ32" i="3" s="1"/>
  <c r="AP31" i="3"/>
  <c r="AQ31" i="3" s="1"/>
  <c r="AP29" i="3"/>
  <c r="AQ29" i="3" s="1"/>
  <c r="AP26" i="3"/>
  <c r="AQ26" i="3" s="1"/>
  <c r="AP24" i="3"/>
  <c r="AQ24" i="3" s="1"/>
  <c r="AP22" i="3"/>
  <c r="AQ22" i="3" s="1"/>
  <c r="AP20" i="3"/>
  <c r="AQ20" i="3" s="1"/>
  <c r="AP17" i="3"/>
  <c r="AQ17" i="3" s="1"/>
  <c r="AP15" i="3"/>
  <c r="AQ15" i="3" s="1"/>
  <c r="AP12" i="3"/>
  <c r="AQ12" i="3" s="1"/>
  <c r="AP11" i="3"/>
  <c r="AQ11" i="3" s="1"/>
  <c r="AP9" i="3"/>
  <c r="AQ9" i="3" s="1"/>
  <c r="AP7" i="3"/>
  <c r="AQ7" i="3" s="1"/>
  <c r="AP6" i="3"/>
  <c r="AQ6" i="3" s="1"/>
  <c r="AP5" i="3"/>
  <c r="AQ5" i="3" s="1"/>
  <c r="AP3" i="3"/>
  <c r="AQ3" i="3" s="1"/>
  <c r="AP2" i="3"/>
  <c r="AQ2" i="3" s="1"/>
  <c r="AP157" i="3"/>
  <c r="AQ157" i="3" s="1"/>
  <c r="AP155" i="3"/>
  <c r="AQ155" i="3" s="1"/>
  <c r="AP153" i="3"/>
  <c r="AQ153" i="3" s="1"/>
  <c r="AP152" i="3"/>
  <c r="AQ152" i="3" s="1"/>
  <c r="AP151" i="3"/>
  <c r="AQ151" i="3" s="1"/>
  <c r="AP150" i="3"/>
  <c r="AQ150" i="3" s="1"/>
  <c r="AP148" i="3"/>
  <c r="AQ148" i="3" s="1"/>
  <c r="AP147" i="3"/>
  <c r="AQ147" i="3" s="1"/>
  <c r="AP145" i="3"/>
  <c r="AQ145" i="3" s="1"/>
  <c r="AP144" i="3"/>
  <c r="AQ144" i="3" s="1"/>
  <c r="AP143" i="3"/>
  <c r="AQ143" i="3" s="1"/>
  <c r="AP142" i="3"/>
  <c r="AQ142" i="3" s="1"/>
  <c r="AP141" i="3"/>
  <c r="AQ141" i="3" s="1"/>
  <c r="AP140" i="3"/>
  <c r="AQ140" i="3" s="1"/>
  <c r="AP139" i="3"/>
  <c r="AQ139" i="3" s="1"/>
  <c r="AP136" i="3"/>
  <c r="AQ136" i="3" s="1"/>
  <c r="AP135" i="3"/>
  <c r="AQ135" i="3" s="1"/>
  <c r="AP134" i="3"/>
  <c r="AQ134" i="3" s="1"/>
  <c r="AP133" i="3"/>
  <c r="AQ133" i="3" s="1"/>
  <c r="AP127" i="3"/>
  <c r="AQ127" i="3" s="1"/>
  <c r="AP125" i="3"/>
  <c r="AQ125" i="3" s="1"/>
  <c r="AP123" i="3"/>
  <c r="AQ123" i="3" s="1"/>
  <c r="AP122" i="3"/>
  <c r="AQ122" i="3" s="1"/>
  <c r="AP119" i="3"/>
  <c r="AQ119" i="3" s="1"/>
  <c r="AP118" i="3"/>
  <c r="AQ118" i="3" s="1"/>
  <c r="AP117" i="3"/>
  <c r="AQ117" i="3" s="1"/>
  <c r="AP116" i="3"/>
  <c r="AQ116" i="3" s="1"/>
  <c r="AP114" i="3"/>
  <c r="AQ114" i="3" s="1"/>
  <c r="AP113" i="3"/>
  <c r="AQ113" i="3" s="1"/>
  <c r="AP112" i="3"/>
  <c r="AQ112" i="3" s="1"/>
  <c r="AP111" i="3"/>
  <c r="AQ111" i="3" s="1"/>
  <c r="AP109" i="3"/>
  <c r="AQ109" i="3" s="1"/>
  <c r="AP108" i="3"/>
  <c r="AQ108" i="3" s="1"/>
  <c r="AP107" i="3"/>
  <c r="AQ107" i="3" s="1"/>
  <c r="AP105" i="3"/>
  <c r="AQ105" i="3" s="1"/>
  <c r="AP102" i="3"/>
  <c r="AQ102" i="3" s="1"/>
  <c r="AP101" i="3"/>
  <c r="AQ101" i="3" s="1"/>
  <c r="AP98" i="3"/>
  <c r="AQ98" i="3" s="1"/>
  <c r="AP97" i="3"/>
  <c r="AQ97" i="3" s="1"/>
  <c r="AP95" i="3"/>
  <c r="AQ95" i="3" s="1"/>
  <c r="AP94" i="3"/>
  <c r="AQ94" i="3" s="1"/>
  <c r="AP93" i="3"/>
  <c r="AQ93" i="3" s="1"/>
  <c r="AP92" i="3"/>
  <c r="AQ92" i="3" s="1"/>
  <c r="AP91" i="3"/>
  <c r="AQ91" i="3" s="1"/>
  <c r="AP90" i="3"/>
  <c r="AQ90" i="3" s="1"/>
  <c r="AP89" i="3"/>
  <c r="AQ89" i="3" s="1"/>
  <c r="AP87" i="3"/>
  <c r="AQ87" i="3" s="1"/>
  <c r="AP86" i="3"/>
  <c r="AQ86" i="3" s="1"/>
  <c r="AP85" i="3"/>
  <c r="AQ85" i="3" s="1"/>
  <c r="AP83" i="3"/>
  <c r="AQ83" i="3" s="1"/>
  <c r="AP82" i="3"/>
  <c r="AQ82" i="3" s="1"/>
  <c r="AP80" i="3"/>
  <c r="AQ80" i="3" s="1"/>
  <c r="AP79" i="3"/>
  <c r="AQ79" i="3" s="1"/>
  <c r="AP77" i="3"/>
  <c r="AQ77" i="3" s="1"/>
  <c r="AP76" i="3"/>
  <c r="AQ76" i="3" s="1"/>
  <c r="AP74" i="3"/>
  <c r="AQ74" i="3" s="1"/>
  <c r="AP72" i="3"/>
  <c r="AQ72" i="3" s="1"/>
  <c r="AP71" i="3"/>
  <c r="AQ71" i="3" s="1"/>
  <c r="AP70" i="3"/>
  <c r="AQ70" i="3" s="1"/>
  <c r="AP69" i="3"/>
  <c r="AQ69" i="3" s="1"/>
  <c r="AP67" i="3"/>
  <c r="AQ67" i="3" s="1"/>
  <c r="AP66" i="3"/>
  <c r="AQ66" i="3" s="1"/>
  <c r="AP63" i="3"/>
  <c r="AQ63" i="3" s="1"/>
  <c r="AP62" i="3"/>
  <c r="AQ62" i="3" s="1"/>
  <c r="AP60" i="3"/>
  <c r="AQ60" i="3" s="1"/>
  <c r="AP59" i="3"/>
  <c r="AQ59" i="3" s="1"/>
  <c r="AP58" i="3"/>
  <c r="AQ58" i="3" s="1"/>
  <c r="AP56" i="3"/>
  <c r="AQ56" i="3" s="1"/>
  <c r="AP54" i="3"/>
  <c r="AQ54" i="3" s="1"/>
  <c r="AP53" i="3"/>
  <c r="AQ53" i="3" s="1"/>
  <c r="AP50" i="3"/>
  <c r="AQ50" i="3" s="1"/>
  <c r="AP48" i="3"/>
  <c r="AQ48" i="3" s="1"/>
  <c r="AP47" i="3"/>
  <c r="AQ47" i="3" s="1"/>
  <c r="AP46" i="3"/>
  <c r="AQ46" i="3" s="1"/>
  <c r="AP44" i="3"/>
  <c r="AQ44" i="3" s="1"/>
  <c r="AP41" i="3"/>
  <c r="AQ41" i="3" s="1"/>
  <c r="AP39" i="3"/>
  <c r="AQ39" i="3" s="1"/>
  <c r="AP36" i="3"/>
  <c r="AQ36" i="3" s="1"/>
  <c r="AP34" i="3"/>
  <c r="AQ34" i="3" s="1"/>
  <c r="AP33" i="3"/>
  <c r="AQ33" i="3" s="1"/>
  <c r="AP30" i="3"/>
  <c r="AQ30" i="3" s="1"/>
  <c r="AP28" i="3"/>
  <c r="AQ28" i="3" s="1"/>
  <c r="AP27" i="3"/>
  <c r="AQ27" i="3" s="1"/>
  <c r="AP25" i="3"/>
  <c r="AQ25" i="3" s="1"/>
  <c r="AP23" i="3"/>
  <c r="AQ23" i="3" s="1"/>
  <c r="AP21" i="3"/>
  <c r="AQ21" i="3" s="1"/>
  <c r="AP19" i="3"/>
  <c r="AQ19" i="3" s="1"/>
  <c r="AP18" i="3"/>
  <c r="AQ18" i="3" s="1"/>
  <c r="AP16" i="3"/>
  <c r="AQ16" i="3" s="1"/>
  <c r="AP14" i="3"/>
  <c r="AQ14" i="3" s="1"/>
  <c r="AP13" i="3"/>
  <c r="AQ13" i="3" s="1"/>
  <c r="AP10" i="3"/>
  <c r="AQ10" i="3" s="1"/>
  <c r="AP8" i="3"/>
  <c r="AQ8" i="3" s="1"/>
  <c r="AP4" i="3"/>
  <c r="AQ4" i="3" s="1"/>
  <c r="C16" i="5" l="1"/>
  <c r="H13" i="5"/>
  <c r="H14" i="5" l="1"/>
  <c r="H15" i="5"/>
  <c r="C19" i="5" l="1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<sst xmlns="http://schemas.openxmlformats.org/spreadsheetml/2006/main" count="84357" uniqueCount="21455">
  <si>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</si>
  <si>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</si>
  <si>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</si>
  <si>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</si>
  <si>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</si>
  <si>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</si>
  <si>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</si>
  <si>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</si>
  <si>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</si>
  <si>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</si>
  <si>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</si>
  <si>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</si>
  <si>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</si>
  <si>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</si>
  <si>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</si>
  <si>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</si>
  <si>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</si>
  <si>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</si>
  <si>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</si>
  <si>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</si>
  <si>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</si>
  <si>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</si>
  <si>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</si>
  <si>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</si>
  <si>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</si>
  <si>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</si>
  <si>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</si>
  <si>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</si>
  <si>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</si>
  <si>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</si>
  <si>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</si>
  <si>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</si>
  <si>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</si>
  <si>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</si>
  <si>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</si>
  <si>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</si>
  <si>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</si>
  <si>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</si>
  <si>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</si>
  <si>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</si>
  <si>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</si>
  <si>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</si>
  <si>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</si>
  <si>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</si>
  <si>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</si>
  <si>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</si>
  <si>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</si>
  <si>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</si>
  <si>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</si>
  <si>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</si>
  <si>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</si>
  <si>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</si>
  <si>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</si>
  <si>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</si>
  <si>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</si>
  <si>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</si>
  <si>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</si>
  <si>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</si>
  <si>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</si>
  <si>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</si>
  <si>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</si>
  <si>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</si>
  <si>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</si>
  <si>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</si>
  <si>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</si>
  <si>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</si>
  <si>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</si>
  <si>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</si>
  <si>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</si>
  <si>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</si>
  <si>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</si>
  <si>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</si>
  <si>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</si>
  <si>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</si>
  <si>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</si>
  <si>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</si>
  <si>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</si>
  <si>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</si>
  <si>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</si>
  <si>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</si>
  <si>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</si>
  <si>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</si>
  <si>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</si>
  <si>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</si>
  <si>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</si>
  <si>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</si>
  <si>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</si>
  <si>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</si>
  <si>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</si>
  <si>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</si>
  <si>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</si>
  <si>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</si>
  <si>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</si>
  <si>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</si>
  <si>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</si>
  <si>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</si>
  <si>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</si>
  <si>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</si>
  <si>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</si>
  <si>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</si>
  <si>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</si>
  <si>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</si>
  <si>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</si>
  <si>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</si>
  <si>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</si>
  <si>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</si>
  <si>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</si>
  <si>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</si>
  <si>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</si>
  <si>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</si>
  <si>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</si>
  <si>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</si>
  <si>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</si>
  <si>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</si>
  <si>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</si>
  <si>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</si>
  <si>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</si>
  <si>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</si>
  <si>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</si>
  <si>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</si>
  <si>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</si>
  <si>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</si>
  <si>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</si>
  <si>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</si>
  <si>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</si>
  <si>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</si>
  <si>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</si>
  <si>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</si>
  <si>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</si>
  <si>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</si>
  <si>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</si>
  <si>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</si>
  <si>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</si>
  <si>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</si>
  <si>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</si>
  <si>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</si>
  <si>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</si>
  <si>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</si>
  <si>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</si>
  <si>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</si>
  <si>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</si>
  <si>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</si>
  <si>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</si>
  <si>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</si>
  <si>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</si>
  <si>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</si>
  <si>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</si>
  <si>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</si>
  <si>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</si>
  <si>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</si>
  <si>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</si>
  <si>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</si>
  <si>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</si>
  <si>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</si>
  <si>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</si>
  <si>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</si>
  <si>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</si>
  <si>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</si>
  <si>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</si>
  <si>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</si>
  <si>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</si>
  <si>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</si>
  <si>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</si>
  <si>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</si>
  <si>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</si>
  <si>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</si>
  <si>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</si>
  <si>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</si>
  <si>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</si>
  <si>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</si>
  <si>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</si>
  <si>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</si>
  <si>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</si>
  <si>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</si>
  <si>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</si>
  <si>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</si>
  <si>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</si>
  <si>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</si>
  <si>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</si>
  <si>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</si>
  <si>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</si>
  <si>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</si>
  <si>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</si>
  <si>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</si>
  <si>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</si>
  <si>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</si>
  <si>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</si>
  <si>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</si>
  <si>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</si>
  <si>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</si>
  <si>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</si>
  <si>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</si>
  <si>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</si>
  <si>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</si>
  <si>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</si>
  <si>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</si>
  <si>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</si>
  <si>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</si>
  <si>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</si>
  <si>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</si>
  <si>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</si>
  <si>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</si>
  <si>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</si>
  <si>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</si>
  <si>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</si>
  <si>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</si>
  <si>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</si>
  <si>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</si>
  <si>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</si>
  <si>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</si>
  <si>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</si>
  <si>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</si>
  <si>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</si>
  <si>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</si>
  <si>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</si>
  <si>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</si>
  <si>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</si>
  <si>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</si>
  <si>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</si>
  <si>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</si>
  <si>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</si>
  <si>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</si>
  <si>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</si>
  <si>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</si>
  <si>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</si>
  <si>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</si>
  <si>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</si>
  <si>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</si>
  <si>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</si>
  <si>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</si>
  <si>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</si>
  <si>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</si>
  <si>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</si>
  <si>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</si>
  <si>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</si>
  <si>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</si>
  <si>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</si>
  <si>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</si>
  <si>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</si>
  <si>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</si>
  <si>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</si>
  <si>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</si>
  <si>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</si>
  <si>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</si>
  <si>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</si>
  <si>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</si>
  <si>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</si>
  <si>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</si>
  <si>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</si>
  <si>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</si>
  <si>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</si>
  <si>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</si>
  <si>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</si>
  <si>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</si>
  <si>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</si>
  <si>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</si>
  <si>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</si>
  <si>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</si>
  <si>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</si>
  <si>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</si>
  <si>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</si>
  <si>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</si>
  <si>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</si>
  <si>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</si>
  <si>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</si>
  <si>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</si>
  <si>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</si>
  <si>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</si>
  <si>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</si>
  <si>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</si>
  <si>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</si>
  <si>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</si>
  <si>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</si>
  <si>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</si>
  <si>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</si>
  <si>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</si>
  <si>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</si>
  <si>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</si>
  <si>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</si>
  <si>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</si>
  <si>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</si>
  <si>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</si>
  <si>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</si>
  <si>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</si>
  <si>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</si>
  <si>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</si>
  <si>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</si>
  <si>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</si>
  <si>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</si>
  <si>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</si>
  <si>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</si>
  <si>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</si>
  <si>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</si>
  <si>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</si>
  <si>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</si>
  <si>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</si>
  <si>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</si>
  <si>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</si>
  <si>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</si>
  <si>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</si>
  <si>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</si>
  <si>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</si>
  <si>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</si>
  <si>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</si>
  <si>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</si>
  <si>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</si>
  <si>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</si>
  <si>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</si>
  <si>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</si>
  <si>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</si>
  <si>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</si>
  <si>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</si>
  <si>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</si>
  <si>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</si>
  <si>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</si>
  <si>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</si>
  <si>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</si>
  <si>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</si>
  <si>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</si>
  <si>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</si>
  <si>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</si>
  <si>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</si>
  <si>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</si>
  <si>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</si>
  <si>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</si>
  <si>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</si>
  <si>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</si>
  <si>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</si>
  <si>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</si>
  <si>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</si>
  <si>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</si>
  <si>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</si>
  <si>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</si>
  <si>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</si>
  <si>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</si>
  <si>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</si>
  <si>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</si>
  <si>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</si>
  <si>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</si>
  <si>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</si>
  <si>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</si>
  <si>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</si>
  <si>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</si>
  <si>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</si>
  <si>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</si>
  <si>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</si>
  <si>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</si>
  <si>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</si>
  <si>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</si>
  <si>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</si>
  <si>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</si>
  <si>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</si>
  <si>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</si>
  <si>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</si>
  <si>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</si>
  <si>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</si>
  <si>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</si>
  <si>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</si>
  <si>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</si>
  <si>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</si>
  <si>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</si>
  <si>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</si>
  <si>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</si>
  <si>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</si>
  <si>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</si>
  <si>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</si>
  <si>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</si>
  <si>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</si>
  <si>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</si>
  <si>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</si>
  <si>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</si>
  <si>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</si>
  <si>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</si>
  <si>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</si>
  <si>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</si>
  <si>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</si>
  <si>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</si>
  <si>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</si>
  <si>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</si>
  <si>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</si>
  <si>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</si>
  <si>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</si>
  <si>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</si>
  <si>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</si>
  <si>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</si>
  <si>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</si>
  <si>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</si>
  <si>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</si>
  <si>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</si>
  <si>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</si>
  <si>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</si>
  <si>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</si>
  <si>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</si>
  <si>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</si>
  <si>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</si>
  <si>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</si>
  <si>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</si>
  <si>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</si>
  <si>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</si>
  <si>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</si>
  <si>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</si>
  <si>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</si>
  <si>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</si>
  <si>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</si>
  <si>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</si>
  <si>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</si>
  <si>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</si>
  <si>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</si>
  <si>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</si>
  <si>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</si>
  <si>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</si>
  <si>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</si>
  <si>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</si>
  <si>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</si>
  <si>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</si>
  <si>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</si>
  <si>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</si>
  <si>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</si>
  <si>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</si>
  <si>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</si>
  <si>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</si>
  <si>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</si>
  <si>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</si>
  <si>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</si>
  <si>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</si>
  <si>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</si>
  <si>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</si>
  <si>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</si>
  <si>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</si>
  <si>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</si>
  <si>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</si>
  <si>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</si>
  <si>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</si>
  <si>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</si>
  <si>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</si>
  <si>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</si>
  <si>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</si>
  <si>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</si>
  <si>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</si>
  <si>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</si>
  <si>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</si>
  <si>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</si>
  <si>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</si>
  <si>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</si>
  <si>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</si>
  <si>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</si>
  <si>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</si>
  <si>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</si>
  <si>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</si>
  <si>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</si>
  <si>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</si>
  <si>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</si>
  <si>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</si>
  <si>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</si>
  <si>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</si>
  <si>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</si>
  <si>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</si>
  <si>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</si>
  <si>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</si>
  <si>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</si>
  <si>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</si>
  <si>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</si>
  <si>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</si>
  <si>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</si>
  <si>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</si>
  <si>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</si>
  <si>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</si>
  <si>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</si>
  <si>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</si>
  <si>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</si>
  <si>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</si>
  <si>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</si>
  <si>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</si>
  <si>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</si>
  <si>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</si>
  <si>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</si>
  <si>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</si>
  <si>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</si>
  <si>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</si>
  <si>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</si>
  <si>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</si>
  <si>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</si>
  <si>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</si>
  <si>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</si>
  <si>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</si>
  <si>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</si>
  <si>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</si>
  <si>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</si>
  <si>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</si>
  <si>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</si>
  <si>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</si>
  <si>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</si>
  <si>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</si>
  <si>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</si>
  <si>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</si>
  <si>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</si>
  <si>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</si>
  <si>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</si>
  <si>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</si>
  <si>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</si>
  <si>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</si>
  <si>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</si>
  <si>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</si>
  <si>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</si>
  <si>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</si>
  <si>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</si>
  <si>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</si>
  <si>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</si>
  <si>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</si>
  <si>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</si>
  <si>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</si>
  <si>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</si>
  <si>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</si>
  <si>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</si>
  <si>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</si>
  <si>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</si>
  <si>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</si>
  <si>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</si>
  <si>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</si>
  <si>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</si>
  <si>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</si>
  <si>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</si>
  <si>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</si>
  <si>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</si>
  <si>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</si>
  <si>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</si>
  <si>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</si>
  <si>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</si>
  <si>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</si>
  <si>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</si>
  <si>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</si>
  <si>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</si>
  <si>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</si>
  <si>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</si>
  <si>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</si>
  <si>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</si>
  <si>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</si>
  <si>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</si>
  <si>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</si>
  <si>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</si>
  <si>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</si>
  <si>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</si>
  <si>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</si>
  <si>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</si>
  <si>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</si>
  <si>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</si>
  <si>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</si>
  <si>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</si>
  <si>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</si>
  <si>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</si>
  <si>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</si>
  <si>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</si>
  <si>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</si>
  <si>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</si>
  <si>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</si>
  <si>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</si>
  <si>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</si>
  <si>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</si>
  <si>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</si>
  <si>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</si>
  <si>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</si>
  <si>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</si>
  <si>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</si>
  <si>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</si>
  <si>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</si>
  <si>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</si>
  <si>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</si>
  <si>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</si>
  <si>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</si>
  <si>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</si>
  <si>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</si>
  <si>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</si>
  <si>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</si>
  <si>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</si>
  <si>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</si>
  <si>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</si>
  <si>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</si>
  <si>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</si>
  <si>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</si>
  <si>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</si>
  <si>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</si>
  <si>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</si>
  <si>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</si>
  <si>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</si>
  <si>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</si>
  <si>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</si>
  <si>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</si>
  <si>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</si>
  <si>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</si>
  <si>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</si>
  <si>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</si>
  <si>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</si>
  <si>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</si>
  <si>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</si>
  <si>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</si>
  <si>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</si>
  <si>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</si>
  <si>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</si>
  <si>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</si>
  <si>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</si>
  <si>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</si>
  <si>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</si>
  <si>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</si>
  <si>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</si>
  <si>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</si>
  <si>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</si>
  <si>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</si>
  <si>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</si>
  <si>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</si>
  <si>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</si>
  <si>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</si>
  <si>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</si>
  <si>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</si>
  <si>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</si>
  <si>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</si>
  <si>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</si>
  <si>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</si>
  <si>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</si>
  <si>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</si>
  <si>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</si>
  <si>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</si>
  <si>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</si>
  <si>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</si>
  <si>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</si>
  <si>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</si>
  <si>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</si>
  <si>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</si>
  <si>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</si>
  <si>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</si>
  <si>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</si>
  <si>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</si>
  <si>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</si>
  <si>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</si>
  <si>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</si>
  <si>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</si>
  <si>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</si>
  <si>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</si>
  <si>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</si>
  <si>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</si>
  <si>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</si>
  <si>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</si>
  <si>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</si>
  <si>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</si>
  <si>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</si>
  <si>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</si>
  <si>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</si>
  <si>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</si>
  <si>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</si>
  <si>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</si>
  <si>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</si>
  <si>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</si>
  <si>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</si>
  <si>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</si>
  <si>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</si>
  <si>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</si>
  <si>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</si>
  <si>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</si>
  <si>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</si>
  <si>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</si>
  <si>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</si>
  <si>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</si>
  <si>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</si>
  <si>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</si>
  <si>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</si>
  <si>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</si>
  <si>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</si>
  <si>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</si>
  <si>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</si>
  <si>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</si>
  <si>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</si>
  <si>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</si>
  <si>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</si>
  <si>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</si>
  <si>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</si>
  <si>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</si>
  <si>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</si>
  <si>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</si>
  <si>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</si>
  <si>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</si>
  <si>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</si>
  <si>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</si>
  <si>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</si>
  <si>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</si>
  <si>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</si>
  <si>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</si>
  <si>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</si>
  <si>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</si>
  <si>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</si>
  <si>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</si>
  <si>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</si>
  <si>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</si>
  <si>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</si>
  <si>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</si>
  <si>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</si>
  <si>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</si>
  <si>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</si>
  <si>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</si>
  <si>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</si>
  <si>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</si>
  <si>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</si>
  <si>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</si>
  <si>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</si>
  <si>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</si>
  <si>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</si>
  <si>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</si>
  <si>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</si>
  <si>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</si>
  <si>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</si>
  <si>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</si>
  <si>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</si>
  <si>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</si>
  <si>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</si>
  <si>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</si>
  <si>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</si>
  <si>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</si>
  <si>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</si>
  <si>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</si>
  <si>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</si>
  <si>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</si>
  <si>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</si>
  <si>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</si>
  <si>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</si>
  <si>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</si>
  <si>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</si>
  <si>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</si>
  <si>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</si>
  <si>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</si>
  <si>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</si>
  <si>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</si>
  <si>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</si>
  <si>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</si>
  <si>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</si>
  <si>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</si>
  <si>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</si>
  <si>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</si>
  <si>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</si>
  <si>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</si>
  <si>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</si>
  <si>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</si>
  <si>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</si>
  <si>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</si>
  <si>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</si>
  <si>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</si>
  <si>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</si>
  <si>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</si>
  <si>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</si>
  <si>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</si>
  <si>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</si>
  <si>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</si>
  <si>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</si>
  <si>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</si>
  <si>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</si>
  <si>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</si>
  <si>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</si>
  <si>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</si>
  <si>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</si>
  <si>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</si>
  <si>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</si>
  <si>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</si>
  <si>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</si>
  <si>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</si>
  <si>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</si>
  <si>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</si>
  <si>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</si>
  <si>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</si>
  <si>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</si>
  <si>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</si>
  <si>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</si>
  <si>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</si>
  <si>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</si>
  <si>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</si>
  <si>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</si>
  <si>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</si>
  <si>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</si>
  <si>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</si>
  <si>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</si>
  <si>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</si>
  <si>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</si>
  <si>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</si>
  <si>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</si>
  <si>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</si>
  <si>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</si>
  <si>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</si>
  <si>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</si>
  <si>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</si>
  <si>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</si>
  <si>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</si>
  <si>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</si>
  <si>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</si>
  <si>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</si>
  <si>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</si>
  <si>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</si>
  <si>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</si>
  <si>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</si>
  <si>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</si>
  <si>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</si>
  <si>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</si>
  <si>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</si>
  <si>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</si>
  <si>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</si>
  <si>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</si>
  <si>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</si>
  <si>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</si>
  <si>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</si>
  <si>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</si>
  <si>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</si>
  <si>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</si>
  <si>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</si>
  <si>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</si>
  <si>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</si>
  <si>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</si>
  <si>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</si>
  <si>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</si>
  <si>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</si>
  <si>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</si>
  <si>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</si>
  <si>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</si>
  <si>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</si>
  <si>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</si>
  <si>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</si>
  <si>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</si>
  <si>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</si>
  <si>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</si>
  <si>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</si>
  <si>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</si>
  <si>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</si>
  <si>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</si>
  <si>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</si>
  <si>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</si>
  <si>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</si>
  <si>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</si>
  <si>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</si>
  <si>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</si>
  <si>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</si>
  <si>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</si>
  <si>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</si>
  <si>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</si>
  <si>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</si>
  <si>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</si>
  <si>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</si>
  <si>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</si>
  <si>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</si>
  <si>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</si>
  <si>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</si>
  <si>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</si>
  <si>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</si>
  <si>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</si>
  <si>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</si>
  <si>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</si>
  <si>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</si>
  <si>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</si>
  <si>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</si>
  <si>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</si>
  <si>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</si>
  <si>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</si>
  <si>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</si>
  <si>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</si>
  <si>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</si>
  <si>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</si>
  <si>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</si>
  <si>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</si>
  <si>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</si>
  <si>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</si>
  <si>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</si>
  <si>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</si>
  <si>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</si>
  <si>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</si>
  <si>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</si>
  <si>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</si>
  <si>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</si>
  <si>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</si>
  <si>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</si>
  <si>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</si>
  <si>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</si>
  <si>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</si>
  <si>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</si>
  <si>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</si>
  <si>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</si>
  <si>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</si>
  <si>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</si>
  <si>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</si>
  <si>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</si>
  <si>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</si>
  <si>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</si>
  <si>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</si>
  <si>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</si>
  <si>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</si>
  <si>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</si>
  <si>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</si>
  <si>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</si>
  <si>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</si>
  <si>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</si>
  <si>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</si>
  <si>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</si>
  <si>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</si>
  <si>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</si>
  <si>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</si>
  <si>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</si>
  <si>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</si>
  <si>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</si>
  <si>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</si>
  <si>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</si>
  <si>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</si>
  <si>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</si>
  <si>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</si>
  <si>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</si>
  <si>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</si>
  <si>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</si>
  <si>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</si>
  <si>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</si>
  <si>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</si>
  <si>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</si>
  <si>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</si>
  <si>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</si>
  <si>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</si>
  <si>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</si>
  <si>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</si>
  <si>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</si>
  <si>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</si>
  <si>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</si>
  <si>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</si>
  <si>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</si>
  <si>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</si>
  <si>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</si>
  <si>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</si>
  <si>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</si>
  <si>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</si>
  <si>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</si>
  <si>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</si>
  <si>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</si>
  <si>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</si>
  <si>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</si>
  <si>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</si>
  <si>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</si>
  <si>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</si>
  <si>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</si>
  <si>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</si>
  <si>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</si>
  <si>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</si>
  <si>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</si>
  <si>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</si>
  <si>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</si>
  <si>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</si>
  <si>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</si>
  <si>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</si>
  <si>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</si>
  <si>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</si>
  <si>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</si>
  <si>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</si>
  <si>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</si>
  <si>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</si>
  <si>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</si>
  <si>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</si>
  <si>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</si>
  <si>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</si>
  <si>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</si>
  <si>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</si>
  <si>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</si>
  <si>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</si>
  <si>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</si>
  <si>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</si>
  <si>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</si>
  <si>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</si>
  <si>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</si>
  <si>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</si>
  <si>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</si>
  <si>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</si>
  <si>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</si>
  <si>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</si>
  <si>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</si>
  <si>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</si>
  <si>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</si>
  <si>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</si>
  <si>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</si>
  <si>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</si>
  <si>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</si>
  <si>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</si>
  <si>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</si>
  <si>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</si>
  <si>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</si>
  <si>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</si>
  <si>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</si>
  <si>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</si>
  <si>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</si>
  <si>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</si>
  <si>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</si>
  <si>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</si>
  <si>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</si>
  <si>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</si>
  <si>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</si>
  <si>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</si>
  <si>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</si>
  <si>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</si>
  <si>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</si>
  <si>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</si>
  <si>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</si>
  <si>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</si>
  <si>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</si>
  <si>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</si>
  <si>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</si>
  <si>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</si>
  <si>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</si>
  <si>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</si>
  <si>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</si>
  <si>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</si>
  <si>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</si>
  <si>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</si>
  <si>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</si>
  <si>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</si>
  <si>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</si>
  <si>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</si>
  <si>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</si>
  <si>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</si>
  <si>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</si>
  <si>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</si>
  <si>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</si>
  <si>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</si>
  <si>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</si>
  <si>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</si>
  <si>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</si>
  <si>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</si>
  <si>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</si>
  <si>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</si>
  <si>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</si>
  <si>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</si>
  <si>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</si>
  <si>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</si>
  <si>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</si>
  <si>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</si>
  <si>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</si>
  <si>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</si>
  <si>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</si>
  <si>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</si>
  <si>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</si>
  <si>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</si>
  <si>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</si>
  <si>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</si>
  <si>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</si>
  <si>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</si>
  <si>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</si>
  <si>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</si>
  <si>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</si>
  <si>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</si>
  <si>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</si>
  <si>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</si>
  <si>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</si>
  <si>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</si>
  <si>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</si>
  <si>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</si>
  <si>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</si>
  <si>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</si>
  <si>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</si>
  <si>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</si>
  <si>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</si>
  <si>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</si>
  <si>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</si>
  <si>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</si>
  <si>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</si>
  <si>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</si>
  <si>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</si>
  <si>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</si>
  <si>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</si>
  <si>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</si>
  <si>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</si>
  <si>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</si>
  <si>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</si>
  <si>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</si>
  <si>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</si>
  <si>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</si>
  <si>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</si>
  <si>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</si>
  <si>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</si>
  <si>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</si>
  <si>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</si>
  <si>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</si>
  <si>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</si>
  <si>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</si>
  <si>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</si>
  <si>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</si>
  <si>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</si>
  <si>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</si>
  <si>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</si>
  <si>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</si>
  <si>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</si>
  <si>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</si>
  <si>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</si>
  <si>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</si>
  <si>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</si>
  <si>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</si>
  <si>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</si>
  <si>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</si>
  <si>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</si>
  <si>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</si>
  <si>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</si>
  <si>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</si>
  <si>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</si>
  <si>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</si>
  <si>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</si>
  <si>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</si>
  <si>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</si>
  <si>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</si>
  <si>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</si>
  <si>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</si>
  <si>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</si>
  <si>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</si>
  <si>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</si>
  <si>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</si>
  <si>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</si>
  <si>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</si>
  <si>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</si>
  <si>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</si>
  <si>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</si>
  <si>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</si>
  <si>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</si>
  <si>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</si>
  <si>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</si>
  <si>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</si>
  <si>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</si>
  <si>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</si>
  <si>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</si>
  <si>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</si>
  <si>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</si>
  <si>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</si>
  <si>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</si>
  <si>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</si>
  <si>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</si>
  <si>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</si>
  <si>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</si>
  <si>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</si>
  <si>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</si>
  <si>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</si>
  <si>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</si>
  <si>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</si>
  <si>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</si>
  <si>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</si>
  <si>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</si>
  <si>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</si>
  <si>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</si>
  <si>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</si>
  <si>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</si>
  <si>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</si>
  <si>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</si>
  <si>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</si>
  <si>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</si>
  <si>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</si>
  <si>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</si>
  <si>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</si>
  <si>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</si>
  <si>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</si>
  <si>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</si>
  <si>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</si>
  <si>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</si>
  <si>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</si>
  <si>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</si>
  <si>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</si>
  <si>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</si>
  <si>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</si>
  <si>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</si>
  <si>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</si>
  <si>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</si>
  <si>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</si>
  <si>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</si>
  <si>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</si>
  <si>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</si>
  <si>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</si>
  <si>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</si>
  <si>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</si>
  <si>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</si>
  <si>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</si>
  <si>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</si>
  <si>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</si>
  <si>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</si>
  <si>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</si>
  <si>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</si>
  <si>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</si>
  <si>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</si>
  <si>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</si>
  <si>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</si>
  <si>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</si>
  <si>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</si>
  <si>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</si>
  <si>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</si>
  <si>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</si>
  <si>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</si>
  <si>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</si>
  <si>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</si>
  <si>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</si>
  <si>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</si>
  <si>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</si>
  <si>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</si>
  <si>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</si>
  <si>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</si>
  <si>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</si>
  <si>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</si>
  <si>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</si>
  <si>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</si>
  <si>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</si>
  <si>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</si>
  <si>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</si>
  <si>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</si>
  <si>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</si>
  <si>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</si>
  <si>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</si>
  <si>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</si>
  <si>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</si>
  <si>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</si>
  <si>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</si>
  <si>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</si>
  <si>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</si>
  <si>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</si>
  <si>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</si>
  <si>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</si>
  <si>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</si>
  <si>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</si>
  <si>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</si>
  <si>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</si>
  <si>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</si>
  <si>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</si>
  <si>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</si>
  <si>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</si>
  <si>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</si>
  <si>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</si>
  <si>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</si>
  <si>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</si>
  <si>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</si>
  <si>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</si>
  <si>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</si>
  <si>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</si>
  <si>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</si>
  <si>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</si>
  <si>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</si>
  <si>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</si>
  <si>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</si>
  <si>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</si>
  <si>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</si>
  <si>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</si>
  <si>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</si>
  <si>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</si>
  <si>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</si>
  <si>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</si>
  <si>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</si>
  <si>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</si>
  <si>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</si>
  <si>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</si>
  <si>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</si>
  <si>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</si>
  <si>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</si>
  <si>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</si>
  <si>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</si>
  <si>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</si>
  <si>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</si>
  <si>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</si>
  <si>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</si>
  <si>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</si>
  <si>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</si>
  <si>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</si>
  <si>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</si>
  <si>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</si>
  <si>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</si>
  <si>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</si>
  <si>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</si>
  <si>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</si>
  <si>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</si>
  <si>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</si>
  <si>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</si>
  <si>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</si>
  <si>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</si>
  <si>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</si>
  <si>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</si>
  <si>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</si>
  <si>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</si>
  <si>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</si>
  <si>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</si>
  <si>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</si>
  <si>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</si>
  <si>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</si>
  <si>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</si>
  <si>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</si>
  <si>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</si>
  <si>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</si>
  <si>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</si>
  <si>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</si>
  <si>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</si>
  <si>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</si>
  <si>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</si>
  <si>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</si>
  <si>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</si>
  <si>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</si>
  <si>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</si>
  <si>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</si>
  <si>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</si>
  <si>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</si>
  <si>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</si>
  <si>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</si>
  <si>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</si>
  <si>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</si>
  <si>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</si>
  <si>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</si>
  <si>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</si>
  <si>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</si>
  <si>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</si>
  <si>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</si>
  <si>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</si>
  <si>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</si>
  <si>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</si>
  <si>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</si>
  <si>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</si>
  <si>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</si>
  <si>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</si>
  <si>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</si>
  <si>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</si>
  <si>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</si>
  <si>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</si>
  <si>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</si>
  <si>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</si>
  <si>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</si>
  <si>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</si>
  <si>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</si>
  <si>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</si>
  <si>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</si>
  <si>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</si>
  <si>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</si>
  <si>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</si>
  <si>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</si>
  <si>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</si>
  <si>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</si>
  <si>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</si>
  <si>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</si>
  <si>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</si>
  <si>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</si>
  <si>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</si>
  <si>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</si>
  <si>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</si>
  <si>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</si>
  <si>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</si>
  <si>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</si>
  <si>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</si>
  <si>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</si>
  <si>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</si>
  <si>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</si>
  <si>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</si>
  <si>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</si>
  <si>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</si>
  <si>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</si>
  <si>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</si>
  <si>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</si>
  <si>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</si>
  <si>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</si>
  <si>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</si>
  <si>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</si>
  <si>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</si>
  <si>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</si>
  <si>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</si>
  <si>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</si>
  <si>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</si>
  <si>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</si>
  <si>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</si>
  <si>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</si>
  <si>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</si>
  <si>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</si>
  <si>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</si>
  <si>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</si>
  <si>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</si>
  <si>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</si>
  <si>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</si>
  <si>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</si>
  <si>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</si>
  <si>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</si>
  <si>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</si>
  <si>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</si>
  <si>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</si>
  <si>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</si>
  <si>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</si>
  <si>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</si>
  <si>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</si>
  <si>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</si>
  <si>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</si>
  <si>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</si>
  <si>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</si>
  <si>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</si>
  <si>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</si>
  <si>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</si>
  <si>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</si>
  <si>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</si>
  <si>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</si>
  <si>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</si>
  <si>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</si>
  <si>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</si>
  <si>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</si>
  <si>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</si>
  <si>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</si>
  <si>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</si>
  <si>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</si>
  <si>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</si>
  <si>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</si>
  <si>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</si>
  <si>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</si>
  <si>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</si>
  <si>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</si>
  <si>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</si>
  <si>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</si>
  <si>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</si>
  <si>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</si>
  <si>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</si>
  <si>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</si>
  <si>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</si>
  <si>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</si>
  <si>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</si>
  <si>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</si>
  <si>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</si>
  <si>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</si>
  <si>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</si>
  <si>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</si>
  <si>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</si>
  <si>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</si>
  <si>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</si>
  <si>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</si>
  <si>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</si>
  <si>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</si>
  <si>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</si>
  <si>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</si>
  <si>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</si>
  <si>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</si>
  <si>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</si>
  <si>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</si>
  <si>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</si>
  <si>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</si>
  <si>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</si>
  <si>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</si>
  <si>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</si>
  <si>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</si>
  <si>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</si>
  <si>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</si>
  <si>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</si>
  <si>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</si>
  <si>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</si>
  <si>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</si>
  <si>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</si>
  <si>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</si>
  <si>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</si>
  <si>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</si>
  <si>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</si>
  <si>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</si>
  <si>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</si>
  <si>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</si>
  <si>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</si>
  <si>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</si>
  <si>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</si>
  <si>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</si>
  <si>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</si>
  <si>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</si>
  <si>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</si>
  <si>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</si>
  <si>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</si>
  <si>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</si>
  <si>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</si>
  <si>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</si>
  <si>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</si>
  <si>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</si>
  <si>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</si>
  <si>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</si>
  <si>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</si>
  <si>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</si>
  <si>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</si>
  <si>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</si>
  <si>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</si>
  <si>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</si>
  <si>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</si>
  <si>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</si>
  <si>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</si>
  <si>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</si>
  <si>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</si>
  <si>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</si>
  <si>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</si>
  <si>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</si>
  <si>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</si>
  <si>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</si>
  <si>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</si>
  <si>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</si>
  <si>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</si>
  <si>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</si>
  <si>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</si>
  <si>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</si>
  <si>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</si>
  <si>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</si>
  <si>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</si>
  <si>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</si>
  <si>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</si>
  <si>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</si>
  <si>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</si>
  <si>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</si>
  <si>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</si>
  <si>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</si>
  <si>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</si>
  <si>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</si>
  <si>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</si>
  <si>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</si>
  <si>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</si>
  <si>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</si>
  <si>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</si>
  <si>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</si>
  <si>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</si>
  <si>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</si>
  <si>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</si>
  <si>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</si>
  <si>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</si>
  <si>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</si>
  <si>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</si>
  <si>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</si>
  <si>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</si>
  <si>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</si>
  <si>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</si>
  <si>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</si>
  <si>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</si>
  <si>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</si>
  <si>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</si>
  <si>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</si>
  <si>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</si>
  <si>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</si>
  <si>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</si>
  <si>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</si>
  <si>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</si>
  <si>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</si>
  <si>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</si>
  <si>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</si>
  <si>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</si>
  <si>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</si>
  <si>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</si>
  <si>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</si>
  <si>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</si>
  <si>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</si>
  <si>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</si>
  <si>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</si>
  <si>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</si>
  <si>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</si>
  <si>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</si>
  <si>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</si>
  <si>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</si>
  <si>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</si>
  <si>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</si>
  <si>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</si>
  <si>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</si>
  <si>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</si>
  <si>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</si>
  <si>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</si>
  <si>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</si>
  <si>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</si>
  <si>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</si>
  <si>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</si>
  <si>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</si>
  <si>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</si>
  <si>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</si>
  <si>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</si>
  <si>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</si>
  <si>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</si>
  <si>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</si>
  <si>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</si>
  <si>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</si>
  <si>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</si>
  <si>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</si>
  <si>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</si>
  <si>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</si>
  <si>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</si>
  <si>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</si>
  <si>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</si>
  <si>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</si>
  <si>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</si>
  <si>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</si>
  <si>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</si>
  <si>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</si>
  <si>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</si>
  <si>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</si>
  <si>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</si>
  <si>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</si>
  <si>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</si>
  <si>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</si>
  <si>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</si>
  <si>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</si>
  <si>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</si>
  <si>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</si>
  <si>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</si>
  <si>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</si>
  <si>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</si>
  <si>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</si>
  <si>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</si>
  <si>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</si>
  <si>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</si>
  <si>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</si>
  <si>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</si>
  <si>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</si>
  <si>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</si>
  <si>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</si>
  <si>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</si>
  <si>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</si>
  <si>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</si>
  <si>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</si>
  <si>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</si>
  <si>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</si>
  <si>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</si>
  <si>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</si>
  <si>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</si>
  <si>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</si>
  <si>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</si>
  <si>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</si>
  <si>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</si>
  <si>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</si>
  <si>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</si>
  <si>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</si>
  <si>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</si>
  <si>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</si>
  <si>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</si>
  <si>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</si>
  <si>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</si>
  <si>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</si>
  <si>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</si>
  <si>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</si>
  <si>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</si>
  <si>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</si>
  <si>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</si>
  <si>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</si>
  <si>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</si>
  <si>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</si>
  <si>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</si>
  <si>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</si>
  <si>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</si>
  <si>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</si>
  <si>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</si>
  <si>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</si>
  <si>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</si>
  <si>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</si>
  <si>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</si>
  <si>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</si>
  <si>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</si>
  <si>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</si>
  <si>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</si>
  <si>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</si>
  <si>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</si>
  <si>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</si>
  <si>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</si>
  <si>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</si>
  <si>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</si>
  <si>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</si>
  <si>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</si>
  <si>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</si>
  <si>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</si>
  <si>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</si>
  <si>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</si>
  <si>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</si>
  <si>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</si>
  <si>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</si>
  <si>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</si>
  <si>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</si>
  <si>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</si>
  <si>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</si>
  <si>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</si>
  <si>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</si>
  <si>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</si>
  <si>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</si>
  <si>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</si>
  <si>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</si>
  <si>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</si>
  <si>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</si>
  <si>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</si>
  <si>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</si>
  <si>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</si>
  <si>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</si>
  <si>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</si>
  <si>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</si>
  <si>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</si>
  <si>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</si>
  <si>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</si>
  <si>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</si>
  <si>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</si>
  <si>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</si>
  <si>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</si>
  <si>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</si>
  <si>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</si>
  <si>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</si>
  <si>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</si>
  <si>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</si>
  <si>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</si>
  <si>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</si>
  <si>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</si>
  <si>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</si>
  <si>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</si>
  <si>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</si>
  <si>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</si>
  <si>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</si>
  <si>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</si>
  <si>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</si>
  <si>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</si>
  <si>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</si>
  <si>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</si>
  <si>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</si>
  <si>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</si>
  <si>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</si>
  <si>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</si>
  <si>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</si>
  <si>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</si>
  <si>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</si>
  <si>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</si>
  <si>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</si>
  <si>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</si>
  <si>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</si>
  <si>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</si>
  <si>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</si>
  <si>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</si>
  <si>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</si>
  <si>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</si>
  <si>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</si>
  <si>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</si>
  <si>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</si>
  <si>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</si>
  <si>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</si>
  <si>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</si>
  <si>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</si>
  <si>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</si>
  <si>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</si>
  <si>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</si>
  <si>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</si>
  <si>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</si>
  <si>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</si>
  <si>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</si>
  <si>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</si>
  <si>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</si>
  <si>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</si>
  <si>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</si>
  <si>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</si>
  <si>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</si>
  <si>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</si>
  <si>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</si>
  <si>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</si>
  <si>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</si>
  <si>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</si>
  <si>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</si>
  <si>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</si>
  <si>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</si>
  <si>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</si>
  <si>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</si>
  <si>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</si>
  <si>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</si>
  <si>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</si>
  <si>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</si>
  <si>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</si>
  <si>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</si>
  <si>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</si>
  <si>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</si>
  <si>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</si>
  <si>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</si>
  <si>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</si>
  <si>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</si>
  <si>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</si>
  <si>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</si>
  <si>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</si>
  <si>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</si>
  <si>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</si>
  <si>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</si>
  <si>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</si>
  <si>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</si>
  <si>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</si>
  <si>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</si>
  <si>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</si>
  <si>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</si>
  <si>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</si>
  <si>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</si>
  <si>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</si>
  <si>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</si>
  <si>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</si>
  <si>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</si>
  <si>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</si>
  <si>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</si>
  <si>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</si>
  <si>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</si>
  <si>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</si>
  <si>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</si>
  <si>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</si>
  <si>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</si>
  <si>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</si>
  <si>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</si>
  <si>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</si>
  <si>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</si>
  <si>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</si>
  <si>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</si>
  <si>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</si>
  <si>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</si>
  <si>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</si>
  <si>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</si>
  <si>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</si>
  <si>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</si>
  <si>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</si>
  <si>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</si>
  <si>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</si>
  <si>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</si>
  <si>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</si>
  <si>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</si>
  <si>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</si>
  <si>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</si>
  <si>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</si>
  <si>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</si>
  <si>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</si>
  <si>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</si>
  <si>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</si>
  <si>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</si>
  <si>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</si>
  <si>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</si>
  <si>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</si>
  <si>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</si>
  <si>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</si>
  <si>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</si>
  <si>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</si>
  <si>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</si>
  <si>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</si>
  <si>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</si>
  <si>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</si>
  <si>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</si>
  <si>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</si>
  <si>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</si>
  <si>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</si>
  <si>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</si>
  <si>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</si>
  <si>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</si>
  <si>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</si>
  <si>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</si>
  <si>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</si>
  <si>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</si>
  <si>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</si>
  <si>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</si>
  <si>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</si>
  <si>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</si>
  <si>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</si>
  <si>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</si>
  <si>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</si>
  <si>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</si>
  <si>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</si>
  <si>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</si>
  <si>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</si>
  <si>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</si>
  <si>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</si>
  <si>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</si>
  <si>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</si>
  <si>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</si>
  <si>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</si>
  <si>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</si>
  <si>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</si>
  <si>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</si>
  <si>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</si>
  <si>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</si>
  <si>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</si>
  <si>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</si>
  <si>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</si>
  <si>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</si>
  <si>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</si>
  <si>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</si>
  <si>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</si>
  <si>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</si>
  <si>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</si>
  <si>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</si>
  <si>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</si>
  <si>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</si>
  <si>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</si>
  <si>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</si>
  <si>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</si>
  <si>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</si>
  <si>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</si>
  <si>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</si>
  <si>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</si>
  <si>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</si>
  <si>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</si>
  <si>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</si>
  <si>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</si>
  <si>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</si>
  <si>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</si>
  <si>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</si>
  <si>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</si>
  <si>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</si>
  <si>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</si>
  <si>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</si>
  <si>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</si>
  <si>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</si>
  <si>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</si>
  <si>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</si>
  <si>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</si>
  <si>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</si>
  <si>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</si>
  <si>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</si>
  <si>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</si>
  <si>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</si>
  <si>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</si>
  <si>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</si>
  <si>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</si>
  <si>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</si>
  <si>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</si>
  <si>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</si>
  <si>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</si>
  <si>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</si>
  <si>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</si>
  <si>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</si>
  <si>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</si>
  <si>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</si>
  <si>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</si>
  <si>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</si>
  <si>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</si>
  <si>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</si>
  <si>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</si>
  <si>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</si>
  <si>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</si>
  <si>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</si>
  <si>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</si>
  <si>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</si>
  <si>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</si>
  <si>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</si>
  <si>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</si>
  <si>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</si>
  <si>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</si>
  <si>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</si>
  <si>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</si>
  <si>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</si>
  <si>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</si>
  <si>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</si>
  <si>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</si>
  <si>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</si>
  <si>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</si>
  <si>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</si>
  <si>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</si>
  <si>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</si>
  <si>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</si>
  <si>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</si>
  <si>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</si>
  <si>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</si>
  <si>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</si>
  <si>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</si>
  <si>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</si>
  <si>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</si>
  <si>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</si>
  <si>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</si>
  <si>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</si>
  <si>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</si>
  <si>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</si>
  <si>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</si>
  <si>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</si>
  <si>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</si>
  <si>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</si>
  <si>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</si>
  <si>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</si>
  <si>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</si>
  <si>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</si>
  <si>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</si>
  <si>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</si>
  <si>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</si>
  <si>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</si>
  <si>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</si>
  <si>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</si>
  <si>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</si>
  <si>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</si>
  <si>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</si>
  <si>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</si>
  <si>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</si>
  <si>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</si>
  <si>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</si>
  <si>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</si>
  <si>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</si>
  <si>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</si>
  <si>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</si>
  <si>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</si>
  <si>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</si>
  <si>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</si>
  <si>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</si>
  <si>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</si>
  <si>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</si>
  <si>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</si>
  <si>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</si>
  <si>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</si>
  <si>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</si>
  <si>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</si>
  <si>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</si>
  <si>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</si>
  <si>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</si>
  <si>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</si>
  <si>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</si>
  <si>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</si>
  <si>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</si>
  <si>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</si>
  <si>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</si>
  <si>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</si>
  <si>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</si>
  <si>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</si>
  <si>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</si>
  <si>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</si>
  <si>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</si>
  <si>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</si>
  <si>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</si>
  <si>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</si>
  <si>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</si>
  <si>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</si>
  <si>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</si>
  <si>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</si>
  <si>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</si>
  <si>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</si>
  <si>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</si>
  <si>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</si>
  <si>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</si>
  <si>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</si>
  <si>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</si>
  <si>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</si>
  <si>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</si>
  <si>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</si>
  <si>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</si>
  <si>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</si>
  <si>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</si>
  <si>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</si>
  <si>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</si>
  <si>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</si>
  <si>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</si>
  <si>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</si>
  <si>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</si>
  <si>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</si>
  <si>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</si>
  <si>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</si>
  <si>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</si>
  <si>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</si>
  <si>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</si>
  <si>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</si>
  <si>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</si>
  <si>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</si>
  <si>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</si>
  <si>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</si>
  <si>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</si>
  <si>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</si>
  <si>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</si>
  <si>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</si>
  <si>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</si>
  <si>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</si>
  <si>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</si>
  <si>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</si>
  <si>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</si>
  <si>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</si>
  <si>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</si>
  <si>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</si>
  <si>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</si>
  <si>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</si>
  <si>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</si>
  <si>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</si>
  <si>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</si>
  <si>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</si>
  <si>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</si>
  <si>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</si>
  <si>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</si>
  <si>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</si>
  <si>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</si>
  <si>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</si>
  <si>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</si>
  <si>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</si>
  <si>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</si>
  <si>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</si>
  <si>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</si>
  <si>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</si>
  <si>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</si>
  <si>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</si>
  <si>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</si>
  <si>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</si>
  <si>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</si>
  <si>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</si>
  <si>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</si>
  <si>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</si>
  <si>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</si>
  <si>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</si>
  <si>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</si>
  <si>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</si>
  <si>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</si>
  <si>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</si>
  <si>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</si>
  <si>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</si>
  <si>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</si>
  <si>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</si>
  <si>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</si>
  <si>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</si>
  <si>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</si>
  <si>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</si>
  <si>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</si>
  <si>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</si>
  <si>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</si>
  <si>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</si>
  <si>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</si>
  <si>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</si>
  <si>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</si>
  <si>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</si>
  <si>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</si>
  <si>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</si>
  <si>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</si>
  <si>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</si>
  <si>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</si>
  <si>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</si>
  <si>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</si>
  <si>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</si>
  <si>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</si>
  <si>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</si>
  <si>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</si>
  <si>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</si>
  <si>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</si>
  <si>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</si>
  <si>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</si>
  <si>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</si>
  <si>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</si>
  <si>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</si>
  <si>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</si>
  <si>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</si>
  <si>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</si>
  <si>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</si>
  <si>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</si>
  <si>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</si>
  <si>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</si>
  <si>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</si>
  <si>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</si>
  <si>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</si>
  <si>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</si>
  <si>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</si>
  <si>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</si>
  <si>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</si>
  <si>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</si>
  <si>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</si>
  <si>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</si>
  <si>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</si>
  <si>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</si>
  <si>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</si>
  <si>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</si>
  <si>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</si>
  <si>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</si>
  <si>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</si>
  <si>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</si>
  <si>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</si>
  <si>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</si>
  <si>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</si>
  <si>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</si>
  <si>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</si>
  <si>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</si>
  <si>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</si>
  <si>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</si>
  <si>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</si>
  <si>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</si>
  <si>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</si>
  <si>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</si>
  <si>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</si>
  <si>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</si>
  <si>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</si>
  <si>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</si>
  <si>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</si>
  <si>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</si>
  <si>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</si>
  <si>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</si>
  <si>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</si>
  <si>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</si>
  <si>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</si>
  <si>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</si>
  <si>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</si>
  <si>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</si>
  <si>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</si>
  <si>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</si>
  <si>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</si>
  <si>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</si>
  <si>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</si>
  <si>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</si>
  <si>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</si>
  <si>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</si>
  <si>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</si>
  <si>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</si>
  <si>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</si>
  <si>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</si>
  <si>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</si>
  <si>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</si>
  <si>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</si>
  <si>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</si>
  <si>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</si>
  <si>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</si>
  <si>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</si>
  <si>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</si>
  <si>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</si>
  <si>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</si>
  <si>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</si>
  <si>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</si>
  <si>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</si>
  <si>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</si>
  <si>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</si>
  <si>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</si>
  <si>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</si>
  <si>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</si>
  <si>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</si>
  <si>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</si>
  <si>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</si>
  <si>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</si>
  <si>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</si>
  <si>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</si>
  <si>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</si>
  <si>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</si>
  <si>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</si>
  <si>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</si>
  <si>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</si>
  <si>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</si>
  <si>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</si>
  <si>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</si>
  <si>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</si>
  <si>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</si>
  <si>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</si>
  <si>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</si>
  <si>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</si>
  <si>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</si>
  <si>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</si>
  <si>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</si>
  <si>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</si>
  <si>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</si>
  <si>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</si>
  <si>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</si>
  <si>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</si>
  <si>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</si>
  <si>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</si>
  <si>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</si>
  <si>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</si>
  <si>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</si>
  <si>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</si>
  <si>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</si>
  <si>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</si>
  <si>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</si>
  <si>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</si>
  <si>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</si>
  <si>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</si>
  <si>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</si>
  <si>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</si>
  <si>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</si>
  <si>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</si>
  <si>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</si>
  <si>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</si>
  <si>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</si>
  <si>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</si>
  <si>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</si>
  <si>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</si>
  <si>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</si>
  <si>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</si>
  <si>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</si>
  <si>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</si>
  <si>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</si>
  <si>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</si>
  <si>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</si>
  <si>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</si>
  <si>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</si>
  <si>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</si>
  <si>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</si>
  <si>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</si>
  <si>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</si>
  <si>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</si>
  <si>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</si>
  <si>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</si>
  <si>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</si>
  <si>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</si>
  <si>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</si>
  <si>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</si>
  <si>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</si>
  <si>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</si>
  <si>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</si>
  <si>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</si>
  <si>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</si>
  <si>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</si>
  <si>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</si>
  <si>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</si>
  <si>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</si>
  <si>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</si>
  <si>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</si>
  <si>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</si>
  <si>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</si>
  <si>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</si>
  <si>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</si>
  <si>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</si>
  <si>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</si>
  <si>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</si>
  <si>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</si>
  <si>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</si>
  <si>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</si>
  <si>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</si>
  <si>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</si>
  <si>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</si>
  <si>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</si>
  <si>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</si>
  <si>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</si>
  <si>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</si>
  <si>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</si>
  <si>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</si>
  <si>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</si>
  <si>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</si>
  <si>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</si>
  <si>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</si>
  <si>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</si>
  <si>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</si>
  <si>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</si>
  <si>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</si>
  <si>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</si>
  <si>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</si>
  <si>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</si>
  <si>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</si>
  <si>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</si>
  <si>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</si>
  <si>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</si>
  <si>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</si>
  <si>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</si>
  <si>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</si>
  <si>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</si>
  <si>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</si>
  <si>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</si>
  <si>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</si>
  <si>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</si>
  <si>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</si>
  <si>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</si>
  <si>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</si>
  <si>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</si>
  <si>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</si>
  <si>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</si>
  <si>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</si>
  <si>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</si>
  <si>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</si>
  <si>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</si>
  <si>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</si>
  <si>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</si>
  <si>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</si>
  <si>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</si>
  <si>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</si>
  <si>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</si>
  <si>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</si>
  <si>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</si>
  <si>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</si>
  <si>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</si>
  <si>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</si>
  <si>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</si>
  <si>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</si>
  <si>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</si>
  <si>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</si>
  <si>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</si>
  <si>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</si>
  <si>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</si>
  <si>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</si>
  <si>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</si>
  <si>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</si>
  <si>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</si>
  <si>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</si>
  <si>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</si>
  <si>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</si>
  <si>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</si>
  <si>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</si>
  <si>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</si>
  <si>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</si>
  <si>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</si>
  <si>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</si>
  <si>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</si>
  <si>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</si>
  <si>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</si>
  <si>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</si>
  <si>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</si>
  <si>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</si>
  <si>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</si>
  <si>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</si>
  <si>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</si>
  <si>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</si>
  <si>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</si>
  <si>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</si>
  <si>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</si>
  <si>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</si>
  <si>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</si>
  <si>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</si>
  <si>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</si>
  <si>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</si>
  <si>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</si>
  <si>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</si>
  <si>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</si>
  <si>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</si>
  <si>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</si>
  <si>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</si>
  <si>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</si>
  <si>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</si>
  <si>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</si>
  <si>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</si>
  <si>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</si>
  <si>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</si>
  <si>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</si>
  <si>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</si>
  <si>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</si>
  <si>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</si>
  <si>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</si>
  <si>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</si>
  <si>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</si>
  <si>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</si>
  <si>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</si>
  <si>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</si>
  <si>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</si>
  <si>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</si>
  <si>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</si>
  <si>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</si>
  <si>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</si>
  <si>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</si>
  <si>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</si>
  <si>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</si>
  <si>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</si>
  <si>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</si>
  <si>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</si>
  <si>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</si>
  <si>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</si>
  <si>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</si>
  <si>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</si>
  <si>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</si>
  <si>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</si>
  <si>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</si>
  <si>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</si>
  <si>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</si>
  <si>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</si>
  <si>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</si>
  <si>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</si>
  <si>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</si>
  <si>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</si>
  <si>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</si>
  <si>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</si>
  <si>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</si>
  <si>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</si>
  <si>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</si>
  <si>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</si>
  <si>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</si>
  <si>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</si>
  <si>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</si>
  <si>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</si>
  <si>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</si>
  <si>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</si>
  <si>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</si>
  <si>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</si>
  <si>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</si>
  <si>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</si>
  <si>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</si>
  <si>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</si>
  <si>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</si>
  <si>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</si>
  <si>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</si>
  <si>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</si>
  <si>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</si>
  <si>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</si>
  <si>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</si>
  <si>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</si>
  <si>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</si>
  <si>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</si>
  <si>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</si>
  <si>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</si>
  <si>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</si>
  <si>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</si>
  <si>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</si>
  <si>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</si>
  <si>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</si>
  <si>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</si>
  <si>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</si>
  <si>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</si>
  <si>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</si>
  <si>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</si>
  <si>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</si>
  <si>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</si>
  <si>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</si>
  <si>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</si>
  <si>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</si>
  <si>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</si>
  <si>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</si>
  <si>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</si>
  <si>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</si>
  <si>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</si>
  <si>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</si>
  <si>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</si>
  <si>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</si>
  <si>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</si>
  <si>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</si>
  <si>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</si>
  <si>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</si>
  <si>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</si>
  <si>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</si>
  <si>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</si>
  <si>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</si>
  <si>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</si>
  <si>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</si>
  <si>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</si>
  <si>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</si>
  <si>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</si>
  <si>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</si>
  <si>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</si>
  <si>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</si>
  <si>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</si>
  <si>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</si>
  <si>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</si>
  <si>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</si>
  <si>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</si>
  <si>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</si>
  <si>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</si>
  <si>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</si>
  <si>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</si>
  <si>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</si>
  <si>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</si>
  <si>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</si>
  <si>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</si>
  <si>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</si>
  <si>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</si>
  <si>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</si>
  <si>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</si>
  <si>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</si>
  <si>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</si>
  <si>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</si>
  <si>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</si>
  <si>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</si>
  <si>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</si>
  <si>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</si>
  <si>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</si>
  <si>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</si>
  <si>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</si>
  <si>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</si>
  <si>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</si>
  <si>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</si>
  <si>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</si>
  <si>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</si>
  <si>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</si>
  <si>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</si>
  <si>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</si>
  <si>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</si>
  <si>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</si>
  <si>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</si>
  <si>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</si>
  <si>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</si>
  <si>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</si>
  <si>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</si>
  <si>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</si>
  <si>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</si>
  <si>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</si>
  <si>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</si>
  <si>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</si>
  <si>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</si>
  <si>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</si>
  <si>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</si>
  <si>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</si>
  <si>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</si>
  <si>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</si>
  <si>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</si>
  <si>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</si>
  <si>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</si>
  <si>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</si>
  <si>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</si>
  <si>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</si>
  <si>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</si>
  <si>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</si>
  <si>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</si>
  <si>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</si>
  <si>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</si>
  <si>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</si>
  <si>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</si>
  <si>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</si>
  <si>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</si>
  <si>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</si>
  <si>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</si>
  <si>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</si>
  <si>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</si>
  <si>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</si>
  <si>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</si>
  <si>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</si>
  <si>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</si>
  <si>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</si>
  <si>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</si>
  <si>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</si>
  <si>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</si>
  <si>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</si>
  <si>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</si>
  <si>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</si>
  <si>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</si>
  <si>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</si>
  <si>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</si>
  <si>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</si>
  <si>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</si>
  <si>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</si>
  <si>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</si>
  <si>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</si>
  <si>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</si>
  <si>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</si>
  <si>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</si>
  <si>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</si>
  <si>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</si>
  <si>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</si>
  <si>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</si>
  <si>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</si>
  <si>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</si>
  <si>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</si>
  <si>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</si>
  <si>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</si>
  <si>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</si>
  <si>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</si>
  <si>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</si>
  <si>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</si>
  <si>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</si>
  <si>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</si>
  <si>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</si>
  <si>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</si>
  <si>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</si>
  <si>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</si>
  <si>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</si>
  <si>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</si>
  <si>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</si>
  <si>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</si>
  <si>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</si>
  <si>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</si>
  <si>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</si>
  <si>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</si>
  <si>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</si>
  <si>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</si>
  <si>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</si>
  <si>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</si>
  <si>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</si>
  <si>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</si>
  <si>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</si>
  <si>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</si>
  <si>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</si>
  <si>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</si>
  <si>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</si>
  <si>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</si>
  <si>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</si>
  <si>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</si>
  <si>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</si>
  <si>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</si>
  <si>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</si>
  <si>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</si>
  <si>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</si>
  <si>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</si>
  <si>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</si>
  <si>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</si>
  <si>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</si>
  <si>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</si>
  <si>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</si>
  <si>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</si>
  <si>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</si>
  <si>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</si>
  <si>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</si>
  <si>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</si>
  <si>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</si>
  <si>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</si>
  <si>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</si>
  <si>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</si>
  <si>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</si>
  <si>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</si>
  <si>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</si>
  <si>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</si>
  <si>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</si>
  <si>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</si>
  <si>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</si>
  <si>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</si>
  <si>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</si>
  <si>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</si>
  <si>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</si>
  <si>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</si>
  <si>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</si>
  <si>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</si>
  <si>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</si>
  <si>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</si>
  <si>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</si>
  <si>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</si>
  <si>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</si>
  <si>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</si>
  <si>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</si>
  <si>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</si>
  <si>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</si>
  <si>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</si>
  <si>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</si>
  <si>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</si>
  <si>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</si>
  <si>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</si>
  <si>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</si>
  <si>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</si>
  <si>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</si>
  <si>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</si>
  <si>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</si>
  <si>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</si>
  <si>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</si>
  <si>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</si>
  <si>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</si>
  <si>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</si>
  <si>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</si>
  <si>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</si>
  <si>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</si>
  <si>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</si>
  <si>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</si>
  <si>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</si>
  <si>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</si>
  <si>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</si>
  <si>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</si>
  <si>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</si>
  <si>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</si>
  <si>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</si>
  <si>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</si>
  <si>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</si>
  <si>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</si>
  <si>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</si>
  <si>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</si>
  <si>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</si>
  <si>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</si>
  <si>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</si>
  <si>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</si>
  <si>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</si>
  <si>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</si>
  <si>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</si>
  <si>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</si>
  <si>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</si>
  <si>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</si>
  <si>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</si>
  <si>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</si>
  <si>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</si>
  <si>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</si>
  <si>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</si>
  <si>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</si>
  <si>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</si>
  <si>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</si>
  <si>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</si>
  <si>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</si>
  <si>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</si>
  <si>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</si>
  <si>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</si>
  <si>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</si>
  <si>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</si>
  <si>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</si>
  <si>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</si>
  <si>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</si>
  <si>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</si>
  <si>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</si>
  <si>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</si>
  <si>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</si>
  <si>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</si>
  <si>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</si>
  <si>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</si>
  <si>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</si>
  <si>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</si>
  <si>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</si>
  <si>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</si>
  <si>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</si>
  <si>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</si>
  <si>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</si>
  <si>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</si>
  <si>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</si>
  <si>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</si>
  <si>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</si>
  <si>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</si>
  <si>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</si>
  <si>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</si>
  <si>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</si>
  <si>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</si>
  <si>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</si>
  <si>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</si>
  <si>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</si>
  <si>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</si>
  <si>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</si>
  <si>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</si>
  <si>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</si>
  <si>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</si>
  <si>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</si>
  <si>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</si>
  <si>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</si>
  <si>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</si>
  <si>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</si>
  <si>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</si>
  <si>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</si>
  <si>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</si>
  <si>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</si>
  <si>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</si>
  <si>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</si>
  <si>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</si>
  <si>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</si>
  <si>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</si>
  <si>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</si>
  <si>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</si>
  <si>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</si>
  <si>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</si>
  <si>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</si>
  <si>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</si>
  <si>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</si>
  <si>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</si>
  <si>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</si>
  <si>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</si>
  <si>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</si>
  <si>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</si>
  <si>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</si>
  <si>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</si>
  <si>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</si>
  <si>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</si>
  <si>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</si>
  <si>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</si>
  <si>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</si>
  <si>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</si>
  <si>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</si>
  <si>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</si>
  <si>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</si>
  <si>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</si>
  <si>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</si>
  <si>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</si>
  <si>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</si>
  <si>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</si>
  <si>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</si>
  <si>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</si>
  <si>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</si>
  <si>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</si>
  <si>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</si>
  <si>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</si>
  <si>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</si>
  <si>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</si>
  <si>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</si>
  <si>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</si>
  <si>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</si>
  <si>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</si>
  <si>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</si>
  <si>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</si>
  <si>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</si>
  <si>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</si>
  <si>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</si>
  <si>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</si>
  <si>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</si>
  <si>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</si>
  <si>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</si>
  <si>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</si>
  <si>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</si>
  <si>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</si>
  <si>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</si>
  <si>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</si>
  <si>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</si>
  <si>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</si>
  <si>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</si>
  <si>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</si>
  <si>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</si>
  <si>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</si>
  <si>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</si>
  <si>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</si>
  <si>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</si>
  <si>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</si>
  <si>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</si>
  <si>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</si>
  <si>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</si>
  <si>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</si>
  <si>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</si>
  <si>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</si>
  <si>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</si>
  <si>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</si>
  <si>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</si>
  <si>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</si>
  <si>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</si>
  <si>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</si>
  <si>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</si>
  <si>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</si>
  <si>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</si>
  <si>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</si>
  <si>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</si>
  <si>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</si>
  <si>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</si>
  <si>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</si>
  <si>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</si>
  <si>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</si>
  <si>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</si>
  <si>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</si>
  <si>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</si>
  <si>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</si>
  <si>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</si>
  <si>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</si>
  <si>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</si>
  <si>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</si>
  <si>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</si>
  <si>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</si>
  <si>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</si>
  <si>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</si>
  <si>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</si>
  <si>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</si>
  <si>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</si>
  <si>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</si>
  <si>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</si>
  <si>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</si>
  <si>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</si>
  <si>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</si>
  <si>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</si>
  <si>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</si>
  <si>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</si>
  <si>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</si>
  <si>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</si>
  <si>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</si>
  <si>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</si>
  <si>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</si>
  <si>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</si>
  <si>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</si>
  <si>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</si>
  <si>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</si>
  <si>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</si>
  <si>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</si>
  <si>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</si>
  <si>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</si>
  <si>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</si>
  <si>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</si>
  <si>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</si>
  <si>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</si>
  <si>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</si>
  <si>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</si>
  <si>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</si>
  <si>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</si>
  <si>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</si>
  <si>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</si>
  <si>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</si>
  <si>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</si>
  <si>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</si>
  <si>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</si>
  <si>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</si>
  <si>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</si>
  <si>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</si>
  <si>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</si>
  <si>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</si>
  <si>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</si>
  <si>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</si>
  <si>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</si>
  <si>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</si>
  <si>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</si>
  <si>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</si>
  <si>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</si>
  <si>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</si>
  <si>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</si>
  <si>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</si>
  <si>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</si>
  <si>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</si>
  <si>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</si>
  <si>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</si>
  <si>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</si>
  <si>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</si>
  <si>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</si>
  <si>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</si>
  <si>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</si>
  <si>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</si>
  <si>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</si>
  <si>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</si>
  <si>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</si>
  <si>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</si>
  <si>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</si>
  <si>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</si>
  <si>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</si>
  <si>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</si>
  <si>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</si>
  <si>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</si>
  <si>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</si>
  <si>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</si>
  <si>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</si>
  <si>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</si>
  <si>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</si>
  <si>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</si>
  <si>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</si>
  <si>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</si>
  <si>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</si>
  <si>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</si>
  <si>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</si>
  <si>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</si>
  <si>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</si>
  <si>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</si>
  <si>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</si>
  <si>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</si>
  <si>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</si>
  <si>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</si>
  <si>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</si>
  <si>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</si>
  <si>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</si>
  <si>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</si>
  <si>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</si>
  <si>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</si>
  <si>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</si>
  <si>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</si>
  <si>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</si>
  <si>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</si>
  <si>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</si>
  <si>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</si>
  <si>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</si>
  <si>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</si>
  <si>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</si>
  <si>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</si>
  <si>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</si>
  <si>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</si>
  <si>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</si>
  <si>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</si>
  <si>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</si>
  <si>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</si>
  <si>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</si>
  <si>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</si>
  <si>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</si>
  <si>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</si>
  <si>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</si>
  <si>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</si>
  <si>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</si>
  <si>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</si>
  <si>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</si>
  <si>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</si>
  <si>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</si>
  <si>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</si>
  <si>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</si>
  <si>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</si>
  <si>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</si>
  <si>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</si>
  <si>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</si>
  <si>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</si>
  <si>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</si>
  <si>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</si>
  <si>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</si>
  <si>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</si>
  <si>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</si>
  <si>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</si>
  <si>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</si>
  <si>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</si>
  <si>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</si>
  <si>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</si>
  <si>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</si>
  <si>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</si>
  <si>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</si>
  <si>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</si>
  <si>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</si>
  <si>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</si>
  <si>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</si>
  <si>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</si>
  <si>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</si>
  <si>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</si>
  <si>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</si>
  <si>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</si>
  <si>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</si>
  <si>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</si>
  <si>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</si>
  <si>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</si>
  <si>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</si>
  <si>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</si>
  <si>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</si>
  <si>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</si>
  <si>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</si>
  <si>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</si>
  <si>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</si>
  <si>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</si>
  <si>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</si>
  <si>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</si>
  <si>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</si>
  <si>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</si>
  <si>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</si>
  <si>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</si>
  <si>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</si>
  <si>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</si>
  <si>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</si>
  <si>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</si>
  <si>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</si>
  <si>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</si>
  <si>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</si>
  <si>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</si>
  <si>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</si>
  <si>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</si>
  <si>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</si>
  <si>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</si>
  <si>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</si>
  <si>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</si>
  <si>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</si>
  <si>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</si>
  <si>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</si>
  <si>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</si>
  <si>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</si>
  <si>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</si>
  <si>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</si>
  <si>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</si>
  <si>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</si>
  <si>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</si>
  <si>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</si>
  <si>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</si>
  <si>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</si>
  <si>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</si>
  <si>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</si>
  <si>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</si>
  <si>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</si>
  <si>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</si>
  <si>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</si>
  <si>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</si>
  <si>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</si>
  <si>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</si>
  <si>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</si>
  <si>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</si>
  <si>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</si>
  <si>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</si>
  <si>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</si>
  <si>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</si>
  <si>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</si>
  <si>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</si>
  <si>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</si>
  <si>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</si>
  <si>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</si>
  <si>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</si>
  <si>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</si>
  <si>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</si>
  <si>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</si>
  <si>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</si>
  <si>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</si>
  <si>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</si>
  <si>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</si>
  <si>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</si>
  <si>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</si>
  <si>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</si>
  <si>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</si>
  <si>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</si>
  <si>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</si>
  <si>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</si>
  <si>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</si>
  <si>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</si>
  <si>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</si>
  <si>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</si>
  <si>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</si>
  <si>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</si>
  <si>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</si>
  <si>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</si>
  <si>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</si>
  <si>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</si>
  <si>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</si>
  <si>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</si>
  <si>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</si>
  <si>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</si>
  <si>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</si>
  <si>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</si>
  <si>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</si>
  <si>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</si>
  <si>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</si>
  <si>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</si>
  <si>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</si>
  <si>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</si>
  <si>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</si>
  <si>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</si>
  <si>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</si>
  <si>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</si>
  <si>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</si>
  <si>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</si>
  <si>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</si>
  <si>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</si>
  <si>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</si>
  <si>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</si>
  <si>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</si>
  <si>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</si>
  <si>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</si>
  <si>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</si>
  <si>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</si>
  <si>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</si>
  <si>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</si>
  <si>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</si>
  <si>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</si>
  <si>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</si>
  <si>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</si>
  <si>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</si>
  <si>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</si>
  <si>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</si>
  <si>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</si>
  <si>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</si>
  <si>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</si>
  <si>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</si>
  <si>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</si>
  <si>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</si>
  <si>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</si>
  <si>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</si>
  <si>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</si>
  <si>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</si>
  <si>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</si>
  <si>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</si>
  <si>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</si>
  <si>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</si>
  <si>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</si>
  <si>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</si>
  <si>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</si>
  <si>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</si>
  <si>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</si>
  <si>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</si>
  <si>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</si>
  <si>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</si>
  <si>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</si>
  <si>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</si>
  <si>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</si>
  <si>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</si>
  <si>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</si>
  <si>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</si>
  <si>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</si>
  <si>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</si>
  <si>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</si>
  <si>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</si>
  <si>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</si>
  <si>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</si>
  <si>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</si>
  <si>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</si>
  <si>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</si>
  <si>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</si>
  <si>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</si>
  <si>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</si>
  <si>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</si>
  <si>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</si>
  <si>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</si>
  <si>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</si>
  <si>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</si>
  <si>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</si>
  <si>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</si>
  <si>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</si>
  <si>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</si>
  <si>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</si>
  <si>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</si>
  <si>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</si>
  <si>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</si>
  <si>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</si>
  <si>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</si>
  <si>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</si>
  <si>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</si>
  <si>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</si>
  <si>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</si>
  <si>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</si>
  <si>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</si>
  <si>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</si>
  <si>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</si>
  <si>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</si>
  <si>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</si>
  <si>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</si>
  <si>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</si>
  <si>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</si>
  <si>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</si>
  <si>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</si>
  <si>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</si>
  <si>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</si>
  <si>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</si>
  <si>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</si>
  <si>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</si>
  <si>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</si>
  <si>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</si>
  <si>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</si>
  <si>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</si>
  <si>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</si>
  <si>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</si>
  <si>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</si>
  <si>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</si>
  <si>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</si>
  <si>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</si>
  <si>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</si>
  <si>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</si>
  <si>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</si>
  <si>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</si>
  <si>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</si>
  <si>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</si>
  <si>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</si>
  <si>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</si>
  <si>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</si>
  <si>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</si>
  <si>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</si>
  <si>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</si>
  <si>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</si>
  <si>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</si>
  <si>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</si>
  <si>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</si>
  <si>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</si>
  <si>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</si>
  <si>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</si>
  <si>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</si>
  <si>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</si>
  <si>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</si>
  <si>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</si>
  <si>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</si>
  <si>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</si>
  <si>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</si>
  <si>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</si>
  <si>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</si>
  <si>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</si>
  <si>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</si>
  <si>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</si>
  <si>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</si>
  <si>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</si>
  <si>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</si>
  <si>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</si>
  <si>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</si>
  <si>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</si>
  <si>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</si>
  <si>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</si>
  <si>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</si>
  <si>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</si>
  <si>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</si>
  <si>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</si>
  <si>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</si>
  <si>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</si>
  <si>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</si>
  <si>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</si>
  <si>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</si>
  <si>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</si>
  <si>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</si>
  <si>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</si>
  <si>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</si>
  <si>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</si>
  <si>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</si>
  <si>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</si>
  <si>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</si>
  <si>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</si>
  <si>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</si>
  <si>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</si>
  <si>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</si>
  <si>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</si>
  <si>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</si>
  <si>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</si>
  <si>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</si>
  <si>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</si>
  <si>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</si>
  <si>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</si>
  <si>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</si>
  <si>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</si>
  <si>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</si>
  <si>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</si>
  <si>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</si>
  <si>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</si>
  <si>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</si>
  <si>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</si>
  <si>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</si>
  <si>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</si>
  <si>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</si>
  <si>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</si>
  <si>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</si>
  <si>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</si>
  <si>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</si>
  <si>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</si>
  <si>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</si>
  <si>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</si>
  <si>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</si>
  <si>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</si>
  <si>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</si>
  <si>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</si>
  <si>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</si>
  <si>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</si>
  <si>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</si>
  <si>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</si>
  <si>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</si>
  <si>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</si>
  <si>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</si>
  <si>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</si>
  <si>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</si>
  <si>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</si>
  <si>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</si>
  <si>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</si>
  <si>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</si>
  <si>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</si>
  <si>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</si>
  <si>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</si>
  <si>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</si>
  <si>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</si>
  <si>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</si>
  <si>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</si>
  <si>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</si>
  <si>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</si>
  <si>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</si>
  <si>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</si>
  <si>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</si>
  <si>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</si>
  <si>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</si>
  <si>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</si>
  <si>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</si>
  <si>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</si>
  <si>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</si>
  <si>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</si>
  <si>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</si>
  <si>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</si>
  <si>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</si>
  <si>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</si>
  <si>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</si>
  <si>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</si>
  <si>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</si>
  <si>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</si>
  <si>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</si>
  <si>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</si>
  <si>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</si>
  <si>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</si>
  <si>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</si>
  <si>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</si>
  <si>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</si>
  <si>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</si>
  <si>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</si>
  <si>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</si>
  <si>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</si>
  <si>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</si>
  <si>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</si>
  <si>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</si>
  <si>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</si>
  <si>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</si>
  <si>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</si>
  <si>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</si>
  <si>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</si>
  <si>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</si>
  <si>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</si>
  <si>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</si>
  <si>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</si>
  <si>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</si>
  <si>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</si>
  <si>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</si>
  <si>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</si>
  <si>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</si>
  <si>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</si>
  <si>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</si>
  <si>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</si>
  <si>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</si>
  <si>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</si>
  <si>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</si>
  <si>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</si>
  <si>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</si>
  <si>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</si>
  <si>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</si>
  <si>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</si>
  <si>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</si>
  <si>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</si>
  <si>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</si>
  <si>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</si>
  <si>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</si>
  <si>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</si>
  <si>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</si>
  <si>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</si>
  <si>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</si>
  <si>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</si>
  <si>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</si>
  <si>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</si>
  <si>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</si>
  <si>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</si>
  <si>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</si>
  <si>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</si>
  <si>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</si>
  <si>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</si>
  <si>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</si>
  <si>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</si>
  <si>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</si>
  <si>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</si>
  <si>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</si>
  <si>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</si>
  <si>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</si>
  <si>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</si>
  <si>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</si>
  <si>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</si>
  <si>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</si>
  <si>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</si>
  <si>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</si>
  <si>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</si>
  <si>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</si>
  <si>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</si>
  <si>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</si>
  <si>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</si>
  <si>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</si>
  <si>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</si>
  <si>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</si>
  <si>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</si>
  <si>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</si>
  <si>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</si>
  <si>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</si>
  <si>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</si>
  <si>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</si>
  <si>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</si>
  <si>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</si>
  <si>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</si>
  <si>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</si>
  <si>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</si>
  <si>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</si>
  <si>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</si>
  <si>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</si>
  <si>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</si>
  <si>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</si>
  <si>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</si>
  <si>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</si>
  <si>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</si>
  <si>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</si>
  <si>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</si>
  <si>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</si>
  <si>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</si>
  <si>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</si>
  <si>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</si>
  <si>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</si>
  <si>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</si>
  <si>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</si>
  <si>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</si>
  <si>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</si>
  <si>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</si>
  <si>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</si>
  <si>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</si>
  <si>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</si>
  <si>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</si>
  <si>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</si>
  <si>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</si>
  <si>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</si>
  <si>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</si>
  <si>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</si>
  <si>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</si>
  <si>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</si>
  <si>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</si>
  <si>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</si>
  <si>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</si>
  <si>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</si>
  <si>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</si>
  <si>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</si>
  <si>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</si>
  <si>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</si>
  <si>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</si>
  <si>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</si>
  <si>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</si>
  <si>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</si>
  <si>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</si>
  <si>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</si>
  <si>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</si>
  <si>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</si>
  <si>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</si>
  <si>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</si>
  <si>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</si>
  <si>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</si>
  <si>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</si>
  <si>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</si>
  <si>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</si>
  <si>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</si>
  <si>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</si>
  <si>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</si>
  <si>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</si>
  <si>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</si>
  <si>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</si>
  <si>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</si>
  <si>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</si>
  <si>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</si>
  <si>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</si>
  <si>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</si>
  <si>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</si>
  <si>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</si>
  <si>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</si>
  <si>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</si>
  <si>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</si>
  <si>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</si>
  <si>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</si>
  <si>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</si>
  <si>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</si>
  <si>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</si>
  <si>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</si>
  <si>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</si>
  <si>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</si>
  <si>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</si>
  <si>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</si>
  <si>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</si>
  <si>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</si>
  <si>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</si>
  <si>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</si>
  <si>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</si>
  <si>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</si>
  <si>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</si>
  <si>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</si>
  <si>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</si>
  <si>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</si>
  <si>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</si>
  <si>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</si>
  <si>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</si>
  <si>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</si>
  <si>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</si>
  <si>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</si>
  <si>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</si>
  <si>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</si>
  <si>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</si>
  <si>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</si>
  <si>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</si>
  <si>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</si>
  <si>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</si>
  <si>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</si>
  <si>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</si>
  <si>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</si>
  <si>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</si>
  <si>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</si>
  <si>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</si>
  <si>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</si>
  <si>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</si>
  <si>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</si>
  <si>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</si>
  <si>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</si>
  <si>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</si>
  <si>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</si>
  <si>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</si>
  <si>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</si>
  <si>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</si>
  <si>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</si>
  <si>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</si>
  <si>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</si>
  <si>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</si>
  <si>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</si>
  <si>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</si>
  <si>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</si>
  <si>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</si>
  <si>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</si>
  <si>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</si>
  <si>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</si>
  <si>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</si>
  <si>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</si>
  <si>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</si>
  <si>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</si>
  <si>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</si>
  <si>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</si>
  <si>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</si>
  <si>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</si>
  <si>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</si>
  <si>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</si>
  <si>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</si>
  <si>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</si>
  <si>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</si>
  <si>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</si>
  <si>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</si>
  <si>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</si>
  <si>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</si>
  <si>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</si>
  <si>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</si>
  <si>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</si>
  <si>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</si>
  <si>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</si>
  <si>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</si>
  <si>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</si>
  <si>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</si>
  <si>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</si>
  <si>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</si>
  <si>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</si>
  <si>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</si>
  <si>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</si>
  <si>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</si>
  <si>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</si>
  <si>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</si>
  <si>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</si>
  <si>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</si>
  <si>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</si>
  <si>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</si>
  <si>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</si>
  <si>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</si>
  <si>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</si>
  <si>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</si>
  <si>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</si>
  <si>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</si>
  <si>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</si>
  <si>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</si>
  <si>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</si>
  <si>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</si>
  <si>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</si>
  <si>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</si>
  <si>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</si>
  <si>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</si>
  <si>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</si>
  <si>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</si>
  <si>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</si>
  <si>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</si>
  <si>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</si>
  <si>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</si>
  <si>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</si>
  <si>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</si>
  <si>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</si>
  <si>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</si>
  <si>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</si>
  <si>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</si>
  <si>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</si>
  <si>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</si>
  <si>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</si>
  <si>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</si>
  <si>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</si>
  <si>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</si>
  <si>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</si>
  <si>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</si>
  <si>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</si>
  <si>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</si>
  <si>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</si>
  <si>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</si>
  <si>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</si>
  <si>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</si>
  <si>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</si>
  <si>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</si>
  <si>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</si>
  <si>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</si>
  <si>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</si>
  <si>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</si>
  <si>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</si>
  <si>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</si>
  <si>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</si>
  <si>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</si>
  <si>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</si>
  <si>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</si>
  <si>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</si>
  <si>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</si>
  <si>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</si>
  <si>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</si>
  <si>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</si>
  <si>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</si>
  <si>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</si>
  <si>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</si>
  <si>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</si>
  <si>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</si>
  <si>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</si>
  <si>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</si>
  <si>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</si>
  <si>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</si>
  <si>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</si>
  <si>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</si>
  <si>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</si>
  <si>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</si>
  <si>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</si>
  <si>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</si>
  <si>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</si>
  <si>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</si>
  <si>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</si>
  <si>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</si>
  <si>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</si>
  <si>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</si>
  <si>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</si>
  <si>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</si>
  <si>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</si>
  <si>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</si>
  <si>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</si>
  <si>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</si>
  <si>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</si>
  <si>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</si>
  <si>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</si>
  <si>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</si>
  <si>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</si>
  <si>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</si>
  <si>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</si>
  <si>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</si>
  <si>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</si>
  <si>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</si>
  <si>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</si>
  <si>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</si>
  <si>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</si>
  <si>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</si>
  <si>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</si>
  <si>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</si>
  <si>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</si>
  <si>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</si>
  <si>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</si>
  <si>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</si>
  <si>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</si>
  <si>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</si>
  <si>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</si>
  <si>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</si>
  <si>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</si>
  <si>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</si>
  <si>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</si>
  <si>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</si>
  <si>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</si>
  <si>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</si>
  <si>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</si>
  <si>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</si>
  <si>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</si>
  <si>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</si>
  <si>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</si>
  <si>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</si>
  <si>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</si>
  <si>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</si>
  <si>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</si>
  <si>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</si>
  <si>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</si>
  <si>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</si>
  <si>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</si>
  <si>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</si>
  <si>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</si>
  <si>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</si>
  <si>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</si>
  <si>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</si>
  <si>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</si>
  <si>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</si>
  <si>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</si>
  <si>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</si>
  <si>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</si>
  <si>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</si>
  <si>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</si>
  <si>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</si>
  <si>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</si>
  <si>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</si>
  <si>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</si>
  <si>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</si>
  <si>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</si>
  <si>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</si>
  <si>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</si>
  <si>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</si>
  <si>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</si>
  <si>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</si>
  <si>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</si>
  <si>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</si>
  <si>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</si>
  <si>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</si>
  <si>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</si>
  <si>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</si>
  <si>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</si>
  <si>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</si>
  <si>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</si>
  <si>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</si>
  <si>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</si>
  <si>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</si>
  <si>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</si>
  <si>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</si>
  <si>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</si>
  <si>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</si>
  <si>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</si>
  <si>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</si>
  <si>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</si>
  <si>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</si>
  <si>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</si>
  <si>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</si>
  <si>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</si>
  <si>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</si>
  <si>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</si>
  <si>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</si>
  <si>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</si>
  <si>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</si>
  <si>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</si>
  <si>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</si>
  <si>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</si>
  <si>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</si>
  <si>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</si>
  <si>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</si>
  <si>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</si>
  <si>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</si>
  <si>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</si>
  <si>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</si>
  <si>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</si>
  <si>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</si>
  <si>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</si>
  <si>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</si>
  <si>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</si>
  <si>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</si>
  <si>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</si>
  <si>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</si>
  <si>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</si>
  <si>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</si>
  <si>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</si>
  <si>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</si>
  <si>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</si>
  <si>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</si>
  <si>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</si>
  <si>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</si>
  <si>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</si>
  <si>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</si>
  <si>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</si>
  <si>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</si>
  <si>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</si>
  <si>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</si>
  <si>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</si>
  <si>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</si>
  <si>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</si>
  <si>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</si>
  <si>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</si>
  <si>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</si>
  <si>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</si>
  <si>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</si>
  <si>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</si>
  <si>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</si>
  <si>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</si>
  <si>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</si>
  <si>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</si>
  <si>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</si>
  <si>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</si>
  <si>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</si>
  <si>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</si>
  <si>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</si>
  <si>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</si>
  <si>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</si>
  <si>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</si>
  <si>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</si>
  <si>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</si>
  <si>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</si>
  <si>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</si>
  <si>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</si>
  <si>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</si>
  <si>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</si>
  <si>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</si>
  <si>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</si>
  <si>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</si>
  <si>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</si>
  <si>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</si>
  <si>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</si>
  <si>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</si>
  <si>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</si>
  <si>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</si>
  <si>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</si>
  <si>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</si>
  <si>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</si>
  <si>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</si>
  <si>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</si>
  <si>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</si>
  <si>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</si>
  <si>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</si>
  <si>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</si>
  <si>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</si>
  <si>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</si>
  <si>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</si>
  <si>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</si>
  <si>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</si>
  <si>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</si>
  <si>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</si>
  <si>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</si>
  <si>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</si>
  <si>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</si>
  <si>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</si>
  <si>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</si>
  <si>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</si>
  <si>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</si>
  <si>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</si>
  <si>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</si>
  <si>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</si>
  <si>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</si>
  <si>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</si>
  <si>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</si>
  <si>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</si>
  <si>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</si>
  <si>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</si>
  <si>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</si>
  <si>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</si>
  <si>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</si>
  <si>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</si>
  <si>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</si>
  <si>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</si>
  <si>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</si>
  <si>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</si>
  <si>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</si>
  <si>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</si>
  <si>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</si>
  <si>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</si>
  <si>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</si>
  <si>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</si>
  <si>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</si>
  <si>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</si>
  <si>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</si>
  <si>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</si>
  <si>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</si>
  <si>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</si>
  <si>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</si>
  <si>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</si>
  <si>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</si>
  <si>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</si>
  <si>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</si>
  <si>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</si>
  <si>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</si>
  <si>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</si>
  <si>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</si>
  <si>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</si>
  <si>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</si>
  <si>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</si>
  <si>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</si>
  <si>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</si>
  <si>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</si>
  <si>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</si>
  <si>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</si>
  <si>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</si>
  <si>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</si>
  <si>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</si>
  <si>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</si>
  <si>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</si>
  <si>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</si>
  <si>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</si>
  <si>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</si>
  <si>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</si>
  <si>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</si>
  <si>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</si>
  <si>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</si>
  <si>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</si>
  <si>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</si>
  <si>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</si>
  <si>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</si>
  <si>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</si>
  <si>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</si>
  <si>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</si>
  <si>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</si>
  <si>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</si>
  <si>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</si>
  <si>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</si>
  <si>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</si>
  <si>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</si>
  <si>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</si>
  <si>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</si>
  <si>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</si>
  <si>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</si>
  <si>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</si>
  <si>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</si>
  <si>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</si>
  <si>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</si>
  <si>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</si>
  <si>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</si>
  <si>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</si>
  <si>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</si>
  <si>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</si>
  <si>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</si>
  <si>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</si>
  <si>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</si>
  <si>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</si>
  <si>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</si>
  <si>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</si>
  <si>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</si>
  <si>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</si>
  <si>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</si>
  <si>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</si>
  <si>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</si>
  <si>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</si>
  <si>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</si>
  <si>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</si>
  <si>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</si>
  <si>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</si>
  <si>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</si>
  <si>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</si>
  <si>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</si>
  <si>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</si>
  <si>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</si>
  <si>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</si>
  <si>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</si>
  <si>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</si>
  <si>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</si>
  <si>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</si>
  <si>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</si>
  <si>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</si>
  <si>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</si>
  <si>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</si>
  <si>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</si>
  <si>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</si>
  <si>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</si>
  <si>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</si>
  <si>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</si>
  <si>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</si>
  <si>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</si>
  <si>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</si>
  <si>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</si>
  <si>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</si>
  <si>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</si>
  <si>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</si>
  <si>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</si>
  <si>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</si>
  <si>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</si>
  <si>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</si>
  <si>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</si>
  <si>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</si>
  <si>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</si>
  <si>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</si>
  <si>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</si>
  <si>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</si>
  <si>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</si>
  <si>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</si>
  <si>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</si>
  <si>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</si>
  <si>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</si>
  <si>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</si>
  <si>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</si>
  <si>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</si>
  <si>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</si>
  <si>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</si>
  <si>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</si>
  <si>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</si>
  <si>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</si>
  <si>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</si>
  <si>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</si>
  <si>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</si>
  <si>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</si>
  <si>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</si>
  <si>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</si>
  <si>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</si>
  <si>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</si>
  <si>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</si>
  <si>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</si>
  <si>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</si>
  <si>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</si>
  <si>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</si>
  <si>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</si>
  <si>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</si>
  <si>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</si>
  <si>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</si>
  <si>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</si>
  <si>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</si>
  <si>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</si>
  <si>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</si>
  <si>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</si>
  <si>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</si>
  <si>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</si>
  <si>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</si>
  <si>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</si>
  <si>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</si>
  <si>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</si>
  <si>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</si>
  <si>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</si>
  <si>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</si>
  <si>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</si>
  <si>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</si>
  <si>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</si>
  <si>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</si>
  <si>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</si>
  <si>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</si>
  <si>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</si>
  <si>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</si>
  <si>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</si>
  <si>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</si>
  <si>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</si>
  <si>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</si>
  <si>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</si>
  <si>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</si>
  <si>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</si>
  <si>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</si>
  <si>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</si>
  <si>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</si>
  <si>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</si>
  <si>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</si>
  <si>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</si>
  <si>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</si>
  <si>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</si>
  <si>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</si>
  <si>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</si>
  <si>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</si>
  <si>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</si>
  <si>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</si>
  <si>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</si>
  <si>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</si>
  <si>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</si>
  <si>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</si>
  <si>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</si>
  <si>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</si>
  <si>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</si>
  <si>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</si>
  <si>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</si>
  <si>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</si>
  <si>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</si>
  <si>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</si>
  <si>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</si>
  <si>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</si>
  <si>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</si>
  <si>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</si>
  <si>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</si>
  <si>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</si>
  <si>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</si>
  <si>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</si>
  <si>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</si>
  <si>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</si>
  <si>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</si>
  <si>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</si>
  <si>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</si>
  <si>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</si>
  <si>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</si>
  <si>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</si>
  <si>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</si>
  <si>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</si>
  <si>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</si>
  <si>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</si>
  <si>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</si>
  <si>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</si>
  <si>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</si>
  <si>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</si>
  <si>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</si>
  <si>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</si>
  <si>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</si>
  <si>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</si>
  <si>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</si>
  <si>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</si>
  <si>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</si>
  <si>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</si>
  <si>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</si>
  <si>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</si>
  <si>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</si>
  <si>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</si>
  <si>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</si>
  <si>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</si>
  <si>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</si>
  <si>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</si>
  <si>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</si>
  <si>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</si>
  <si>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</si>
  <si>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</si>
  <si>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</si>
  <si>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</si>
  <si>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</si>
  <si>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</si>
  <si>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</si>
  <si>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</si>
  <si>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</si>
  <si>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</si>
  <si>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</si>
  <si>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</si>
  <si>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</si>
  <si>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</si>
  <si>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</si>
  <si>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</si>
  <si>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</si>
  <si>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</si>
  <si>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</si>
  <si>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</si>
  <si>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</si>
  <si>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</si>
  <si>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</si>
  <si>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</si>
  <si>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</si>
  <si>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</si>
  <si>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</si>
  <si>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</si>
  <si>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</si>
  <si>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</si>
  <si>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</si>
  <si>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</si>
  <si>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</si>
  <si>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</si>
  <si>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</si>
  <si>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</si>
  <si>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</si>
  <si>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</si>
  <si>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</si>
  <si>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</si>
  <si>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</si>
  <si>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</si>
  <si>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</si>
  <si>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</si>
  <si>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</si>
  <si>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</si>
  <si>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</si>
  <si>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</si>
  <si>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</si>
  <si>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</si>
  <si>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</si>
  <si>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</si>
  <si>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</si>
  <si>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</si>
  <si>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</si>
  <si>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</si>
  <si>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</si>
  <si>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</si>
  <si>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</si>
  <si>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</si>
  <si>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</si>
  <si>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</si>
  <si>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</si>
  <si>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</si>
  <si>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</si>
  <si>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</si>
  <si>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</si>
  <si>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</si>
  <si>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</si>
  <si>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</si>
  <si>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</si>
  <si>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</si>
  <si>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</si>
  <si>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</si>
  <si>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</si>
  <si>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</si>
  <si>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</si>
  <si>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</si>
  <si>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</si>
  <si>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</si>
  <si>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</si>
  <si>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</si>
  <si>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</si>
  <si>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</si>
  <si>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</si>
  <si>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</si>
  <si>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</si>
  <si>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</si>
  <si>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</si>
  <si>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</si>
  <si>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</si>
  <si>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</si>
  <si>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</si>
  <si>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</si>
  <si>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</si>
  <si>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</si>
  <si>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</si>
  <si>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</si>
  <si>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</si>
  <si>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</si>
  <si>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</si>
  <si>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</si>
  <si>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</si>
  <si>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</si>
  <si>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</si>
  <si>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</si>
  <si>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</si>
  <si>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</si>
  <si>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</si>
  <si>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</si>
  <si>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</si>
  <si>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</si>
  <si>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</si>
  <si>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</si>
  <si>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</si>
  <si>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</si>
  <si>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</si>
  <si>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</si>
  <si>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</si>
  <si>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</si>
  <si>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</si>
  <si>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</si>
  <si>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</si>
  <si>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</si>
  <si>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</si>
  <si>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</si>
  <si>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</si>
  <si>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</si>
  <si>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</si>
  <si>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</si>
  <si>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</si>
  <si>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</si>
  <si>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</si>
  <si>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</si>
  <si>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</si>
  <si>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</si>
  <si>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</si>
  <si>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</si>
  <si>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</si>
  <si>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</si>
  <si>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</si>
  <si>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</si>
  <si>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</si>
  <si>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</si>
  <si>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</si>
  <si>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</si>
  <si>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</si>
  <si>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</si>
  <si>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</si>
  <si>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</si>
  <si>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</si>
  <si>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</si>
  <si>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</si>
  <si>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</si>
  <si>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</si>
  <si>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</si>
  <si>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</si>
  <si>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</si>
  <si>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</si>
  <si>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</si>
  <si>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</si>
  <si>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</si>
  <si>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</si>
  <si>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</si>
  <si>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</si>
  <si>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</si>
  <si>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</si>
  <si>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</si>
  <si>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</si>
  <si>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</si>
  <si>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</si>
  <si>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</si>
  <si>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</si>
  <si>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</si>
  <si>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</si>
  <si>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</si>
  <si>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</si>
  <si>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</si>
  <si>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</si>
  <si>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</si>
  <si>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</si>
  <si>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</si>
  <si>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</si>
  <si>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</si>
  <si>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</si>
  <si>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</si>
  <si>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</si>
  <si>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</si>
  <si>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</si>
  <si>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</si>
  <si>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</si>
  <si>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</si>
  <si>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</si>
  <si>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</si>
  <si>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</si>
  <si>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</si>
  <si>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</si>
  <si>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</si>
  <si>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</si>
  <si>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</si>
  <si>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</si>
  <si>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</si>
  <si>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</si>
  <si>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</si>
  <si>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</si>
  <si>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</si>
  <si>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</si>
  <si>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</si>
  <si>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</si>
  <si>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</si>
  <si>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</si>
  <si>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</si>
  <si>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</si>
  <si>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</si>
  <si>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</si>
  <si>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</si>
  <si>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</si>
  <si>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</si>
  <si>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</si>
  <si>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</si>
  <si>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</si>
  <si>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</si>
  <si>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</si>
  <si>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</si>
  <si>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</si>
  <si>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</si>
  <si>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</si>
  <si>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</si>
  <si>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</si>
  <si>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</si>
  <si>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</si>
  <si>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</si>
  <si>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</si>
  <si>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</si>
  <si>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</si>
  <si>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</si>
  <si>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</si>
  <si>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</si>
  <si>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</si>
  <si>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</si>
  <si>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</si>
  <si>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</si>
  <si>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</si>
  <si>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</si>
  <si>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</si>
  <si>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</si>
  <si>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</si>
  <si>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</si>
  <si>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</si>
  <si>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</si>
  <si>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</si>
  <si>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</si>
  <si>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</si>
  <si>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</si>
  <si>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</si>
  <si>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</si>
  <si>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</si>
  <si>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</si>
  <si>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</si>
  <si>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</si>
  <si>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</si>
  <si>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</si>
  <si>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</si>
  <si>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</si>
  <si>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</si>
  <si>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</si>
  <si>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</si>
  <si>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</si>
  <si>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</si>
  <si>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</si>
  <si>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</si>
  <si>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</si>
  <si>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</si>
  <si>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</si>
  <si>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</si>
  <si>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</si>
  <si>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</si>
  <si>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</si>
  <si>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</si>
  <si>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</si>
  <si>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</si>
  <si>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</si>
  <si>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</si>
  <si>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</si>
  <si>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</si>
  <si>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</si>
  <si>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</si>
  <si>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</si>
  <si>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</si>
  <si>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</si>
  <si>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</si>
  <si>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</si>
  <si>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</si>
  <si>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</si>
  <si>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</si>
  <si>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</si>
  <si>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</si>
  <si>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</si>
  <si>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</si>
  <si>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</si>
  <si>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</si>
  <si>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</si>
  <si>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</si>
  <si>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</si>
  <si>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</si>
  <si>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</si>
  <si>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</si>
  <si>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</si>
  <si>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</si>
  <si>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</si>
  <si>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</si>
  <si>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</si>
  <si>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</si>
  <si>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</si>
  <si>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</si>
  <si>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</si>
  <si>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</si>
  <si>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</si>
  <si>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</si>
  <si>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</si>
  <si>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</si>
  <si>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</si>
  <si>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</si>
  <si>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</si>
  <si>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</si>
  <si>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</si>
  <si>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</si>
  <si>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</si>
  <si>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</si>
  <si>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</si>
  <si>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</si>
  <si>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</si>
  <si>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</si>
  <si>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</si>
  <si>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</si>
  <si>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</si>
  <si>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</si>
  <si>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</si>
  <si>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</si>
  <si>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</si>
  <si>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</si>
  <si>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</si>
  <si>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</si>
  <si>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</si>
  <si>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</si>
  <si>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</si>
  <si>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</si>
  <si>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</si>
  <si>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</si>
  <si>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</si>
  <si>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</si>
  <si>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</si>
  <si>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</si>
  <si>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</si>
  <si>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</si>
  <si>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</si>
  <si>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</si>
  <si>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</si>
  <si>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</si>
  <si>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</si>
  <si>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</si>
  <si>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</si>
  <si>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</si>
  <si>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</si>
  <si>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</si>
  <si>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</si>
  <si>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</si>
  <si>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</si>
  <si>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</si>
  <si>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</si>
  <si>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</si>
  <si>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</si>
  <si>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</si>
  <si>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</si>
  <si>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</si>
  <si>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</si>
  <si>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</si>
  <si>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</si>
  <si>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</si>
  <si>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</si>
  <si>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</si>
  <si>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</si>
  <si>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</si>
  <si>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</si>
  <si>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</si>
  <si>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</si>
  <si>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</si>
  <si>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</si>
  <si>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</si>
  <si>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</si>
  <si>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</si>
  <si>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</si>
  <si>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</si>
  <si>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</si>
  <si>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</si>
  <si>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</si>
  <si>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</si>
  <si>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</si>
  <si>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</si>
  <si>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</si>
  <si>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</si>
  <si>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</si>
  <si>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</si>
  <si>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</si>
  <si>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</si>
  <si>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</si>
  <si>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</si>
  <si>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</si>
  <si>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</si>
  <si>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</si>
  <si>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</si>
  <si>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</si>
  <si>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</si>
  <si>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</si>
  <si>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</si>
  <si>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</si>
  <si>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</si>
  <si>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</si>
  <si>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</si>
  <si>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</si>
  <si>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</si>
  <si>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</si>
  <si>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</si>
  <si>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</si>
  <si>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</si>
  <si>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</si>
  <si>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</si>
  <si>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</si>
  <si>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</si>
  <si>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</si>
  <si>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</si>
  <si>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</si>
  <si>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</si>
  <si>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</si>
  <si>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</si>
  <si>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</si>
  <si>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</si>
  <si>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</si>
  <si>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</si>
  <si>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</si>
  <si>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</si>
  <si>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</si>
  <si>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</si>
  <si>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</si>
  <si>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</si>
  <si>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</si>
  <si>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</si>
  <si>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</si>
  <si>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</si>
  <si>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</si>
  <si>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</si>
  <si>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</si>
  <si>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</si>
  <si>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</si>
  <si>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</si>
  <si>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</si>
  <si>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</si>
  <si>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</si>
  <si>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</si>
  <si>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</si>
  <si>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</si>
  <si>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</si>
  <si>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</si>
  <si>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</si>
  <si>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</si>
  <si>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</si>
  <si>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</si>
  <si>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</si>
  <si>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</si>
  <si>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</si>
  <si>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</si>
  <si>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</si>
  <si>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</si>
  <si>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</si>
  <si>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</si>
  <si>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</si>
  <si>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</si>
  <si>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</si>
  <si>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</si>
  <si>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</si>
  <si>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</si>
  <si>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</si>
  <si>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</si>
  <si>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</si>
  <si>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</si>
  <si>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</si>
  <si>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</si>
  <si>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</si>
  <si>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</si>
  <si>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</si>
  <si>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</si>
  <si>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</si>
  <si>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</si>
  <si>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</si>
  <si>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</si>
  <si>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</si>
  <si>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</si>
  <si>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</si>
  <si>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</si>
  <si>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</si>
  <si>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</si>
  <si>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</si>
  <si>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</si>
  <si>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</si>
  <si>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</si>
  <si>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</si>
  <si>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</si>
  <si>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</si>
  <si>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</si>
  <si>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</si>
  <si>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</si>
  <si>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</si>
  <si>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</si>
  <si>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</si>
  <si>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</si>
  <si>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</si>
  <si>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</si>
  <si>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</si>
  <si>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</si>
  <si>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</si>
  <si>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</si>
  <si>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</si>
  <si>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</si>
  <si>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</si>
  <si>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</si>
  <si>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</si>
  <si>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</si>
  <si>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</si>
  <si>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</si>
  <si>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</si>
  <si>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</si>
  <si>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</si>
  <si>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</si>
  <si>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</si>
  <si>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</si>
  <si>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</si>
  <si>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</si>
  <si>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</si>
  <si>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</si>
  <si>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</si>
  <si>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</si>
  <si>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</si>
  <si>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</si>
  <si>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</si>
  <si>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</si>
  <si>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</si>
  <si>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</si>
  <si>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</si>
  <si>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</si>
  <si>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</si>
  <si>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</si>
  <si>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</si>
  <si>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</si>
  <si>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</si>
  <si>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</si>
  <si>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</si>
  <si>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</si>
  <si>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</si>
  <si>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</si>
  <si>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</si>
  <si>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</si>
  <si>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</si>
  <si>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</si>
  <si>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</si>
  <si>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</si>
  <si>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</si>
  <si>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</si>
  <si>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</si>
  <si>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</si>
  <si>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</si>
  <si>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</si>
  <si>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</si>
  <si>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</si>
  <si>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</si>
  <si>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</si>
  <si>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</si>
  <si>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</si>
  <si>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</si>
  <si>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</si>
  <si>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</si>
  <si>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</si>
  <si>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</si>
  <si>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</si>
  <si>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</si>
  <si>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</si>
  <si>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</si>
  <si>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</si>
  <si>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</si>
  <si>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</si>
  <si>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</si>
  <si>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</si>
  <si>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</si>
  <si>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</si>
  <si>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</si>
  <si>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</si>
  <si>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</si>
  <si>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</si>
  <si>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</si>
  <si>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</si>
  <si>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</si>
  <si>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</si>
  <si>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</si>
  <si>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</si>
  <si>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</si>
  <si>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</si>
  <si>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</si>
  <si>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</si>
  <si>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</si>
  <si>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</si>
  <si>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</si>
  <si>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</si>
  <si>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</si>
  <si>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</si>
  <si>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</si>
  <si>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</si>
  <si>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</si>
  <si>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</si>
  <si>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</si>
  <si>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</si>
  <si>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</si>
  <si>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</si>
  <si>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</si>
  <si>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</si>
  <si>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</si>
  <si>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</si>
  <si>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</si>
  <si>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</si>
  <si>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</si>
  <si>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</si>
  <si>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</si>
  <si>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</si>
  <si>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</si>
  <si>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</si>
  <si>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</si>
  <si>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</si>
  <si>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</si>
  <si>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</si>
  <si>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</si>
  <si>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</si>
  <si>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</si>
  <si>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</si>
  <si>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</si>
  <si>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</si>
  <si>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</si>
  <si>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</si>
  <si>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</si>
  <si>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</si>
  <si>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</si>
  <si>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</si>
  <si>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</si>
  <si>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</si>
  <si>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</si>
  <si>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</si>
  <si>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</si>
  <si>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</si>
  <si>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</si>
  <si>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</si>
  <si>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</si>
  <si>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</si>
  <si>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</si>
  <si>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</si>
  <si>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</si>
  <si>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</si>
  <si>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</si>
  <si>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</si>
  <si>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</si>
  <si>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</si>
  <si>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</si>
  <si>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</si>
  <si>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</si>
  <si>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</si>
  <si>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</si>
  <si>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</si>
  <si>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</si>
  <si>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</si>
  <si>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</si>
  <si>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</si>
  <si>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</si>
  <si>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</si>
  <si>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</si>
  <si>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</si>
  <si>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</si>
  <si>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</si>
  <si>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</si>
  <si>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</si>
  <si>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</si>
  <si>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</si>
  <si>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</si>
  <si>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</si>
  <si>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</si>
  <si>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</si>
  <si>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</si>
  <si>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</si>
  <si>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</si>
  <si>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</si>
  <si>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</si>
  <si>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</si>
  <si>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</si>
  <si>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</si>
  <si>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</si>
  <si>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</si>
  <si>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</si>
  <si>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</si>
  <si>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</si>
  <si>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</si>
  <si>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</si>
  <si>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</si>
  <si>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</si>
  <si>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</si>
  <si>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</si>
  <si>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</si>
  <si>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</si>
  <si>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</si>
  <si>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</si>
  <si>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</si>
  <si>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</si>
  <si>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</si>
  <si>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</si>
  <si>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</si>
  <si>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</si>
  <si>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</si>
  <si>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</si>
  <si>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</si>
  <si>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</si>
  <si>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</si>
  <si>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</si>
  <si>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</si>
  <si>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</si>
  <si>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</si>
  <si>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</si>
  <si>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</si>
  <si>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</si>
  <si>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</si>
  <si>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</si>
  <si>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</si>
  <si>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</si>
  <si>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</si>
  <si>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</si>
  <si>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</si>
  <si>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</si>
  <si>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</si>
  <si>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</si>
  <si>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</si>
  <si>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</si>
  <si>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</si>
  <si>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</si>
  <si>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</si>
  <si>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</si>
  <si>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</si>
  <si>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</si>
  <si>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</si>
  <si>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</si>
  <si>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</si>
  <si>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</si>
  <si>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</si>
  <si>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</si>
  <si>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</si>
  <si>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</si>
  <si>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</si>
  <si>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</si>
  <si>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</si>
  <si>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</si>
  <si>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</si>
  <si>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</si>
  <si>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</si>
  <si>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</si>
  <si>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</si>
  <si>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</si>
  <si>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</si>
  <si>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</si>
  <si>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</si>
  <si>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</si>
  <si>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</si>
  <si>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</si>
  <si>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</si>
  <si>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</si>
  <si>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</si>
  <si>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</si>
  <si>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</si>
  <si>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</si>
  <si>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</si>
  <si>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</si>
  <si>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</si>
  <si>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</si>
  <si>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</si>
  <si>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</si>
  <si>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</si>
  <si>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</si>
  <si>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</si>
  <si>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</si>
  <si>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</si>
  <si>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</si>
  <si>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</si>
  <si>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</si>
  <si>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</si>
  <si>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</si>
  <si>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</si>
  <si>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</si>
  <si>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</si>
  <si>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</si>
  <si>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</si>
  <si>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</si>
  <si>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</si>
  <si>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</si>
  <si>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</si>
  <si>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</si>
  <si>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</si>
  <si>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</si>
  <si>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</si>
  <si>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</si>
  <si>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</si>
  <si>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</si>
  <si>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</si>
  <si>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</si>
  <si>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</si>
  <si>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</si>
  <si>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</si>
  <si>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</si>
  <si>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</si>
  <si>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</si>
  <si>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</si>
  <si>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</si>
  <si>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</si>
  <si>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</si>
  <si>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</si>
  <si>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</si>
  <si>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</si>
  <si>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</si>
  <si>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</si>
  <si>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</si>
  <si>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</si>
  <si>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</si>
  <si>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</si>
  <si>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</si>
  <si>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</si>
  <si>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</si>
  <si>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</si>
  <si>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</si>
  <si>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</si>
  <si>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</si>
  <si>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</si>
  <si>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</si>
  <si>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</si>
  <si>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</si>
  <si>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</si>
  <si>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</si>
  <si>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</si>
  <si>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</si>
  <si>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</si>
  <si>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</si>
  <si>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</si>
  <si>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</si>
  <si>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</si>
  <si>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</si>
  <si>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</si>
  <si>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</si>
  <si>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</si>
  <si>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</si>
  <si>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</si>
  <si>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</si>
  <si>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</si>
  <si>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</si>
  <si>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</si>
  <si>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</si>
  <si>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</si>
  <si>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</si>
  <si>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</si>
  <si>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</si>
  <si>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</si>
  <si>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</si>
  <si>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</si>
  <si>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</si>
  <si>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</si>
  <si>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</si>
  <si>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</si>
  <si>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</si>
  <si>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</si>
  <si>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</si>
  <si>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</si>
  <si>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</si>
  <si>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</si>
  <si>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</si>
  <si>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</si>
  <si>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</si>
  <si>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</si>
  <si>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</si>
  <si>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</si>
  <si>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</si>
  <si>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</si>
  <si>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</si>
  <si>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</si>
  <si>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</si>
  <si>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</si>
  <si>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</si>
  <si>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</si>
  <si>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</si>
  <si>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</si>
  <si>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</si>
  <si>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</si>
  <si>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</si>
  <si>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</si>
  <si>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</si>
  <si>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</si>
  <si>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</si>
  <si>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</si>
  <si>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</si>
  <si>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</si>
  <si>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</si>
  <si>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</si>
  <si>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</si>
  <si>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</si>
  <si>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</si>
  <si>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</si>
  <si>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</si>
  <si>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</si>
  <si>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</si>
  <si>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</si>
  <si>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</si>
  <si>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</si>
  <si>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</si>
  <si>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</si>
  <si>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</si>
  <si>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</si>
  <si>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</si>
  <si>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</si>
  <si>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</si>
  <si>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</si>
  <si>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</si>
  <si>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</si>
  <si>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</si>
  <si>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</si>
  <si>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</si>
  <si>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</si>
  <si>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</si>
  <si>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</si>
  <si>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</si>
  <si>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</si>
  <si>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</si>
  <si>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</si>
  <si>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</si>
  <si>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</si>
  <si>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</si>
  <si>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</si>
  <si>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</si>
  <si>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</si>
  <si>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</si>
  <si>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</si>
  <si>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</si>
  <si>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</si>
  <si>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</si>
  <si>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</si>
  <si>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</si>
  <si>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</si>
  <si>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</si>
  <si>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</si>
  <si>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</si>
  <si>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</si>
  <si>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</si>
  <si>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</si>
  <si>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</si>
  <si>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</si>
  <si>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</si>
  <si>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</si>
  <si>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</si>
  <si>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</si>
  <si>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</si>
  <si>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</si>
  <si>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</si>
  <si>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</si>
  <si>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</si>
  <si>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</si>
  <si>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</si>
  <si>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</si>
  <si>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</si>
  <si>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</si>
  <si>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</si>
  <si>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</si>
  <si>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</si>
  <si>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</si>
  <si>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</si>
  <si>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</si>
  <si>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</si>
  <si>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</si>
  <si>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</si>
  <si>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</si>
  <si>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</si>
  <si>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</si>
  <si>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</si>
  <si>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</si>
  <si>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</si>
  <si>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</si>
  <si>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</si>
  <si>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</si>
  <si>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</si>
  <si>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</si>
  <si>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</si>
  <si>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</si>
  <si>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</si>
  <si>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</si>
  <si>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</si>
  <si>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</si>
  <si>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</si>
  <si>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</si>
  <si>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</si>
  <si>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</si>
  <si>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</si>
  <si>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</si>
  <si>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</si>
  <si>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</si>
  <si>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</si>
  <si>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</si>
  <si>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</si>
  <si>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</si>
  <si>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</si>
  <si>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</si>
  <si>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</si>
  <si>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</si>
  <si>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</si>
  <si>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</si>
  <si>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</si>
  <si>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</si>
  <si>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</si>
  <si>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</si>
  <si>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</si>
  <si>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</si>
  <si>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</si>
  <si>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</si>
  <si>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</si>
  <si>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</si>
  <si>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</si>
  <si>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</si>
  <si>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</si>
  <si>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</si>
  <si>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</si>
  <si>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</si>
  <si>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</si>
  <si>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</si>
  <si>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</si>
  <si>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</si>
  <si>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</si>
  <si>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</si>
  <si>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</si>
  <si>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</si>
  <si>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</si>
  <si>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</si>
  <si>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</si>
  <si>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</si>
  <si>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</si>
  <si>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</si>
  <si>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</si>
  <si>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</si>
  <si>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</si>
  <si>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</si>
  <si>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</si>
  <si>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</si>
  <si>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</si>
  <si>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</si>
  <si>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</si>
  <si>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</si>
  <si>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</si>
  <si>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</si>
  <si>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</si>
  <si>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</si>
  <si>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</si>
  <si>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</si>
  <si>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</si>
  <si>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</si>
  <si>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</si>
  <si>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</si>
  <si>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</si>
  <si>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</si>
  <si>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</si>
  <si>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</si>
  <si>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</si>
  <si>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</si>
  <si>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</si>
  <si>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</si>
  <si>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</si>
  <si>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</si>
  <si>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</si>
  <si>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</si>
  <si>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</si>
  <si>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</si>
  <si>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</si>
  <si>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</si>
  <si>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</si>
  <si>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</si>
  <si>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</si>
  <si>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</si>
  <si>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</si>
  <si>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</si>
  <si>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</si>
  <si>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</si>
  <si>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</si>
  <si>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</si>
  <si>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</si>
  <si>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</si>
  <si>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</si>
  <si>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</si>
  <si>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</si>
  <si>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</si>
  <si>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</si>
  <si>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</si>
  <si>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</si>
  <si>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</si>
  <si>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</si>
  <si>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</si>
  <si>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</si>
  <si>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</si>
  <si>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</si>
  <si>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</si>
  <si>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</si>
  <si>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</si>
  <si>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</si>
  <si>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</si>
  <si>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</si>
  <si>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</si>
  <si>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</si>
  <si>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</si>
  <si>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</si>
  <si>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</si>
  <si>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</si>
  <si>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</si>
  <si>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</si>
  <si>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</si>
  <si>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</si>
  <si>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</si>
  <si>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</si>
  <si>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</si>
  <si>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</si>
  <si>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</si>
  <si>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</si>
  <si>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</si>
  <si>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</si>
  <si>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</si>
  <si>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</si>
  <si>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</si>
  <si>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</si>
  <si>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</si>
  <si>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</si>
  <si>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</si>
  <si>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</si>
  <si>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</si>
  <si>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</si>
  <si>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</si>
  <si>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</si>
  <si>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</si>
  <si>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</si>
  <si>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</si>
  <si>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</si>
  <si>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</si>
  <si>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</si>
  <si>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</si>
  <si>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</si>
  <si>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</si>
  <si>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</si>
  <si>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</si>
  <si>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</si>
  <si>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</si>
  <si>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</si>
  <si>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</si>
  <si>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</si>
  <si>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</si>
  <si>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</si>
  <si>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</si>
  <si>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</si>
  <si>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</si>
  <si>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</si>
  <si>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</si>
  <si>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</si>
  <si>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</si>
  <si>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</si>
  <si>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</si>
  <si>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</si>
  <si>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</si>
  <si>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</si>
  <si>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</si>
  <si>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</si>
  <si>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</si>
  <si>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</si>
  <si>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</si>
  <si>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</si>
  <si>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</si>
  <si>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</si>
  <si>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</si>
  <si>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</si>
  <si>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</si>
  <si>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</si>
  <si>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</si>
  <si>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</si>
  <si>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</si>
  <si>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</si>
  <si>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</si>
  <si>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</si>
  <si>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</si>
  <si>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</si>
  <si>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</si>
  <si>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</si>
  <si>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</si>
  <si>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</si>
  <si>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</si>
  <si>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</si>
  <si>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</si>
  <si>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</si>
  <si>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</si>
  <si>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</si>
  <si>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</si>
  <si>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</si>
  <si>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</si>
  <si>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</si>
  <si>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</si>
  <si>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</si>
  <si>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</si>
  <si>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</si>
  <si>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</si>
  <si>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</si>
  <si>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</si>
  <si>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</si>
  <si>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</si>
  <si>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</si>
  <si>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</si>
  <si>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</si>
  <si>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</si>
  <si>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</si>
  <si>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</si>
  <si>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</si>
  <si>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</si>
  <si>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</si>
  <si>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</si>
  <si>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</si>
  <si>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</si>
  <si>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</si>
  <si>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</si>
  <si>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</si>
  <si>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</si>
  <si>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</si>
  <si>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</si>
  <si>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</si>
  <si>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</si>
  <si>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</si>
  <si>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</si>
  <si>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</si>
  <si>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</si>
  <si>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</si>
  <si>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</si>
  <si>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</si>
  <si>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</si>
  <si>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</si>
  <si>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</si>
  <si>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</si>
  <si>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</si>
  <si>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</si>
  <si>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</si>
  <si>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</si>
  <si>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</si>
  <si>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</si>
  <si>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</si>
  <si>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</si>
  <si>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</si>
  <si>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</si>
  <si>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</si>
  <si>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</si>
  <si>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</si>
  <si>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</si>
  <si>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</si>
  <si>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</si>
  <si>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</si>
  <si>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</si>
  <si>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</si>
  <si>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</si>
  <si>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</si>
  <si>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</si>
  <si>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</si>
  <si>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</si>
  <si>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</si>
  <si>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</si>
  <si>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</si>
  <si>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</si>
  <si>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</si>
  <si>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</si>
  <si>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</si>
  <si>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</si>
  <si>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</si>
  <si>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</si>
  <si>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</si>
  <si>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</si>
  <si>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</si>
  <si>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</si>
  <si>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</si>
  <si>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</si>
  <si>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</si>
  <si>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</si>
  <si>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</si>
  <si>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</si>
  <si>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</si>
  <si>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</si>
  <si>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</si>
  <si>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</si>
  <si>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</si>
  <si>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</si>
  <si>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</si>
  <si>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</si>
  <si>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</si>
  <si>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</si>
  <si>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</si>
  <si>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</si>
  <si>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</si>
  <si>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</si>
  <si>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</si>
  <si>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</si>
  <si>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</si>
  <si>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</si>
  <si>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</si>
  <si>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</si>
  <si>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</si>
  <si>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</si>
  <si>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</si>
  <si>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</si>
  <si>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</si>
  <si>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</si>
  <si>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</si>
  <si>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</si>
  <si>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</si>
  <si>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</si>
  <si>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</si>
  <si>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</si>
  <si>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</si>
  <si>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</si>
  <si>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</si>
  <si>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</si>
  <si>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</si>
  <si>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</si>
  <si>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</si>
  <si>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</si>
  <si>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</si>
  <si>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</si>
  <si>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</si>
  <si>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</si>
  <si>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</si>
  <si>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</si>
  <si>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</si>
  <si>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</si>
  <si>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</si>
  <si>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</si>
  <si>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</si>
  <si>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</si>
  <si>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</si>
  <si>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</si>
  <si>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</si>
  <si>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</si>
  <si>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</si>
  <si>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</si>
  <si>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</si>
  <si>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</si>
  <si>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</si>
  <si>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</si>
  <si>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</si>
  <si>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</si>
  <si>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</si>
  <si>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</si>
  <si>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</si>
  <si>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</si>
  <si>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</si>
  <si>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</si>
  <si>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</si>
  <si>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</si>
  <si>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</si>
  <si>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</si>
  <si>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</si>
  <si>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</si>
  <si>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</si>
  <si>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</si>
  <si>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</si>
  <si>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</si>
  <si>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</si>
  <si>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</si>
  <si>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</si>
  <si>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</si>
  <si>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</si>
  <si>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</si>
  <si>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</si>
  <si>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</si>
  <si>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</si>
  <si>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</si>
  <si>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</si>
  <si>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</si>
  <si>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</si>
  <si>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</si>
  <si>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</si>
  <si>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</si>
  <si>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</si>
  <si>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</si>
  <si>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</si>
  <si>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</si>
  <si>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</si>
  <si>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</si>
  <si>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</si>
  <si>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</si>
  <si>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</si>
  <si>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</si>
  <si>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</si>
  <si>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</si>
  <si>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</si>
  <si>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</si>
  <si>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</si>
  <si>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</si>
  <si>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</si>
  <si>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</si>
  <si>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</si>
  <si>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</si>
  <si>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</si>
  <si>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</si>
  <si>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</si>
  <si>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</si>
  <si>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</si>
  <si>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</si>
  <si>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</si>
  <si>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</si>
  <si>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</si>
  <si>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</si>
  <si>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</si>
  <si>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</si>
  <si>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</si>
  <si>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</si>
  <si>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</si>
  <si>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</si>
  <si>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</si>
  <si>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</si>
  <si>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</si>
  <si>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</si>
  <si>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</si>
  <si>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</si>
  <si>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</si>
  <si>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</si>
  <si>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</si>
  <si>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</si>
  <si>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</si>
  <si>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</si>
  <si>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</si>
  <si>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</si>
  <si>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</si>
  <si>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</si>
  <si>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</si>
  <si>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</si>
  <si>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</si>
  <si>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</si>
  <si>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</si>
  <si>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</si>
  <si>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</si>
  <si>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</si>
  <si>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</si>
  <si>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</si>
  <si>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</si>
  <si>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</si>
  <si>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</si>
  <si>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</si>
  <si>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</si>
  <si>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</si>
  <si>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</si>
  <si>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</si>
  <si>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</si>
  <si>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</si>
  <si>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</si>
  <si>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</si>
  <si>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</si>
  <si>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</si>
  <si>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</si>
  <si>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</si>
  <si>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</si>
  <si>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</si>
  <si>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</si>
  <si>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</si>
  <si>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</si>
  <si>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</si>
  <si>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</si>
  <si>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</si>
  <si>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</si>
  <si>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</si>
  <si>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</si>
  <si>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</si>
  <si>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</si>
  <si>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</si>
  <si>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</si>
  <si>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</si>
  <si>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</si>
  <si>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</si>
  <si>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</si>
  <si>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</si>
  <si>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</si>
  <si>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</si>
  <si>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</si>
  <si>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</si>
  <si>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</si>
  <si>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</si>
  <si>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</si>
  <si>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</si>
  <si>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</si>
  <si>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</si>
  <si>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</si>
  <si>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</si>
  <si>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</si>
  <si>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</si>
  <si>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</si>
  <si>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</si>
  <si>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</si>
  <si>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</si>
  <si>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</si>
  <si>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</si>
  <si>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</si>
  <si>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</si>
  <si>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</si>
  <si>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</si>
  <si>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</si>
  <si>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</si>
  <si>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</si>
  <si>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</si>
  <si>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</si>
  <si>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</si>
  <si>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</si>
  <si>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</si>
  <si>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</si>
  <si>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</si>
  <si>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</si>
  <si>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</si>
  <si>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</si>
  <si>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</si>
  <si>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</si>
  <si>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</si>
  <si>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</si>
  <si>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</si>
  <si>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</si>
  <si>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</si>
  <si>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</si>
  <si>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</si>
  <si>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</si>
  <si>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</si>
  <si>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</si>
  <si>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</si>
  <si>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</si>
  <si>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</si>
  <si>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</si>
  <si>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</si>
  <si>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</si>
  <si>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</si>
  <si>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</si>
  <si>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</si>
  <si>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</si>
  <si>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</si>
  <si>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</si>
  <si>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</si>
  <si>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</si>
  <si>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</si>
  <si>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</si>
  <si>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</si>
  <si>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</si>
  <si>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</si>
  <si>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</si>
  <si>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</si>
  <si>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</si>
  <si>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</si>
  <si>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</si>
  <si>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</si>
  <si>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</si>
  <si>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</si>
  <si>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</si>
  <si>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</si>
  <si>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</si>
  <si>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</si>
  <si>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</si>
  <si>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</si>
  <si>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</si>
  <si>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</si>
  <si>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</si>
  <si>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</si>
  <si>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</si>
  <si>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</si>
  <si>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</si>
  <si>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</si>
  <si>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</si>
  <si>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</si>
  <si>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</si>
  <si>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</si>
  <si>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</si>
  <si>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</si>
  <si>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</si>
  <si>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</si>
  <si>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</si>
  <si>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</si>
  <si>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</si>
  <si>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</si>
  <si>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</si>
  <si>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</si>
  <si>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</si>
  <si>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</si>
  <si>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</si>
  <si>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</si>
  <si>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</si>
  <si>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</si>
  <si>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</si>
  <si>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</si>
  <si>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</si>
  <si>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</si>
  <si>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</si>
  <si>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</si>
  <si>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</si>
  <si>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</si>
  <si>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</si>
  <si>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</si>
  <si>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</si>
  <si>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</si>
  <si>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</si>
  <si>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</si>
  <si>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</si>
  <si>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</si>
  <si>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</si>
  <si>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</si>
  <si>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</si>
  <si>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</si>
  <si>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</si>
  <si>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</si>
  <si>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</si>
  <si>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</si>
  <si>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</si>
  <si>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</si>
  <si>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</si>
  <si>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</si>
  <si>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</si>
  <si>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</si>
  <si>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</si>
  <si>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</si>
  <si>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</si>
  <si>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</si>
  <si>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</si>
  <si>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</si>
  <si>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</si>
  <si>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</si>
  <si>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</si>
  <si>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</si>
  <si>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</si>
  <si>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</si>
  <si>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</si>
  <si>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</si>
  <si>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</si>
  <si>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</si>
  <si>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</si>
  <si>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</si>
  <si>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</si>
  <si>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</si>
  <si>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</si>
  <si>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</si>
  <si>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</si>
  <si>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</si>
  <si>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</si>
  <si>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</si>
  <si>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</si>
  <si>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</si>
  <si>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</si>
  <si>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</si>
  <si>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</si>
  <si>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</si>
  <si>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</si>
  <si>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</si>
  <si>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</si>
  <si>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</si>
  <si>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</si>
  <si>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</si>
  <si>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</si>
  <si>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</si>
  <si>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</si>
  <si>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</si>
  <si>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</si>
  <si>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</si>
  <si>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</si>
  <si>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</si>
  <si>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</si>
  <si>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</si>
  <si>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</si>
  <si>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</si>
  <si>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</si>
  <si>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</si>
  <si>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</si>
  <si>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</si>
  <si>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</si>
  <si>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</si>
  <si>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</si>
  <si>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</si>
  <si>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</si>
  <si>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</si>
  <si>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</si>
  <si>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</si>
  <si>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</si>
  <si>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</si>
  <si>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</si>
  <si>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</si>
  <si>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</si>
  <si>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</si>
  <si>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</si>
  <si>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</si>
  <si>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</si>
  <si>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</si>
  <si>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</si>
  <si>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</si>
  <si>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</si>
  <si>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</si>
  <si>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</si>
  <si>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</si>
  <si>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</si>
  <si>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</si>
  <si>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</si>
  <si>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</si>
  <si>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</si>
  <si>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</si>
  <si>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</si>
  <si>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</si>
  <si>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</si>
  <si>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</si>
  <si>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</si>
  <si>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</si>
  <si>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</si>
  <si>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</si>
  <si>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</si>
  <si>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</si>
  <si>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</si>
  <si>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</si>
  <si>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</si>
  <si>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</si>
  <si>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</si>
  <si>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</si>
  <si>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</si>
  <si>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</si>
  <si>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</si>
  <si>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</si>
  <si>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</si>
  <si>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</si>
  <si>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</si>
  <si>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</si>
  <si>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</si>
  <si>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</si>
  <si>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</si>
  <si>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</si>
  <si>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</si>
  <si>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</si>
  <si>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</si>
  <si>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</si>
  <si>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</si>
  <si>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</si>
  <si>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</si>
  <si>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</si>
  <si>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</si>
  <si>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</si>
  <si>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</si>
  <si>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</si>
  <si>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</si>
  <si>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</si>
  <si>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</si>
  <si>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</si>
  <si>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</si>
  <si>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</si>
  <si>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</si>
  <si>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</si>
  <si>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</si>
  <si>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</si>
  <si>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</si>
  <si>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</si>
  <si>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</si>
  <si>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</si>
  <si>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</si>
  <si>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</si>
  <si>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</si>
  <si>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</si>
  <si>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</si>
  <si>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</si>
  <si>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</si>
  <si>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</si>
  <si>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</si>
  <si>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</si>
  <si>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</si>
  <si>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</si>
  <si>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</si>
  <si>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</si>
  <si>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</si>
  <si>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</si>
  <si>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</si>
  <si>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</si>
  <si>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</si>
  <si>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</si>
  <si>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</si>
  <si>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</si>
  <si>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</si>
  <si>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</si>
  <si>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</si>
  <si>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</si>
  <si>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</si>
  <si>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</si>
  <si>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</si>
  <si>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</si>
  <si>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</si>
  <si>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</si>
  <si>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</si>
  <si>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</si>
  <si>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</si>
  <si>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</si>
  <si>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</si>
  <si>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</si>
  <si>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</si>
  <si>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</si>
  <si>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</si>
  <si>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</si>
  <si>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</si>
  <si>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</si>
  <si>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</si>
  <si>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</si>
  <si>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</si>
  <si>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</si>
  <si>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</si>
  <si>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</si>
  <si>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</si>
  <si>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</si>
  <si>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</si>
  <si>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</si>
  <si>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</si>
  <si>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</si>
  <si>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</si>
  <si>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</si>
  <si>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</si>
  <si>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</si>
  <si>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</si>
  <si>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</si>
  <si>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</si>
  <si>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</si>
  <si>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</si>
  <si>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</si>
  <si>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</si>
  <si>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</si>
  <si>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</si>
  <si>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</si>
  <si>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</si>
  <si>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</si>
  <si>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</si>
  <si>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</si>
  <si>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</si>
  <si>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</si>
  <si>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</si>
  <si>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</si>
  <si>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</si>
  <si>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</si>
  <si>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</si>
  <si>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</si>
  <si>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</si>
  <si>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</si>
  <si>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</si>
  <si>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</si>
  <si>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</si>
  <si>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</si>
  <si>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</si>
  <si>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</si>
  <si>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</si>
  <si>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</si>
  <si>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</si>
  <si>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</si>
  <si>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</si>
  <si>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</si>
  <si>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</si>
  <si>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</si>
  <si>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</si>
  <si>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</si>
  <si>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</si>
  <si>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</si>
  <si>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</si>
  <si>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</si>
  <si>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</si>
  <si>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</si>
  <si>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</si>
  <si>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</si>
  <si>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</si>
  <si>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</si>
  <si>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</si>
  <si>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</si>
  <si>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</si>
  <si>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</si>
  <si>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</si>
  <si>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</si>
  <si>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</si>
  <si>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</si>
  <si>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</si>
  <si>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</si>
  <si>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</si>
  <si>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</si>
  <si>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</si>
  <si>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</si>
  <si>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</si>
  <si>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</si>
  <si>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</si>
  <si>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</si>
  <si>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</si>
  <si>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</si>
  <si>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</si>
  <si>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</si>
  <si>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</si>
  <si>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</si>
  <si>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</si>
  <si>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</si>
  <si>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</si>
  <si>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</si>
  <si>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</si>
  <si>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</si>
  <si>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</si>
  <si>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</si>
  <si>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</si>
  <si>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</si>
  <si>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</si>
  <si>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</si>
  <si>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</si>
  <si>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</si>
  <si>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</si>
  <si>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</si>
  <si>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</si>
  <si>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</si>
  <si>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</si>
  <si>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</si>
  <si>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</si>
  <si>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</si>
  <si>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</si>
  <si>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</si>
  <si>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</si>
  <si>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</si>
  <si>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</si>
  <si>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</si>
  <si>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</si>
  <si>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</si>
  <si>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</si>
  <si>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</si>
  <si>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</si>
  <si>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</si>
  <si>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</si>
  <si>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</si>
  <si>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</si>
  <si>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</si>
  <si>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</si>
  <si>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</si>
  <si>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</si>
  <si>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</si>
  <si>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</si>
  <si>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</si>
  <si>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</si>
  <si>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</si>
  <si>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</si>
  <si>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</si>
  <si>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</si>
  <si>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</si>
  <si>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</si>
  <si>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</si>
  <si>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</si>
  <si>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</si>
  <si>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</si>
  <si>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</si>
  <si>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</si>
  <si>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</si>
  <si>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</si>
  <si>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</si>
  <si>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</si>
  <si>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</si>
  <si>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</si>
  <si>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</si>
  <si>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</si>
  <si>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</si>
  <si>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</si>
  <si>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</si>
  <si>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</si>
  <si>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</si>
  <si>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</si>
  <si>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</si>
  <si>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</si>
  <si>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</si>
  <si>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</si>
  <si>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</si>
  <si>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</si>
  <si>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</si>
  <si>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</si>
  <si>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</si>
  <si>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</si>
  <si>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</si>
  <si>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</si>
  <si>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</si>
  <si>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</si>
  <si>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</si>
  <si>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</si>
  <si>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</si>
  <si>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</si>
  <si>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</si>
  <si>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</si>
  <si>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</si>
  <si>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</si>
  <si>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</si>
  <si>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</si>
  <si>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</si>
  <si>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</si>
  <si>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</si>
  <si>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</si>
  <si>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</si>
  <si>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</si>
  <si>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</si>
  <si>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</si>
  <si>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</si>
  <si>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</si>
  <si>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</si>
  <si>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</si>
  <si>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</si>
  <si>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</si>
  <si>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</si>
  <si>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</si>
  <si>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</si>
  <si>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</si>
  <si>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</si>
  <si>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</si>
  <si>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</si>
  <si>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</si>
  <si>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</si>
  <si>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</si>
  <si>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</si>
  <si>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</si>
  <si>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</si>
  <si>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</si>
  <si>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</si>
  <si>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</si>
  <si>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</si>
  <si>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</si>
  <si>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</si>
  <si>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</si>
  <si>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</si>
  <si>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</si>
  <si>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</si>
  <si>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</si>
  <si>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</si>
  <si>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</si>
  <si>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</si>
  <si>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</si>
  <si>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</si>
  <si>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</si>
  <si>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</si>
  <si>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</si>
  <si>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</si>
  <si>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</si>
  <si>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</si>
  <si>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</si>
  <si>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</si>
  <si>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</si>
  <si>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</si>
  <si>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</si>
  <si>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</si>
  <si>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</si>
  <si>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</si>
  <si>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</si>
  <si>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</si>
  <si>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</si>
  <si>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</si>
  <si>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</si>
  <si>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</si>
  <si>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</si>
  <si>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</si>
  <si>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</si>
  <si>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</si>
  <si>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</si>
  <si>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</si>
  <si>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</si>
  <si>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</si>
  <si>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</si>
  <si>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</si>
  <si>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</si>
  <si>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</si>
  <si>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</si>
  <si>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</si>
  <si>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</si>
  <si>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</si>
  <si>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</si>
  <si>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</si>
  <si>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</si>
  <si>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</si>
  <si>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</si>
  <si>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</si>
  <si>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</si>
  <si>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</si>
  <si>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</si>
  <si>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</si>
  <si>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</si>
  <si>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</si>
  <si>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</si>
  <si>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</si>
  <si>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</si>
  <si>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</si>
  <si>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</si>
  <si>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</si>
  <si>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</si>
  <si>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</si>
  <si>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</si>
  <si>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</si>
  <si>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</si>
  <si>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</si>
  <si>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</si>
  <si>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</si>
  <si>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</si>
  <si>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</si>
  <si>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</si>
  <si>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</si>
  <si>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</si>
  <si>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</si>
  <si>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</si>
  <si>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</si>
  <si>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</si>
  <si>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</si>
  <si>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</si>
  <si>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</si>
  <si>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</si>
  <si>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</si>
  <si>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</si>
  <si>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</si>
  <si>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</si>
  <si>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</si>
  <si>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</si>
  <si>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</si>
  <si>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</si>
  <si>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</si>
  <si>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</si>
  <si>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</si>
  <si>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</si>
  <si>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</si>
  <si>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</si>
  <si>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</si>
  <si>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</si>
  <si>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</si>
  <si>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</si>
  <si>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</si>
  <si>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</si>
  <si>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</si>
  <si>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</si>
  <si>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</si>
  <si>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</si>
  <si>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</si>
  <si>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</si>
  <si>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</si>
  <si>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</si>
  <si>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</si>
  <si>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</si>
  <si>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</si>
  <si>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</si>
  <si>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</si>
  <si>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</si>
  <si>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</si>
  <si>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</si>
  <si>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</si>
  <si>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</si>
  <si>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</si>
  <si>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</si>
  <si>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</si>
  <si>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</si>
  <si>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</si>
  <si>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</si>
  <si>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</si>
  <si>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</si>
  <si>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</si>
  <si>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</si>
  <si>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</si>
  <si>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</si>
  <si>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</si>
  <si>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</si>
  <si>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</si>
  <si>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</si>
  <si>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</si>
  <si>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</si>
  <si>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</si>
  <si>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</si>
  <si>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</si>
  <si>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</si>
  <si>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</si>
  <si>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</si>
  <si>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</si>
  <si>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</si>
  <si>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</si>
  <si>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</si>
  <si>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</si>
  <si>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</si>
  <si>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</si>
  <si>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</si>
  <si>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</si>
  <si>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</si>
  <si>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</si>
  <si>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</si>
  <si>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</si>
  <si>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</si>
  <si>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</si>
  <si>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</si>
  <si>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</si>
  <si>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</si>
  <si>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</si>
  <si>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</si>
  <si>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</si>
  <si>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</si>
  <si>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</si>
  <si>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</si>
  <si>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</si>
  <si>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</si>
  <si>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</si>
  <si>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</si>
  <si>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</si>
  <si>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</si>
  <si>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</si>
  <si>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</si>
  <si>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</si>
  <si>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</si>
  <si>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</si>
  <si>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</si>
  <si>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</si>
  <si>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</si>
  <si>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</si>
  <si>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</si>
  <si>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</si>
  <si>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</si>
  <si>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</si>
  <si>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</si>
  <si>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</si>
  <si>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</si>
  <si>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</si>
  <si>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</si>
  <si>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</si>
  <si>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</si>
  <si>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</si>
  <si>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</si>
  <si>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</si>
  <si>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</si>
  <si>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</si>
  <si>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</si>
  <si>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</si>
  <si>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</si>
  <si>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</si>
  <si>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</si>
  <si>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</si>
  <si>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</si>
  <si>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</si>
  <si>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</si>
  <si>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</si>
  <si>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</si>
  <si>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</si>
  <si>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</si>
  <si>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</si>
  <si>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</si>
  <si>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</si>
  <si>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</si>
  <si>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</si>
  <si>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</si>
  <si>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</si>
  <si>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</si>
  <si>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</si>
  <si>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</si>
  <si>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</si>
  <si>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</si>
  <si>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</si>
  <si>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</si>
  <si>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</si>
  <si>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</si>
  <si>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</si>
  <si>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</si>
  <si>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</si>
  <si>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</si>
  <si>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</si>
  <si>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</si>
  <si>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</si>
  <si>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</si>
  <si>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</si>
  <si>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</si>
  <si>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</si>
  <si>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</si>
  <si>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</si>
  <si>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</si>
  <si>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</si>
  <si>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</si>
  <si>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</si>
  <si>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</si>
  <si>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</si>
  <si>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</si>
  <si>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</si>
  <si>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</si>
  <si>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</si>
  <si>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</si>
  <si>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</si>
  <si>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</si>
  <si>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</si>
  <si>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</si>
  <si>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</si>
  <si>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</si>
  <si>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</si>
  <si>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</si>
  <si>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</si>
  <si>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</si>
  <si>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</si>
  <si>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</si>
  <si>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</si>
  <si>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</si>
  <si>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</si>
  <si>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</si>
  <si>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</si>
  <si>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</si>
  <si>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</si>
  <si>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</si>
  <si>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</si>
  <si>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</si>
  <si>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</si>
  <si>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</si>
  <si>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</si>
  <si>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</si>
  <si>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</si>
  <si>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</si>
  <si>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</si>
  <si>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</si>
  <si>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</si>
  <si>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</si>
  <si>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</si>
  <si>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</si>
  <si>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</si>
  <si>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</si>
  <si>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</si>
  <si>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</si>
  <si>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</si>
  <si>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</si>
  <si>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</si>
  <si>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</si>
  <si>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</si>
  <si>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</si>
  <si>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</si>
  <si>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</si>
  <si>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</si>
  <si>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</si>
  <si>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</si>
  <si>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</si>
  <si>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</si>
  <si>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</si>
  <si>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</si>
  <si>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</si>
  <si>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</si>
  <si>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</si>
  <si>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</si>
  <si>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</si>
  <si>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</si>
  <si>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</si>
  <si>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</si>
  <si>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</si>
  <si>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</si>
  <si>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</si>
  <si>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</si>
  <si>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</si>
  <si>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</si>
  <si>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</si>
  <si>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</si>
  <si>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</si>
  <si>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</si>
  <si>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</si>
  <si>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</si>
  <si>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</si>
  <si>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</si>
  <si>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</si>
  <si>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</si>
  <si>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</si>
  <si>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</si>
  <si>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</si>
  <si>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</si>
  <si>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</si>
  <si>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</si>
  <si>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</si>
  <si>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</si>
  <si>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</si>
  <si>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</si>
  <si>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</si>
  <si>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</si>
  <si>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</si>
  <si>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</si>
  <si>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</si>
  <si>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</si>
  <si>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</si>
  <si>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</si>
  <si>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</si>
  <si>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</si>
  <si>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</si>
  <si>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</si>
  <si>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</si>
  <si>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</si>
  <si>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</si>
  <si>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</si>
  <si>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</si>
  <si>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</si>
  <si>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</si>
  <si>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</si>
  <si>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</si>
  <si>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</si>
  <si>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</si>
  <si>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</si>
  <si>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</si>
  <si>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</si>
  <si>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</si>
  <si>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</si>
  <si>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</si>
  <si>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</si>
  <si>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</si>
  <si>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</si>
  <si>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</si>
  <si>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</si>
  <si>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</si>
  <si>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</si>
  <si>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</si>
  <si>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</si>
  <si>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</si>
  <si>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</si>
  <si>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</si>
  <si>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</si>
  <si>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</si>
  <si>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</si>
  <si>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</si>
  <si>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</si>
  <si>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</si>
  <si>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</si>
  <si>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</si>
  <si>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</si>
  <si>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</si>
  <si>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</si>
  <si>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</si>
  <si>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</si>
  <si>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</si>
  <si>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</si>
  <si>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</si>
  <si>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</si>
  <si>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</si>
  <si>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</si>
  <si>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</si>
  <si>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</si>
  <si>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</si>
  <si>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</si>
  <si>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</si>
  <si>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</si>
  <si>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</si>
  <si>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</si>
  <si>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</si>
  <si>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</si>
  <si>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</si>
  <si>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</si>
  <si>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</si>
  <si>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</si>
  <si>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</si>
  <si>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</si>
  <si>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</si>
  <si>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</si>
  <si>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</si>
  <si>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</si>
  <si>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</si>
  <si>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</si>
  <si>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</si>
  <si>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</si>
  <si>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</si>
  <si>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</si>
  <si>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</si>
  <si>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</si>
  <si>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</si>
  <si>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</si>
  <si>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</si>
  <si>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</si>
  <si>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</si>
  <si>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</si>
  <si>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</si>
  <si>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</si>
  <si>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</si>
  <si>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</si>
  <si>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</si>
  <si>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</si>
  <si>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</si>
  <si>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</si>
  <si>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</si>
  <si>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</si>
  <si>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</si>
  <si>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</si>
  <si>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</si>
  <si>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</si>
  <si>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</si>
  <si>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</si>
  <si>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</si>
  <si>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</si>
  <si>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</si>
  <si>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</si>
  <si>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</si>
  <si>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</si>
  <si>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</si>
  <si>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</si>
  <si>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</si>
  <si>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</si>
  <si>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</si>
  <si>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</si>
  <si>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</si>
  <si>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</si>
  <si>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</si>
  <si>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</si>
  <si>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</si>
  <si>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</si>
  <si>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</si>
  <si>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</si>
  <si>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</si>
  <si>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</si>
  <si>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</si>
  <si>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</si>
  <si>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</si>
  <si>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</si>
  <si>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</si>
  <si>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</si>
  <si>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</si>
  <si>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</si>
  <si>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</si>
  <si>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</si>
  <si>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</si>
  <si>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</si>
  <si>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</si>
  <si>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</si>
  <si>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</si>
  <si>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</si>
  <si>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</si>
  <si>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</si>
  <si>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</si>
  <si>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</si>
  <si>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</si>
  <si>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</si>
  <si>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</si>
  <si>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</si>
  <si>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</si>
  <si>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</si>
  <si>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</si>
  <si>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</si>
  <si>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</si>
  <si>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</si>
  <si>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</si>
  <si>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</si>
  <si>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</si>
  <si>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</si>
  <si>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</si>
  <si>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</si>
  <si>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</si>
  <si>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</si>
  <si>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</si>
  <si>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</si>
  <si>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</si>
  <si>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</si>
  <si>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</si>
  <si>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</si>
  <si>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</si>
  <si>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</si>
  <si>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</si>
  <si>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</si>
  <si>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</si>
  <si>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</si>
  <si>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</si>
  <si>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</si>
  <si>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</si>
  <si>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</si>
  <si>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</si>
  <si>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</si>
  <si>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</si>
  <si>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</si>
  <si>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</si>
  <si>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</si>
  <si>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</si>
  <si>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</si>
  <si>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</si>
  <si>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</si>
  <si>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</si>
  <si>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</si>
  <si>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</si>
  <si>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</si>
  <si>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</si>
  <si>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</si>
  <si>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</si>
  <si>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</si>
  <si>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</si>
  <si>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</si>
  <si>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</si>
  <si>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</si>
  <si>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</si>
  <si>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</si>
  <si>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</si>
  <si>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</si>
  <si>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</si>
  <si>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</si>
  <si>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</si>
  <si>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</si>
  <si>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</si>
  <si>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</si>
  <si>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</si>
  <si>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</si>
  <si>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</si>
  <si>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</si>
  <si>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</si>
  <si>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</si>
  <si>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</si>
  <si>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</si>
  <si>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</si>
  <si>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</si>
  <si>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</si>
  <si>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</si>
  <si>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</si>
  <si>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</si>
  <si>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</si>
  <si>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</si>
  <si>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</si>
  <si>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</si>
  <si>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</si>
  <si>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</si>
  <si>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</si>
  <si>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</si>
  <si>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</si>
  <si>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</si>
  <si>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</si>
  <si>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</si>
  <si>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</si>
  <si>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</si>
  <si>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</si>
  <si>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</si>
  <si>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</si>
  <si>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</si>
  <si>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</si>
  <si>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</si>
  <si>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</si>
  <si>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</si>
  <si>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</si>
  <si>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</si>
  <si>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</si>
  <si>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</si>
  <si>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</si>
  <si>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</si>
  <si>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</si>
  <si>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</si>
  <si>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</si>
  <si>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</si>
  <si>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</si>
  <si>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</si>
  <si>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</si>
  <si>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</si>
  <si>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</si>
  <si>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</si>
  <si>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</si>
  <si>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</si>
  <si>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</si>
  <si>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</si>
  <si>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</si>
  <si>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</si>
  <si>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</si>
  <si>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</si>
  <si>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</si>
  <si>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</si>
  <si>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</si>
  <si>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</si>
  <si>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</si>
  <si>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</si>
  <si>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</si>
  <si>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</si>
  <si>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</si>
  <si>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</si>
  <si>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</si>
  <si>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</si>
  <si>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</si>
  <si>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</si>
  <si>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</si>
  <si>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</si>
  <si>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</si>
  <si>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</si>
  <si>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</si>
  <si>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</si>
  <si>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</si>
  <si>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</si>
  <si>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</si>
  <si>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</si>
  <si>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</si>
  <si>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</si>
  <si>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</si>
  <si>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</si>
  <si>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</si>
  <si>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</si>
  <si>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</si>
  <si>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</si>
  <si>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</si>
  <si>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</si>
  <si>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</si>
  <si>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</si>
  <si>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</si>
  <si>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</si>
  <si>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</si>
  <si>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</si>
  <si>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</si>
  <si>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</si>
  <si>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</si>
  <si>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</si>
  <si>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</si>
  <si>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</si>
  <si>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</si>
  <si>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</si>
  <si>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</si>
  <si>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</si>
  <si>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</si>
  <si>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</si>
  <si>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</si>
  <si>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</si>
  <si>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</si>
  <si>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</si>
  <si>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</si>
  <si>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</si>
  <si>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</si>
  <si>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</si>
  <si>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</si>
  <si>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</si>
  <si>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</si>
  <si>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</si>
  <si>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</si>
  <si>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</si>
  <si>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</si>
  <si>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</si>
  <si>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</si>
  <si>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</si>
  <si>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</si>
  <si>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</si>
  <si>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</si>
  <si>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</si>
  <si>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</si>
  <si>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</si>
  <si>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</si>
  <si>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</si>
  <si>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</si>
  <si>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</si>
  <si>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</si>
  <si>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</si>
  <si>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</si>
  <si>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</si>
  <si>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</si>
  <si>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</si>
  <si>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</si>
  <si>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</si>
  <si>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</si>
  <si>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</si>
  <si>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</si>
  <si>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</si>
  <si>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</si>
  <si>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</si>
  <si>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</si>
  <si>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</si>
  <si>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</si>
  <si>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</si>
  <si>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</si>
  <si>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</si>
  <si>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</si>
  <si>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</si>
  <si>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</si>
  <si>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</si>
  <si>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</si>
  <si>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</si>
  <si>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</si>
  <si>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</si>
  <si>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</si>
  <si>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</si>
  <si>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</si>
  <si>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</si>
  <si>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</si>
  <si>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</si>
  <si>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</si>
  <si>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</si>
  <si>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</si>
  <si>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</si>
  <si>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</si>
  <si>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</si>
  <si>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</si>
  <si>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</si>
  <si>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</si>
  <si>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</si>
  <si>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</si>
  <si>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</si>
  <si>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</si>
  <si>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</si>
  <si>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</si>
  <si>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</si>
  <si>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</si>
  <si>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</si>
  <si>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</si>
  <si>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</si>
  <si>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</si>
  <si>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</si>
  <si>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</si>
  <si>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</si>
  <si>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</si>
  <si>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</si>
  <si>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</si>
  <si>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</si>
  <si>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</si>
  <si>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</si>
  <si>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</si>
  <si>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</si>
  <si>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</si>
  <si>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</si>
  <si>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</si>
  <si>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</si>
  <si>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</si>
  <si>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</si>
  <si>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</si>
  <si>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</si>
  <si>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</si>
  <si>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</si>
  <si>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</si>
  <si>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</si>
  <si>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</si>
  <si>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</si>
  <si>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</si>
  <si>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</si>
  <si>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</si>
  <si>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</si>
  <si>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</si>
  <si>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</si>
  <si>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</si>
  <si>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</si>
  <si>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</si>
  <si>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</si>
  <si>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</si>
  <si>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</si>
  <si>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</si>
  <si>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</si>
  <si>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</si>
  <si>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</si>
  <si>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</si>
  <si>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</si>
  <si>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</si>
  <si>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</si>
  <si>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</si>
  <si>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</si>
  <si>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</si>
  <si>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</si>
  <si>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</si>
  <si>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</si>
  <si>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</si>
  <si>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</si>
  <si>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</si>
  <si>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</si>
  <si>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</si>
  <si>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</si>
  <si>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</si>
  <si>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</si>
  <si>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</si>
  <si>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</si>
  <si>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</si>
  <si>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</si>
  <si>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</si>
  <si>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</si>
  <si>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</si>
  <si>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</si>
  <si>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</si>
  <si>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</si>
  <si>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</si>
  <si>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</si>
  <si>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</si>
  <si>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</si>
  <si>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</si>
  <si>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</si>
  <si>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</si>
  <si>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</si>
  <si>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</si>
  <si>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</si>
  <si>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</si>
  <si>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</si>
  <si>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</si>
  <si>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</si>
  <si>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</si>
  <si>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</si>
  <si>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</si>
  <si>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</si>
  <si>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</si>
  <si>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</si>
  <si>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</si>
  <si>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</si>
  <si>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</si>
  <si>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</si>
  <si>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</si>
  <si>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</si>
  <si>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</si>
  <si>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</si>
  <si>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</si>
  <si>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</si>
  <si>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</si>
  <si>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</si>
  <si>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</si>
  <si>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</si>
  <si>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</si>
  <si>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</si>
  <si>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</si>
  <si>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</si>
  <si>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</si>
  <si>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</si>
  <si>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</si>
  <si>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</si>
  <si>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</si>
  <si>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</si>
  <si>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</si>
  <si>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</si>
  <si>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</si>
  <si>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</si>
  <si>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</si>
  <si>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</si>
  <si>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</si>
  <si>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</si>
  <si>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</si>
  <si>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</si>
  <si>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</si>
  <si>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</si>
  <si>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</si>
  <si>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</si>
  <si>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</si>
  <si>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</si>
  <si>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</si>
  <si>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</si>
  <si>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</si>
  <si>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</si>
  <si>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</si>
  <si>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</si>
  <si>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</si>
  <si>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</si>
  <si>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</si>
  <si>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</si>
  <si>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</si>
  <si>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</si>
  <si>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</si>
  <si>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</si>
  <si>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</si>
  <si>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</si>
  <si>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</si>
  <si>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</si>
  <si>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</si>
  <si>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</si>
  <si>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</si>
  <si>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</si>
  <si>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</si>
  <si>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</si>
  <si>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</si>
  <si>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</si>
  <si>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</si>
  <si>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</si>
  <si>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</si>
  <si>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</si>
  <si>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</si>
  <si>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</si>
  <si>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</si>
  <si>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</si>
  <si>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</si>
  <si>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</si>
  <si>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</si>
  <si>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</si>
  <si>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</si>
  <si>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</si>
  <si>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</si>
  <si>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</si>
  <si>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</si>
  <si>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</si>
  <si>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</si>
  <si>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</si>
  <si>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</si>
  <si>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</si>
  <si>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</si>
  <si>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</si>
  <si>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</si>
  <si>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</si>
  <si>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</si>
  <si>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</si>
  <si>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</si>
  <si>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</si>
  <si>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</si>
  <si>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</si>
  <si>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</si>
  <si>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</si>
  <si>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</si>
  <si>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</si>
  <si>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</si>
  <si>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</si>
  <si>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</si>
  <si>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</si>
  <si>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</si>
  <si>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</si>
  <si>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</si>
  <si>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</si>
  <si>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</si>
  <si>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</si>
  <si>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</si>
  <si>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</si>
  <si>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</si>
  <si>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</si>
  <si>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</si>
  <si>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</si>
  <si>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</si>
  <si>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</si>
  <si>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</si>
  <si>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</si>
  <si>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</si>
  <si>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</si>
  <si>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</si>
  <si>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</si>
  <si>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</si>
  <si>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</si>
  <si>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</si>
  <si>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</si>
  <si>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</si>
  <si>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</si>
  <si>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</si>
  <si>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</si>
  <si>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</si>
  <si>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</si>
  <si>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</si>
  <si>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</si>
  <si>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</si>
  <si>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</si>
  <si>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</si>
  <si>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</si>
  <si>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</si>
  <si>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</si>
  <si>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</si>
  <si>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</si>
  <si>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</si>
  <si>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</si>
  <si>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</si>
  <si>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</si>
  <si>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</si>
  <si>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</si>
  <si>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</si>
  <si>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</si>
  <si>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</si>
  <si>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</si>
  <si>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</si>
  <si>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</si>
  <si>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</si>
  <si>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</si>
  <si>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</si>
  <si>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</si>
  <si>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</si>
  <si>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</si>
  <si>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</si>
  <si>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</si>
  <si>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</si>
  <si>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</si>
  <si>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</si>
  <si>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</si>
  <si>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</si>
  <si>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</si>
  <si>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</si>
  <si>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</si>
  <si>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</si>
  <si>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</si>
  <si>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</si>
  <si>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</si>
  <si>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</si>
  <si>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</si>
  <si>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</si>
  <si>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</si>
  <si>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</si>
  <si>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</si>
  <si>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</si>
  <si>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</si>
  <si>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</si>
  <si>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</si>
  <si>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</si>
  <si>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</si>
  <si>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</si>
  <si>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</si>
  <si>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</si>
  <si>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</si>
  <si>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</si>
  <si>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</si>
  <si>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</si>
  <si>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</si>
  <si>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</si>
  <si>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</si>
  <si>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</si>
  <si>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</si>
  <si>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</si>
  <si>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</si>
  <si>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</si>
  <si>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</si>
  <si>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</si>
  <si>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</si>
  <si>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</si>
  <si>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</si>
  <si>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</si>
  <si>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</si>
  <si>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</si>
  <si>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</si>
  <si>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</si>
  <si>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</si>
  <si>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</si>
  <si>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</si>
  <si>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</si>
  <si>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</si>
  <si>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</si>
  <si>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</si>
  <si>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</si>
  <si>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</si>
  <si>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</si>
  <si>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</si>
  <si>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</si>
  <si>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</si>
  <si>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</si>
  <si>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</si>
  <si>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</si>
  <si>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</si>
  <si>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</si>
  <si>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</si>
  <si>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</si>
  <si>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</si>
  <si>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</si>
  <si>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</si>
  <si>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</si>
  <si>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</si>
  <si>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</si>
  <si>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</si>
  <si>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</si>
  <si>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</si>
  <si>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</si>
  <si>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</si>
  <si>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</si>
  <si>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</si>
  <si>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</si>
  <si>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</si>
  <si>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</si>
  <si>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</si>
  <si>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</si>
  <si>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</si>
  <si>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</si>
  <si>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</si>
  <si>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</si>
  <si>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</si>
  <si>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</si>
  <si>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</si>
  <si>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</si>
  <si>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</si>
  <si>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</si>
  <si>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</si>
  <si>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</si>
  <si>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</si>
  <si>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</si>
  <si>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</si>
  <si>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</si>
  <si>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</si>
  <si>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</si>
  <si>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</si>
  <si>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</si>
  <si>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</si>
  <si>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</si>
  <si>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</si>
  <si>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</si>
  <si>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</si>
  <si>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</si>
  <si>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</si>
  <si>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</si>
  <si>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</si>
  <si>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</si>
  <si>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</si>
  <si>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</si>
  <si>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</si>
  <si>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</si>
  <si>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</si>
  <si>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</si>
  <si>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</si>
  <si>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</si>
  <si>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</si>
  <si>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</si>
  <si>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</si>
  <si>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</si>
  <si>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</si>
  <si>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</si>
  <si>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</si>
  <si>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</si>
  <si>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</si>
  <si>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</si>
  <si>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</si>
  <si>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</si>
  <si>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</si>
  <si>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</si>
  <si>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</si>
  <si>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</si>
  <si>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</si>
  <si>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</si>
  <si>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</si>
  <si>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</si>
  <si>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</si>
  <si>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</si>
  <si>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</si>
  <si>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</si>
  <si>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</si>
  <si>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</si>
  <si>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</si>
  <si>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</si>
  <si>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</si>
  <si>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</si>
  <si>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</si>
  <si>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</si>
  <si>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</si>
  <si>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</si>
  <si>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</si>
  <si>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</si>
  <si>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</si>
  <si>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</si>
  <si>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</si>
  <si>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</si>
  <si>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</si>
  <si>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</si>
  <si>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</si>
  <si>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</si>
  <si>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</si>
  <si>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</si>
  <si>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</si>
  <si>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</si>
  <si>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</si>
  <si>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</si>
  <si>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</si>
  <si>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</si>
  <si>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</si>
  <si>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</si>
  <si>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</si>
  <si>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</si>
  <si>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</si>
  <si>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</si>
  <si>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</si>
  <si>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</si>
  <si>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</si>
  <si>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</si>
  <si>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</si>
  <si>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</si>
  <si>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</si>
  <si>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</si>
  <si>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</si>
  <si>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</si>
  <si>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</si>
  <si>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</si>
  <si>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</si>
  <si>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</si>
  <si>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</si>
  <si>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</si>
  <si>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</si>
  <si>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</si>
  <si>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</si>
  <si>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</si>
  <si>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</si>
  <si>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</si>
  <si>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</si>
  <si>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</si>
  <si>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</si>
  <si>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</si>
  <si>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</si>
  <si>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</si>
  <si>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</si>
  <si>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</si>
  <si>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</si>
  <si>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</si>
  <si>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</si>
  <si>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</si>
  <si>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</si>
  <si>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</si>
  <si>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</si>
  <si>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</si>
  <si>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</si>
  <si>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</si>
  <si>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</si>
  <si>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</si>
  <si>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</si>
  <si>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</si>
  <si>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</si>
  <si>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</si>
  <si>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</si>
  <si>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</si>
  <si>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</si>
  <si>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</si>
  <si>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</si>
  <si>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</si>
  <si>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</si>
  <si>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</si>
  <si>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</si>
  <si>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</si>
  <si>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</si>
  <si>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</si>
  <si>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</si>
  <si>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</si>
  <si>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</si>
  <si>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</si>
  <si>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</si>
  <si>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</si>
  <si>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</si>
  <si>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</si>
  <si>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</si>
  <si>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</si>
  <si>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</si>
  <si>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</si>
  <si>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</si>
  <si>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</si>
  <si>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</si>
  <si>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</si>
  <si>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</si>
  <si>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</si>
  <si>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</si>
  <si>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</si>
  <si>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</si>
  <si>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</si>
  <si>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</si>
  <si>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</si>
  <si>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</si>
  <si>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</si>
  <si>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</si>
  <si>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</si>
  <si>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</si>
  <si>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</si>
  <si>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</si>
  <si>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</si>
  <si>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</si>
  <si>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</si>
  <si>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</si>
  <si>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</si>
  <si>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</si>
  <si>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</si>
  <si>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</si>
  <si>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</si>
  <si>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</si>
  <si>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</si>
  <si>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</si>
  <si>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</si>
  <si>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</si>
  <si>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</si>
  <si>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</si>
  <si>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</si>
  <si>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</si>
  <si>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</si>
  <si>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</si>
  <si>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</si>
  <si>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</si>
  <si>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</si>
  <si>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</si>
  <si>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</si>
  <si>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</si>
  <si>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</si>
  <si>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</si>
  <si>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</si>
  <si>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</si>
  <si>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</si>
  <si>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</si>
  <si>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</si>
  <si>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</si>
  <si>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</si>
  <si>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</si>
  <si>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</si>
  <si>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</si>
  <si>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</si>
  <si>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</si>
  <si>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</si>
  <si>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</si>
  <si>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</si>
  <si>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</si>
  <si>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</si>
  <si>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</si>
  <si>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</si>
  <si>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</si>
  <si>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</si>
  <si>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</si>
  <si>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</si>
  <si>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</si>
  <si>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</si>
  <si>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</si>
  <si>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</si>
  <si>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</si>
  <si>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</si>
  <si>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</si>
  <si>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</si>
  <si>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</si>
  <si>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</si>
  <si>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</si>
  <si>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</si>
  <si>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</si>
  <si>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</si>
  <si>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</si>
  <si>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</si>
  <si>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</si>
  <si>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</si>
  <si>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</si>
  <si>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</si>
  <si>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</si>
  <si>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</si>
  <si>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</si>
  <si>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</si>
  <si>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</si>
  <si>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</si>
  <si>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</si>
  <si>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</si>
  <si>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</si>
  <si>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</si>
  <si>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</si>
  <si>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</si>
  <si>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</si>
  <si>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</si>
  <si>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</si>
  <si>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</si>
  <si>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</si>
  <si>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</si>
  <si>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</si>
  <si>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</si>
  <si>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</si>
  <si>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</si>
  <si>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</si>
  <si>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</si>
  <si>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</si>
  <si>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</si>
  <si>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</si>
  <si>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</si>
  <si>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</si>
  <si>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</si>
  <si>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</si>
  <si>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</si>
  <si>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</si>
  <si>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</si>
  <si>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</si>
  <si>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</si>
  <si>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</si>
  <si>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</si>
  <si>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</si>
  <si>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</si>
  <si>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</si>
  <si>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</si>
  <si>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</si>
  <si>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</si>
  <si>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</si>
  <si>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</si>
  <si>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</si>
  <si>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</si>
  <si>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</si>
  <si>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</si>
  <si>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</si>
  <si>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</si>
  <si>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</si>
  <si>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</si>
  <si>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</si>
  <si>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</si>
  <si>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</si>
  <si>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</si>
  <si>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</si>
  <si>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</si>
  <si>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</si>
  <si>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</si>
  <si>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</si>
  <si>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</si>
  <si>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</si>
  <si>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</si>
  <si>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</si>
  <si>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</si>
  <si>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</si>
  <si>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</si>
  <si>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</si>
  <si>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</si>
  <si>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</si>
  <si>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</si>
  <si>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</si>
  <si>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</si>
  <si>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</si>
  <si>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</si>
  <si>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</si>
  <si>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</si>
  <si>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</si>
  <si>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</si>
  <si>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</si>
  <si>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</si>
  <si>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</si>
  <si>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</si>
  <si>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</si>
  <si>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</si>
  <si>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</si>
  <si>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</si>
  <si>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</si>
  <si>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</si>
  <si>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</si>
  <si>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</si>
  <si>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</si>
  <si>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</si>
  <si>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</si>
  <si>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</si>
  <si>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</si>
  <si>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</si>
  <si>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</si>
  <si>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</si>
  <si>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</si>
  <si>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</si>
  <si>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</si>
  <si>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</si>
  <si>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</si>
  <si>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</si>
  <si>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</si>
  <si>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</si>
  <si>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</si>
  <si>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</si>
  <si>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</si>
  <si>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</si>
  <si>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</si>
  <si>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</si>
  <si>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</si>
  <si>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</si>
  <si>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</si>
  <si>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</si>
  <si>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</si>
  <si>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</si>
  <si>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</si>
  <si>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</si>
  <si>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</si>
  <si>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</si>
  <si>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</si>
  <si>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</si>
  <si>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</si>
  <si>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</si>
  <si>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</si>
  <si>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</si>
  <si>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</si>
  <si>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</si>
  <si>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</si>
  <si>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</si>
  <si>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</si>
  <si>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</si>
  <si>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</si>
  <si>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</si>
  <si>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</si>
  <si>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</si>
  <si>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</si>
  <si>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</si>
  <si>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</si>
  <si>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</si>
  <si>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</si>
  <si>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</si>
  <si>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</si>
  <si>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</si>
  <si>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</si>
  <si>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</si>
  <si>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</si>
  <si>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</si>
  <si>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</si>
  <si>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</si>
  <si>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</si>
  <si>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</si>
  <si>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</si>
  <si>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</si>
  <si>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</si>
  <si>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</si>
  <si>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</si>
  <si>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</si>
  <si>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</si>
  <si>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</si>
  <si>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</si>
  <si>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</si>
  <si>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</si>
  <si>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</si>
  <si>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</si>
  <si>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</si>
  <si>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</si>
  <si>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</si>
  <si>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</si>
  <si>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</si>
  <si>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</si>
  <si>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</si>
  <si>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</si>
  <si>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</si>
  <si>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</si>
  <si>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</si>
  <si>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</si>
  <si>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</si>
  <si>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</si>
  <si>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</si>
  <si>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</si>
  <si>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</si>
  <si>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</si>
  <si>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</si>
  <si>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</si>
  <si>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</si>
  <si>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</si>
  <si>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</si>
  <si>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</si>
  <si>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</si>
  <si>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</si>
  <si>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</si>
  <si>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</si>
  <si>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</si>
  <si>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</si>
  <si>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</si>
  <si>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</si>
  <si>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</si>
  <si>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</si>
  <si>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</si>
  <si>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</si>
  <si>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</si>
  <si>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</si>
  <si>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</si>
  <si>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</si>
  <si>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</si>
  <si>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</si>
  <si>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</si>
  <si>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</si>
  <si>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</si>
  <si>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</si>
  <si>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</si>
  <si>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</si>
  <si>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</si>
  <si>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</si>
  <si>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</si>
  <si>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</si>
  <si>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</si>
  <si>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</si>
  <si>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</si>
  <si>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</si>
  <si>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</si>
  <si>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</si>
  <si>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</si>
  <si>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</si>
  <si>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</si>
  <si>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</si>
  <si>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</si>
  <si>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</si>
  <si>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</si>
  <si>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</si>
  <si>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</si>
  <si>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</si>
  <si>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</si>
  <si>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</si>
  <si>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</si>
  <si>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</si>
  <si>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</si>
  <si>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</si>
  <si>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</si>
  <si>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</si>
  <si>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</si>
  <si>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</si>
  <si>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</si>
  <si>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</si>
  <si>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</si>
  <si>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</si>
  <si>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</si>
  <si>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</si>
  <si>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</si>
  <si>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</si>
  <si>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</si>
  <si>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</si>
  <si>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</si>
  <si>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</si>
  <si>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</si>
  <si>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</si>
  <si>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</si>
  <si>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</si>
  <si>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</si>
  <si>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</si>
  <si>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</si>
  <si>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</si>
  <si>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</si>
  <si>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</si>
  <si>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</si>
  <si>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</si>
  <si>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</si>
  <si>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</si>
  <si>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</si>
  <si>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</si>
  <si>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</si>
  <si>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</si>
  <si>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</si>
  <si>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</si>
  <si>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</si>
  <si>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</si>
  <si>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</si>
  <si>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</si>
  <si>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</si>
  <si>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</si>
  <si>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</si>
  <si>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</si>
  <si>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</si>
  <si>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</si>
  <si>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</si>
  <si>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</si>
  <si>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</si>
  <si>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</si>
  <si>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</si>
  <si>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</si>
  <si>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</si>
  <si>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</si>
  <si>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</si>
  <si>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</si>
  <si>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</si>
  <si>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</si>
  <si>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</si>
  <si>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</si>
  <si>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</si>
  <si>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</si>
  <si>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</si>
  <si>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</si>
  <si>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</si>
  <si>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</si>
  <si>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</si>
  <si>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</si>
  <si>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</si>
  <si>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</si>
  <si>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</si>
  <si>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</si>
  <si>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</si>
  <si>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</si>
  <si>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</si>
  <si>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</si>
  <si>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</si>
  <si>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</si>
  <si>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</si>
  <si>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</si>
  <si>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</si>
  <si>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</si>
  <si>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</si>
  <si>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</si>
  <si>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</si>
  <si>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</si>
  <si>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</si>
  <si>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</si>
  <si>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</si>
  <si>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</si>
  <si>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</si>
  <si>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</si>
  <si>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</si>
  <si>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</si>
  <si>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</si>
  <si>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</si>
  <si>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</si>
  <si>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</si>
  <si>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</si>
  <si>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</si>
  <si>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</si>
  <si>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</si>
  <si>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</si>
  <si>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</si>
  <si>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</si>
  <si>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</si>
  <si>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</si>
  <si>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</si>
  <si>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</si>
  <si>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</si>
  <si>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</si>
  <si>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</si>
  <si>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</si>
  <si>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</si>
  <si>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</si>
  <si>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</si>
  <si>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</si>
  <si>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</si>
  <si>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</si>
  <si>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</si>
  <si>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</si>
  <si>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</si>
  <si>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</si>
  <si>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</si>
  <si>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</si>
  <si>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</si>
  <si>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</si>
  <si>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</si>
  <si>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</si>
  <si>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</si>
  <si>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</si>
  <si>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</si>
  <si>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</si>
  <si>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</si>
  <si>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</si>
  <si>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</si>
  <si>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</si>
  <si>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</si>
  <si>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</si>
  <si>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</si>
  <si>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</si>
  <si>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</si>
  <si>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</si>
  <si>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</si>
  <si>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</si>
  <si>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</si>
  <si>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</si>
  <si>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</si>
  <si>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</si>
  <si>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</si>
  <si>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</si>
  <si>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</si>
  <si>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</si>
  <si>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</si>
  <si>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</si>
  <si>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</si>
  <si>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</si>
  <si>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</si>
  <si>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</si>
  <si>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</si>
  <si>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</si>
  <si>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</si>
  <si>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</si>
  <si>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</si>
  <si>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</si>
  <si>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</si>
  <si>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</si>
  <si>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</si>
  <si>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</si>
  <si>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</si>
  <si>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</si>
  <si>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</si>
  <si>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</si>
  <si>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</si>
  <si>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</si>
  <si>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</si>
  <si>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</si>
  <si>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</si>
  <si>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</si>
  <si>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</si>
  <si>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</si>
  <si>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</si>
  <si>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</si>
  <si>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</si>
  <si>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</si>
  <si>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</si>
  <si>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</si>
  <si>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</si>
  <si>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</si>
  <si>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</si>
  <si>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</si>
  <si>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</si>
  <si>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</si>
  <si>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</si>
  <si>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</si>
  <si>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</si>
  <si>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</si>
  <si>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</si>
  <si>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</si>
  <si>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</si>
  <si>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</si>
  <si>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</si>
  <si>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</si>
  <si>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</si>
  <si>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</si>
  <si>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</si>
  <si>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</si>
  <si>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</si>
  <si>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</si>
  <si>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</si>
  <si>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</si>
  <si>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</si>
  <si>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</si>
  <si>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</si>
  <si>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</si>
  <si>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</si>
  <si>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</si>
  <si>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</si>
  <si>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</si>
  <si>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</si>
  <si>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</si>
  <si>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</si>
  <si>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</si>
  <si>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</si>
  <si>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</si>
  <si>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</si>
  <si>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</si>
  <si>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</si>
  <si>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</si>
  <si>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</si>
  <si>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</si>
  <si>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</si>
  <si>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</si>
  <si>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</si>
  <si>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</si>
  <si>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</si>
  <si>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</si>
  <si>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</si>
  <si>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</si>
  <si>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</si>
  <si>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</si>
  <si>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</si>
  <si>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</si>
  <si>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</si>
  <si>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</si>
  <si>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</si>
  <si>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</si>
  <si>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</si>
  <si>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</si>
  <si>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</si>
  <si>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</si>
  <si>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</si>
  <si>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</si>
  <si>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</si>
  <si>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</si>
  <si>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</si>
  <si>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</si>
  <si>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</si>
  <si>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</si>
  <si>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</si>
  <si>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</si>
  <si>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</si>
  <si>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</si>
  <si>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</si>
  <si>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</si>
  <si>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</si>
  <si>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</si>
  <si>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</si>
  <si>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</si>
  <si>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</si>
  <si>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</si>
  <si>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</si>
  <si>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</si>
  <si>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</si>
  <si>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</si>
  <si>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</si>
  <si>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</si>
  <si>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</si>
  <si>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</si>
  <si>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</si>
  <si>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</si>
  <si>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</si>
  <si>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</si>
  <si>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</si>
  <si>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</si>
  <si>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</si>
  <si>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</si>
  <si>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</si>
  <si>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</si>
  <si>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</si>
  <si>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</si>
  <si>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</si>
  <si>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</si>
  <si>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</si>
  <si>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</si>
  <si>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</si>
  <si>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</si>
  <si>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</si>
  <si>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</si>
  <si>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</si>
  <si>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</si>
  <si>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</si>
  <si>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</si>
  <si>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</si>
  <si>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</si>
  <si>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</si>
  <si>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</si>
  <si>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</si>
  <si>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</si>
  <si>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</si>
  <si>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</si>
  <si>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</si>
  <si>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</si>
  <si>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</si>
  <si>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</si>
  <si>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</si>
  <si>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</si>
  <si>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</si>
  <si>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</si>
  <si>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</si>
  <si>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</si>
  <si>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</si>
  <si>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</si>
  <si>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</si>
  <si>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</si>
  <si>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</si>
  <si>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</si>
  <si>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</si>
  <si>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</si>
  <si>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</si>
  <si>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</si>
  <si>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</si>
  <si>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</si>
  <si>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</si>
  <si>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</si>
  <si>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</si>
  <si>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</si>
  <si>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</si>
  <si>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</si>
  <si>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</si>
  <si>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</si>
  <si>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</si>
  <si>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</si>
  <si>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</si>
  <si>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</si>
  <si>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</si>
  <si>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</si>
  <si>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</si>
  <si>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</si>
  <si>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</si>
  <si>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</si>
  <si>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</si>
  <si>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</si>
  <si>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</si>
  <si>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</si>
  <si>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</si>
  <si>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</si>
  <si>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</si>
  <si>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</si>
  <si>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</si>
  <si>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</si>
  <si>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</si>
  <si>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</si>
  <si>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</si>
  <si>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</si>
  <si>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</si>
  <si>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</si>
  <si>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</si>
  <si>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</si>
  <si>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</si>
  <si>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</si>
  <si>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</si>
  <si>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</si>
  <si>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</si>
  <si>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</si>
  <si>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</si>
  <si>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</si>
  <si>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</si>
  <si>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</si>
  <si>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</si>
  <si>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</si>
  <si>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</si>
  <si>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</si>
  <si>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</si>
  <si>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</si>
  <si>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</si>
  <si>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</si>
  <si>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</si>
  <si>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</si>
  <si>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</si>
  <si>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</si>
  <si>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</si>
  <si>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</si>
  <si>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</si>
  <si>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</si>
  <si>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</si>
  <si>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</si>
  <si>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</si>
  <si>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</si>
  <si>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</si>
  <si>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</si>
  <si>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</si>
  <si>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</si>
  <si>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</si>
  <si>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</si>
  <si>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</si>
  <si>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</si>
  <si>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</si>
  <si>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</si>
  <si>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</si>
  <si>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</si>
  <si>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</si>
  <si>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</si>
  <si>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</si>
  <si>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</si>
  <si>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</si>
  <si>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</si>
  <si>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</si>
  <si>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</si>
  <si>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</si>
  <si>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</si>
  <si>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</si>
  <si>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</si>
  <si>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</si>
  <si>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</si>
  <si>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</si>
  <si>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</si>
  <si>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</si>
  <si>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</si>
  <si>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</si>
  <si>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</si>
  <si>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</si>
  <si>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</si>
  <si>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</si>
  <si>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</si>
  <si>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</si>
  <si>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</si>
  <si>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</si>
  <si>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</si>
  <si>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</si>
  <si>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</si>
  <si>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</si>
  <si>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</si>
  <si>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</si>
  <si>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</si>
  <si>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</si>
  <si>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</si>
  <si>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</si>
  <si>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</si>
  <si>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</si>
  <si>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</si>
  <si>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</si>
  <si>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</si>
  <si>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</si>
  <si>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</si>
  <si>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</si>
  <si>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</si>
  <si>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</si>
  <si>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</si>
  <si>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</si>
  <si>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</si>
  <si>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</si>
  <si>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</si>
  <si>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</si>
  <si>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</si>
  <si>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</si>
  <si>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</si>
  <si>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</si>
  <si>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</si>
  <si>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</si>
  <si>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</si>
  <si>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</si>
  <si>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</si>
  <si>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</si>
  <si>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</si>
  <si>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</si>
  <si>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</si>
  <si>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</si>
  <si>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</si>
  <si>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</si>
  <si>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</si>
  <si>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</si>
  <si>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</si>
  <si>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</si>
  <si>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</si>
  <si>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</si>
  <si>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</si>
  <si>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</si>
  <si>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</si>
  <si>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</si>
  <si>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</si>
  <si>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</si>
  <si>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</si>
  <si>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</si>
  <si>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</si>
  <si>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</si>
  <si>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</si>
  <si>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</si>
  <si>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</si>
  <si>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</si>
  <si>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</si>
  <si>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</si>
  <si>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</si>
  <si>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</si>
  <si>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</si>
  <si>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</si>
  <si>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</si>
  <si>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</si>
  <si>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</si>
  <si>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</si>
  <si>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</si>
  <si>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</si>
  <si>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</si>
  <si>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</si>
  <si>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</si>
  <si>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</si>
  <si>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</si>
  <si>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</si>
  <si>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</si>
  <si>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</si>
  <si>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</si>
  <si>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</si>
  <si>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</si>
  <si>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</si>
  <si>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</si>
  <si>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</si>
  <si>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</si>
  <si>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</si>
  <si>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</si>
  <si>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</si>
  <si>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</si>
  <si>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</si>
  <si>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</si>
  <si>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</si>
  <si>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</si>
  <si>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</si>
  <si>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</si>
  <si>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</si>
  <si>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</si>
  <si>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</si>
  <si>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</si>
  <si>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</si>
  <si>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</si>
  <si>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</si>
  <si>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</si>
  <si>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</si>
  <si>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</si>
  <si>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</si>
  <si>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</si>
  <si>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</si>
  <si>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</si>
  <si>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</si>
  <si>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</si>
  <si>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</si>
  <si>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</si>
  <si>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</si>
  <si>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</si>
  <si>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</si>
  <si>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</si>
  <si>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</si>
  <si>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</si>
  <si>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</si>
  <si>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</si>
  <si>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</si>
  <si>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</si>
  <si>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</si>
  <si>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</si>
  <si>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</si>
  <si>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</si>
  <si>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</si>
  <si>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</si>
  <si>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</si>
  <si>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</si>
  <si>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</si>
  <si>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</si>
  <si>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</si>
  <si>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</si>
  <si>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</si>
  <si>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</si>
  <si>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</si>
  <si>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</si>
  <si>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</si>
  <si>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</si>
  <si>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</si>
  <si>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</si>
  <si>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</si>
  <si>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</si>
  <si>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</si>
  <si>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</si>
  <si>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</si>
  <si>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</si>
  <si>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</si>
  <si>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</si>
  <si>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</si>
  <si>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</si>
  <si>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</si>
  <si>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</si>
  <si>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</si>
  <si>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</si>
  <si>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</si>
  <si>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</si>
  <si>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</si>
  <si>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</si>
  <si>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</si>
  <si>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</si>
  <si>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</si>
  <si>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</si>
  <si>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</si>
  <si>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</si>
  <si>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</si>
  <si>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</si>
  <si>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</si>
  <si>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</si>
  <si>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</si>
  <si>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</si>
  <si>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</si>
  <si>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</si>
  <si>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</si>
  <si>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</si>
  <si>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</si>
  <si>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</si>
  <si>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</si>
  <si>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</si>
  <si>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</si>
  <si>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</si>
  <si>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</si>
  <si>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</si>
  <si>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</si>
  <si>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</si>
  <si>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</si>
  <si>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</si>
  <si>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</si>
  <si>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</si>
  <si>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</si>
  <si>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</si>
  <si>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</si>
  <si>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</si>
  <si>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</si>
  <si>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</si>
  <si>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</si>
  <si>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</si>
  <si>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</si>
  <si>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</si>
  <si>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</si>
  <si>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</si>
  <si>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</si>
  <si>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</si>
  <si>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</si>
  <si>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</si>
  <si>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</si>
  <si>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</si>
  <si>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</si>
  <si>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</si>
  <si>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</si>
  <si>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</si>
  <si>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</si>
  <si>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</si>
  <si>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</si>
  <si>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</si>
  <si>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</si>
  <si>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</si>
  <si>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</si>
  <si>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</si>
  <si>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</si>
  <si>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</si>
  <si>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</si>
  <si>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</si>
  <si>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</si>
  <si>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</si>
  <si>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</si>
  <si>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</si>
  <si>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</si>
  <si>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</si>
  <si>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</si>
  <si>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</si>
  <si>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</si>
  <si>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</si>
  <si>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</si>
  <si>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</si>
  <si>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</si>
  <si>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</si>
  <si>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</si>
  <si>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</si>
  <si>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</si>
  <si>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</si>
  <si>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</si>
  <si>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</si>
  <si>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</si>
  <si>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</si>
  <si>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</si>
  <si>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</si>
  <si>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</si>
  <si>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</si>
  <si>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</si>
  <si>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</si>
  <si>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</si>
  <si>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</si>
  <si>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</si>
  <si>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</si>
  <si>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</si>
  <si>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</si>
  <si>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</si>
  <si>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</si>
  <si>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</si>
  <si>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</si>
  <si>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</si>
  <si>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</si>
  <si>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</si>
  <si>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</si>
  <si>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</si>
  <si>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</si>
  <si>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</si>
  <si>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</si>
  <si>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</si>
  <si>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</si>
  <si>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</si>
  <si>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</si>
  <si>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</si>
  <si>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</si>
  <si>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</si>
  <si>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</si>
  <si>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</si>
  <si>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</si>
  <si>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</si>
  <si>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</si>
  <si>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</si>
  <si>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</si>
  <si>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</si>
  <si>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</si>
  <si>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</si>
  <si>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</si>
  <si>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</si>
  <si>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</si>
  <si>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</si>
  <si>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</si>
  <si>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</si>
  <si>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</si>
  <si>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</si>
  <si>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</si>
  <si>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</si>
  <si>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</si>
  <si>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</si>
  <si>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</si>
  <si>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</si>
  <si>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</si>
  <si>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</si>
  <si>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</si>
  <si>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</si>
  <si>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</si>
  <si>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</si>
  <si>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</si>
  <si>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</si>
  <si>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</si>
  <si>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</si>
  <si>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</si>
  <si>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</si>
  <si>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</si>
  <si>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</si>
  <si>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</si>
  <si>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</si>
  <si>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</si>
  <si>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</si>
  <si>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</si>
  <si>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</si>
  <si>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</si>
  <si>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</si>
  <si>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</si>
  <si>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</si>
  <si>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</si>
  <si>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</si>
  <si>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</si>
  <si>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</si>
  <si>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</si>
  <si>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</si>
  <si>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</si>
  <si>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</si>
  <si>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</si>
  <si>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</si>
  <si>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</si>
  <si>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</si>
  <si>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</si>
  <si>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</si>
  <si>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</si>
  <si>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</si>
  <si>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</si>
  <si>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</si>
  <si>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</si>
  <si>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</si>
  <si>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</si>
  <si>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</si>
  <si>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</si>
  <si>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</si>
  <si>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</si>
  <si>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</si>
  <si>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</si>
  <si>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</si>
  <si>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</si>
  <si>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</si>
  <si>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</si>
  <si>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</si>
  <si>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</si>
  <si>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</si>
  <si>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</si>
  <si>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</si>
  <si>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</si>
  <si>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</si>
  <si>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</si>
  <si>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</si>
  <si>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</si>
  <si>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</si>
  <si>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</si>
  <si>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</si>
  <si>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</si>
  <si>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</si>
  <si>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</si>
  <si>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</si>
  <si>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</si>
  <si>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</si>
  <si>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</si>
  <si>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</si>
  <si>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</si>
  <si>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</si>
  <si>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</si>
  <si>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</si>
  <si>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</si>
  <si>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</si>
  <si>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</si>
  <si>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</si>
  <si>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</si>
  <si>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</si>
  <si>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</si>
  <si>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</si>
  <si>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</si>
  <si>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</si>
  <si>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</si>
  <si>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</si>
  <si>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</si>
  <si>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</si>
  <si>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</si>
  <si>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</si>
  <si>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</si>
  <si>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</si>
  <si>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</si>
  <si>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</si>
  <si>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</si>
  <si>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</si>
  <si>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</si>
  <si>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</si>
  <si>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</si>
  <si>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</si>
  <si>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</si>
  <si>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</si>
  <si>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</si>
  <si>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</si>
  <si>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</si>
  <si>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</si>
  <si>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</si>
  <si>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</si>
  <si>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</si>
  <si>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</si>
  <si>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</si>
  <si>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</si>
  <si>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</si>
  <si>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</si>
  <si>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</si>
  <si>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</si>
  <si>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</si>
  <si>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</si>
  <si>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</si>
  <si>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</si>
  <si>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</si>
  <si>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</si>
  <si>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</si>
  <si>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</si>
  <si>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</si>
  <si>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</si>
  <si>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</si>
  <si>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</si>
  <si>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</si>
  <si>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</si>
  <si>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</si>
  <si>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</si>
  <si>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</si>
  <si>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</si>
  <si>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</si>
  <si>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</si>
  <si>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</si>
  <si>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</si>
  <si>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</si>
  <si>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</si>
  <si>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</si>
  <si>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</si>
  <si>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</si>
  <si>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</si>
  <si>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</si>
  <si>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</si>
  <si>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</si>
  <si>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</si>
  <si>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</si>
  <si>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</si>
  <si>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</si>
  <si>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</si>
  <si>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</si>
  <si>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</si>
  <si>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</si>
  <si>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</si>
  <si>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</si>
  <si>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</si>
  <si>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</si>
  <si>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</si>
  <si>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</si>
  <si>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</si>
  <si>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</si>
  <si>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</si>
  <si>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</si>
  <si>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</si>
  <si>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</si>
  <si>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</si>
  <si>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</si>
  <si>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</si>
  <si>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</si>
  <si>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</si>
  <si>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</si>
  <si>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</si>
  <si>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</si>
  <si>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</si>
  <si>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</si>
  <si>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</si>
  <si>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</si>
  <si>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</si>
  <si>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</si>
  <si>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</si>
  <si>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</si>
  <si>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</si>
  <si>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</si>
  <si>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</si>
  <si>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</si>
  <si>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</si>
  <si>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</si>
  <si>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</si>
  <si>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</si>
  <si>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</si>
  <si>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</si>
  <si>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</si>
  <si>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</si>
  <si>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</si>
  <si>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</si>
  <si>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</si>
  <si>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</si>
  <si>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</si>
  <si>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</si>
  <si>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</si>
  <si>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</si>
  <si>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</si>
  <si>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</si>
  <si>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</si>
  <si>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</si>
  <si>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</si>
  <si>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</si>
  <si>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</si>
  <si>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</si>
  <si>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</si>
  <si>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</si>
  <si>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</si>
  <si>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</si>
  <si>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</si>
  <si>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</si>
  <si>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</si>
  <si>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</si>
  <si>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</si>
  <si>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</si>
  <si>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</si>
  <si>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</si>
  <si>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</si>
  <si>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</si>
  <si>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</si>
  <si>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</si>
  <si>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</si>
  <si>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</si>
  <si>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</si>
  <si>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</si>
  <si>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</si>
  <si>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</si>
  <si>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</si>
  <si>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</si>
  <si>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</si>
  <si>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</si>
  <si>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</si>
  <si>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</si>
  <si>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</si>
  <si>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</si>
  <si>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</si>
  <si>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</si>
  <si>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</si>
  <si>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</si>
  <si>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</si>
  <si>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</si>
  <si>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</si>
  <si>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</si>
  <si>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</si>
  <si>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</si>
  <si>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</si>
  <si>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</si>
  <si>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</si>
  <si>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</si>
  <si>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</si>
  <si>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</si>
  <si>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</si>
  <si>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</si>
  <si>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</si>
  <si>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</si>
  <si>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</si>
  <si>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</si>
  <si>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</si>
  <si>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</si>
  <si>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</si>
  <si>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</si>
  <si>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</si>
  <si>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</si>
  <si>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</si>
  <si>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</si>
  <si>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</si>
  <si>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</si>
  <si>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</si>
  <si>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</si>
  <si>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</si>
  <si>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</si>
  <si>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</si>
  <si>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</si>
  <si>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</si>
  <si>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</si>
  <si>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</si>
  <si>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</si>
  <si>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</si>
  <si>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</si>
  <si>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</si>
  <si>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</si>
  <si>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</si>
  <si>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</si>
  <si>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</si>
  <si>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</si>
  <si>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</si>
  <si>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</si>
  <si>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</si>
  <si>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</si>
  <si>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</si>
  <si>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</si>
  <si>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</si>
  <si>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</si>
  <si>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</si>
  <si>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</si>
  <si>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</si>
  <si>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</si>
  <si>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</si>
  <si>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</si>
  <si>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</si>
  <si>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</si>
  <si>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</si>
  <si>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</si>
  <si>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</si>
  <si>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</si>
  <si>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</si>
  <si>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</si>
  <si>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</si>
  <si>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</si>
  <si>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</si>
  <si>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</si>
  <si>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</si>
  <si>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</si>
  <si>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</si>
  <si>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</si>
  <si>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</si>
  <si>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</si>
  <si>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</si>
  <si>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</si>
  <si>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</si>
  <si>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</si>
  <si>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</si>
  <si>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</si>
  <si>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</si>
  <si>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</si>
  <si>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</si>
  <si>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</si>
  <si>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</si>
  <si>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</si>
  <si>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</si>
  <si>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</si>
  <si>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</si>
  <si>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</si>
  <si>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</si>
  <si>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</si>
  <si>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</si>
  <si>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</si>
  <si>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</si>
  <si>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</si>
  <si>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</si>
  <si>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</si>
  <si>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</si>
  <si>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</si>
  <si>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</si>
  <si>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</si>
  <si>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</si>
  <si>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</si>
  <si>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</si>
  <si>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</si>
  <si>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</si>
  <si>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</si>
  <si>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</si>
  <si>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</si>
  <si>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</si>
  <si>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</si>
  <si>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</si>
  <si>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</si>
  <si>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</si>
  <si>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</si>
  <si>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</si>
  <si>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</si>
  <si>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</si>
  <si>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</si>
  <si>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</si>
  <si>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</si>
  <si>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</si>
  <si>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</si>
  <si>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</si>
  <si>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</si>
  <si>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</si>
  <si>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</si>
  <si>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</si>
  <si>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</si>
  <si>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</si>
  <si>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</si>
  <si>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</si>
  <si>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</si>
  <si>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</si>
  <si>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</si>
  <si>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</si>
  <si>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</si>
  <si>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</si>
  <si>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</si>
  <si>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</si>
  <si>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</si>
  <si>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</si>
  <si>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</si>
  <si>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</si>
  <si>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</si>
  <si>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</si>
  <si>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</si>
  <si>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</si>
  <si>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</si>
  <si>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</si>
  <si>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</si>
  <si>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</si>
  <si>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</si>
  <si>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</si>
  <si>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</si>
  <si>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</si>
  <si>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</si>
  <si>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</si>
  <si>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</si>
  <si>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</si>
  <si>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</si>
  <si>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</si>
  <si>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</si>
  <si>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</si>
  <si>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</si>
  <si>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</si>
  <si>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</si>
  <si>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</si>
  <si>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</si>
  <si>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</si>
  <si>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</si>
  <si>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</si>
  <si>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</si>
  <si>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</si>
  <si>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</si>
  <si>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</si>
  <si>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</si>
  <si>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</si>
  <si>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</si>
  <si>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</si>
  <si>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</si>
  <si>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</si>
  <si>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</si>
  <si>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</si>
  <si>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</si>
  <si>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</si>
  <si>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</si>
  <si>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</si>
  <si>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</si>
  <si>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</si>
  <si>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</si>
  <si>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</si>
  <si>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</si>
  <si>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</si>
  <si>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</si>
  <si>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</si>
  <si>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</si>
  <si>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</si>
  <si>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</si>
  <si>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</si>
  <si>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</si>
  <si>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</si>
  <si>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</si>
  <si>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</si>
  <si>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</si>
  <si>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</si>
  <si>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</si>
  <si>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</si>
  <si>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</si>
  <si>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</si>
  <si>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</si>
  <si>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</si>
  <si>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</si>
  <si>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</si>
  <si>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</si>
  <si>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</si>
  <si>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</si>
  <si>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</si>
  <si>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</si>
  <si>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</si>
  <si>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</si>
  <si>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</si>
  <si>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</si>
  <si>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</si>
  <si>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</si>
  <si>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</si>
  <si>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</si>
  <si>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</si>
  <si>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</si>
  <si>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</si>
  <si>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</si>
  <si>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</si>
  <si>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</si>
  <si>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</si>
  <si>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</si>
  <si>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</si>
  <si>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</si>
  <si>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</si>
  <si>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</si>
  <si>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</si>
  <si>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</si>
  <si>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</si>
  <si>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</si>
  <si>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</si>
  <si>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</si>
  <si>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</si>
  <si>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</si>
  <si>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</si>
  <si>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</si>
  <si>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</si>
  <si>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</si>
  <si>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</si>
  <si>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</si>
  <si>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</si>
  <si>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</si>
  <si>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</si>
  <si>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</si>
  <si>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</si>
  <si>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</si>
  <si>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</si>
  <si>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</si>
  <si>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</si>
  <si>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</si>
  <si>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</si>
  <si>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</si>
  <si>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</si>
  <si>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</si>
  <si>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</si>
  <si>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</si>
  <si>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</si>
  <si>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</si>
  <si>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</si>
  <si>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</si>
  <si>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</si>
  <si>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</si>
  <si>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</si>
  <si>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</si>
  <si>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</si>
  <si>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</si>
  <si>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</si>
  <si>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</si>
  <si>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</si>
  <si>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</si>
  <si>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</si>
  <si>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</si>
  <si>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</si>
  <si>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</si>
  <si>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</si>
  <si>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</si>
  <si>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</si>
  <si>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</si>
  <si>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</si>
  <si>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</si>
  <si>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</si>
  <si>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</si>
  <si>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</si>
  <si>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</si>
  <si>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</si>
  <si>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</si>
  <si>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</si>
  <si>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</si>
  <si>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</si>
  <si>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</si>
  <si>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</si>
  <si>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</si>
  <si>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</si>
  <si>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</si>
  <si>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</si>
  <si>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</si>
  <si>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</si>
  <si>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</si>
  <si>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</si>
  <si>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</si>
  <si>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</si>
  <si>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</si>
  <si>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</si>
  <si>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</si>
  <si>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</si>
  <si>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</si>
  <si>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</si>
  <si>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</si>
  <si>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</si>
  <si>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</si>
  <si>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</si>
  <si>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</si>
  <si>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</si>
  <si>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</si>
  <si>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</si>
  <si>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</si>
  <si>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</si>
  <si>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</si>
  <si>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</si>
  <si>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</si>
  <si>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</si>
  <si>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</si>
  <si>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</si>
  <si>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</si>
  <si>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</si>
  <si>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</si>
  <si>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</si>
  <si>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</si>
  <si>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</si>
  <si>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</si>
  <si>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</si>
  <si>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</si>
  <si>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</si>
  <si>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</si>
  <si>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</si>
  <si>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</si>
  <si>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</si>
  <si>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</si>
  <si>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</si>
  <si>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</si>
  <si>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</si>
  <si>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</si>
  <si>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</si>
  <si>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</si>
  <si>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</si>
  <si>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</si>
  <si>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</si>
  <si>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</si>
  <si>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</si>
  <si>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</si>
  <si>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</si>
  <si>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</si>
  <si>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</si>
  <si>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</si>
  <si>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</si>
  <si>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</si>
  <si>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</si>
  <si>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</si>
  <si>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</si>
  <si>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</si>
  <si>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</si>
  <si>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</si>
  <si>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</si>
  <si>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</si>
  <si>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</si>
  <si>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</si>
  <si>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</si>
  <si>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</si>
  <si>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</si>
  <si>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</si>
  <si>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</si>
  <si>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</si>
  <si>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</si>
  <si>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</si>
  <si>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</si>
  <si>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</si>
  <si>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</si>
  <si>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</si>
  <si>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</si>
  <si>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</si>
  <si>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</si>
  <si>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</si>
  <si>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</si>
  <si>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</si>
  <si>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</si>
  <si>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</si>
  <si>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</si>
  <si>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</si>
  <si>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</si>
  <si>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</si>
  <si>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</si>
  <si>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</si>
  <si>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</si>
  <si>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</si>
  <si>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</si>
  <si>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</si>
  <si>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</si>
  <si>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</si>
  <si>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</si>
  <si>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</si>
  <si>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</si>
  <si>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</si>
  <si>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</si>
  <si>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</si>
  <si>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</si>
  <si>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</si>
  <si>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</si>
  <si>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</si>
  <si>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</si>
  <si>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</si>
  <si>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</si>
  <si>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</si>
  <si>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</si>
  <si>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</si>
  <si>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</si>
  <si>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</si>
  <si>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</si>
  <si>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</si>
  <si>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</si>
  <si>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</si>
  <si>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</si>
  <si>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</si>
  <si>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</si>
  <si>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</si>
  <si>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</si>
  <si>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</si>
  <si>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</si>
  <si>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</si>
  <si>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</si>
  <si>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</si>
  <si>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</si>
  <si>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</si>
  <si>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</si>
  <si>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</si>
  <si>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</si>
  <si>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</si>
  <si>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</si>
  <si>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</si>
  <si>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</si>
  <si>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</si>
  <si>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</si>
  <si>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</si>
  <si>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</si>
  <si>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</si>
  <si>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</si>
  <si>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</si>
  <si>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</si>
  <si>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</si>
  <si>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</si>
  <si>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</si>
  <si>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</si>
  <si>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</si>
  <si>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</si>
  <si>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</si>
  <si>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</si>
  <si>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</si>
  <si>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</si>
  <si>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</si>
  <si>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</si>
  <si>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</si>
  <si>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</si>
  <si>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</si>
  <si>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</si>
  <si>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</si>
  <si>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</si>
  <si>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</si>
  <si>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</si>
  <si>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</si>
  <si>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</si>
  <si>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</si>
  <si>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</si>
  <si>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</si>
  <si>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</si>
  <si>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</si>
  <si>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</si>
  <si>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</si>
  <si>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</si>
  <si>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</si>
  <si>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</si>
  <si>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</si>
  <si>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</si>
  <si>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</si>
  <si>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</si>
  <si>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</si>
  <si>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</si>
  <si>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</si>
  <si>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</si>
  <si>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</si>
  <si>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</si>
  <si>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</si>
  <si>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</si>
  <si>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</si>
  <si>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</si>
  <si>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</si>
  <si>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</si>
  <si>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</si>
  <si>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</si>
  <si>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</si>
  <si>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</si>
  <si>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</si>
  <si>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</si>
  <si>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</si>
  <si>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</si>
  <si>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</si>
  <si>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</si>
  <si>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</si>
  <si>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</si>
  <si>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</si>
  <si>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</si>
  <si>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</si>
  <si>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</si>
  <si>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</si>
  <si>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</si>
  <si>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</si>
  <si>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</si>
  <si>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</si>
  <si>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</si>
  <si>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</si>
  <si>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</si>
  <si>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</si>
  <si>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</si>
  <si>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</si>
  <si>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</si>
  <si>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</si>
  <si>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</si>
  <si>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</si>
  <si>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</si>
  <si>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</si>
  <si>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</si>
  <si>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</si>
  <si>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</si>
  <si>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</si>
  <si>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</si>
  <si>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</si>
  <si>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</si>
  <si>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</si>
  <si>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</si>
  <si>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</si>
  <si>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</si>
  <si>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</si>
  <si>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</si>
  <si>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</si>
  <si>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</si>
  <si>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</si>
  <si>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</si>
  <si>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</si>
  <si>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</si>
  <si>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</si>
  <si>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</si>
  <si>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</si>
  <si>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</si>
  <si>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</si>
  <si>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</si>
  <si>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</si>
  <si>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</si>
  <si>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</si>
  <si>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</si>
  <si>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</si>
  <si>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</si>
  <si>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</si>
  <si>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</si>
  <si>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</si>
  <si>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</si>
  <si>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</si>
  <si>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</si>
  <si>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</si>
  <si>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</si>
  <si>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</si>
  <si>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</si>
  <si>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</si>
  <si>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</si>
  <si>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</si>
  <si>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</si>
  <si>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</si>
  <si>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</si>
  <si>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</si>
  <si>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</si>
  <si>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</si>
  <si>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</si>
  <si>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</si>
  <si>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</si>
  <si>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</si>
  <si>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</si>
  <si>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</si>
  <si>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</si>
  <si>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</si>
  <si>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</si>
  <si>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</si>
  <si>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</si>
  <si>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</si>
  <si>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</si>
  <si>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</si>
  <si>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</si>
  <si>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</si>
  <si>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</si>
  <si>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</si>
  <si>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</si>
  <si>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</si>
  <si>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</si>
  <si>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</si>
  <si>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</si>
  <si>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</si>
  <si>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</si>
  <si>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</si>
  <si>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</si>
  <si>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</si>
  <si>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</si>
  <si>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</si>
  <si>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</si>
  <si>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</si>
  <si>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</si>
  <si>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</si>
  <si>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</si>
  <si>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</si>
  <si>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</si>
  <si>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</si>
  <si>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</si>
  <si>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</si>
  <si>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</si>
  <si>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</si>
  <si>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</si>
  <si>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</si>
  <si>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</si>
  <si>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</si>
  <si>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</si>
  <si>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</si>
  <si>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</si>
  <si>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</si>
  <si>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</si>
  <si>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</si>
  <si>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</si>
  <si>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</si>
  <si>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</si>
  <si>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</si>
  <si>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</si>
  <si>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</si>
  <si>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</si>
  <si>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</si>
  <si>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</si>
  <si>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</si>
  <si>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</si>
  <si>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</si>
  <si>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</si>
  <si>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</si>
  <si>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</si>
  <si>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</si>
  <si>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</si>
  <si>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</si>
  <si>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</si>
  <si>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</si>
  <si>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</si>
  <si>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</si>
  <si>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</si>
  <si>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</si>
  <si>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</si>
  <si>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</si>
  <si>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</si>
  <si>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</si>
  <si>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</si>
  <si>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</si>
  <si>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</si>
  <si>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</si>
  <si>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</si>
  <si>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</si>
  <si>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</si>
  <si>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</si>
  <si>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</si>
  <si>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</si>
  <si>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</si>
  <si>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</si>
  <si>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</si>
  <si>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</si>
  <si>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</si>
  <si>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</si>
  <si>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</si>
  <si>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</si>
  <si>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</si>
  <si>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</si>
  <si>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</si>
  <si>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</si>
  <si>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</si>
  <si>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</si>
  <si>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</si>
  <si>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</si>
  <si>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</si>
  <si>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</si>
  <si>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</si>
  <si>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</si>
  <si>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</si>
  <si>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</si>
  <si>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</si>
  <si>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</si>
  <si>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</si>
  <si>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</si>
  <si>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</si>
  <si>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</si>
  <si>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</si>
  <si>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</si>
  <si>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</si>
  <si>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</si>
  <si>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</si>
  <si>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</si>
  <si>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</si>
  <si>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</si>
  <si>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</si>
  <si>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</si>
  <si>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</si>
  <si>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</si>
  <si>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</si>
  <si>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</si>
  <si>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</si>
  <si>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</si>
  <si>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</si>
  <si>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</si>
  <si>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</si>
  <si>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</si>
  <si>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</si>
  <si>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</si>
  <si>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</si>
  <si>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</si>
  <si>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</si>
  <si>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</si>
  <si>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</si>
  <si>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</si>
  <si>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</si>
  <si>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</si>
  <si>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</si>
  <si>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</si>
  <si>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</si>
  <si>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</si>
  <si>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</si>
  <si>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</si>
  <si>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</si>
  <si>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</si>
  <si>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</si>
  <si>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</si>
  <si>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</si>
  <si>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</si>
  <si>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</si>
  <si>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</si>
  <si>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</si>
  <si>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</si>
  <si>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</si>
  <si>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</si>
  <si>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</si>
  <si>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</si>
  <si>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</si>
  <si>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</si>
  <si>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</si>
  <si>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</si>
  <si>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</si>
  <si>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</si>
  <si>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</si>
  <si>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</si>
  <si>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</si>
  <si>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</si>
  <si>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</si>
  <si>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</si>
  <si>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</si>
  <si>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</si>
  <si>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</si>
  <si>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</si>
  <si>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</si>
  <si>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</si>
  <si>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</si>
  <si>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</si>
  <si>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</si>
  <si>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</si>
  <si>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</si>
  <si>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</si>
  <si>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</si>
  <si>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</si>
  <si>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</si>
  <si>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</si>
  <si>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</si>
  <si>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</si>
  <si>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</si>
  <si>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</si>
  <si>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</si>
  <si>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</si>
  <si>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</si>
  <si>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</si>
  <si>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</si>
  <si>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</si>
  <si>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</si>
  <si>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</si>
  <si>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</si>
  <si>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</si>
  <si>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</si>
  <si>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</si>
  <si>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</si>
  <si>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</si>
  <si>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</si>
  <si>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</si>
  <si>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</si>
  <si>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</si>
  <si>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</si>
  <si>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</si>
  <si>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</si>
  <si>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</si>
  <si>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</si>
  <si>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</si>
  <si>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</si>
  <si>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</si>
  <si>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</si>
  <si>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</si>
  <si>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</si>
  <si>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</si>
  <si>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</si>
  <si>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</si>
  <si>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</si>
  <si>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</si>
  <si>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</si>
  <si>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</si>
  <si>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</si>
  <si>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</si>
  <si>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</si>
  <si>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</si>
  <si>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</si>
  <si>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</si>
  <si>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</si>
  <si>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</si>
  <si>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</si>
  <si>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</si>
  <si>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</si>
  <si>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</si>
  <si>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</si>
  <si>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</si>
  <si>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</si>
  <si>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</si>
  <si>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</si>
  <si>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</si>
  <si>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</si>
  <si>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</si>
  <si>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</si>
  <si>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</si>
  <si>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</si>
  <si>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</si>
  <si>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</si>
  <si>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</si>
  <si>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</si>
  <si>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</si>
  <si>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</si>
  <si>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</si>
  <si>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</si>
  <si>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</si>
  <si>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</si>
  <si>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</si>
  <si>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</si>
  <si>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</si>
  <si>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</si>
  <si>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</si>
  <si>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</si>
  <si>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</si>
  <si>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</si>
  <si>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</si>
  <si>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</si>
  <si>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</si>
  <si>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</si>
  <si>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</si>
  <si>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</si>
  <si>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</si>
  <si>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</si>
  <si>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</si>
  <si>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</si>
  <si>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</si>
  <si>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</si>
  <si>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</si>
  <si>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</si>
  <si>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</si>
  <si>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</si>
  <si>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</si>
  <si>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</si>
  <si>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</si>
  <si>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</si>
  <si>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</si>
  <si>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</si>
  <si>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</si>
  <si>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</si>
  <si>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</si>
  <si>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</si>
  <si>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</si>
  <si>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</si>
  <si>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</si>
  <si>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</si>
  <si>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</si>
  <si>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</si>
  <si>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</si>
  <si>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</si>
  <si>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</si>
  <si>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</si>
  <si>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</si>
  <si>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</si>
  <si>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</si>
  <si>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</si>
  <si>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</si>
  <si>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</si>
  <si>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</si>
  <si>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</si>
  <si>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</si>
  <si>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</si>
  <si>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</si>
  <si>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</si>
  <si>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</si>
  <si>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</si>
  <si>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</si>
  <si>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</si>
  <si>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</si>
  <si>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</si>
  <si>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</si>
  <si>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</si>
  <si>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</si>
  <si>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</si>
  <si>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</si>
  <si>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</si>
  <si>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</si>
  <si>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</si>
  <si>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</si>
  <si>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</si>
  <si>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</si>
  <si>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</si>
  <si>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</si>
  <si>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</si>
  <si>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</si>
  <si>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</si>
  <si>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</si>
  <si>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</si>
  <si>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</si>
  <si>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</si>
  <si>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</si>
  <si>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</si>
  <si>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</si>
  <si>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</si>
  <si>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</si>
  <si>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</si>
  <si>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</si>
  <si>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</si>
  <si>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</si>
  <si>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</si>
  <si>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</si>
  <si>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</si>
  <si>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</si>
  <si>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</si>
  <si>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</si>
  <si>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</si>
  <si>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</si>
  <si>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</si>
  <si>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</si>
  <si>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</si>
  <si>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</si>
  <si>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</si>
  <si>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</si>
  <si>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</si>
  <si>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</si>
  <si>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</si>
  <si>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</si>
  <si>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</si>
  <si>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</si>
  <si>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</si>
  <si>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</si>
  <si>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</si>
  <si>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</si>
  <si>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</si>
  <si>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</si>
  <si>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</si>
  <si>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</si>
  <si>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</si>
  <si>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</si>
  <si>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</si>
  <si>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</si>
  <si>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</si>
  <si>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</si>
  <si>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</si>
  <si>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</si>
  <si>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</si>
  <si>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</si>
  <si>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</si>
  <si>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</si>
  <si>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</si>
  <si>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</si>
  <si>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</si>
  <si>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</si>
  <si>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</si>
  <si>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</si>
  <si>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</si>
  <si>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</si>
  <si>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</si>
  <si>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</si>
  <si>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</si>
  <si>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</si>
  <si>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</si>
  <si>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</si>
  <si>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</si>
  <si>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</si>
  <si>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</si>
  <si>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</si>
  <si>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</si>
  <si>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</si>
  <si>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</si>
  <si>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</si>
  <si>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</si>
  <si>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</si>
  <si>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</si>
  <si>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</si>
  <si>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</si>
  <si>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</si>
  <si>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</si>
  <si>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</si>
  <si>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</si>
  <si>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</si>
  <si>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</si>
  <si>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</si>
  <si>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</si>
  <si>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</si>
  <si>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</si>
  <si>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</si>
  <si>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</si>
  <si>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</si>
  <si>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</si>
  <si>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</si>
  <si>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</si>
  <si>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</si>
  <si>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</si>
  <si>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</si>
  <si>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</si>
  <si>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</si>
  <si>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</si>
  <si>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</si>
  <si>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</si>
  <si>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</si>
  <si>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</si>
  <si>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</si>
  <si>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</si>
  <si>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</si>
  <si>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</si>
  <si>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</si>
  <si>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</si>
  <si>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</si>
  <si>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</si>
  <si>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</si>
  <si>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</si>
  <si>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</si>
  <si>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</si>
  <si>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</si>
  <si>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</si>
  <si>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</si>
  <si>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</si>
  <si>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</si>
  <si>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</si>
  <si>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</si>
  <si>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</si>
  <si>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</si>
  <si>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</si>
  <si>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</si>
  <si>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</si>
  <si>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</si>
  <si>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</si>
  <si>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</si>
  <si>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</si>
  <si>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</si>
  <si>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</si>
  <si>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</si>
  <si>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</si>
  <si>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</si>
  <si>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</si>
  <si>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</si>
  <si>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</si>
  <si>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</si>
  <si>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</si>
  <si>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</si>
  <si>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</si>
  <si>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</si>
  <si>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</si>
  <si>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</si>
  <si>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</si>
  <si>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</si>
  <si>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</si>
  <si>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</si>
  <si>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</si>
  <si>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</si>
  <si>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</si>
  <si>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</si>
  <si>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</si>
  <si>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</si>
  <si>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</si>
  <si>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</si>
  <si>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</si>
  <si>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</si>
  <si>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</si>
  <si>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</si>
  <si>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</si>
  <si>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</si>
  <si>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</si>
  <si>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</si>
  <si>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</si>
  <si>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</si>
  <si>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</si>
  <si>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</si>
  <si>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</si>
  <si>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</si>
  <si>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</si>
  <si>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</si>
  <si>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</si>
  <si>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</si>
  <si>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</si>
  <si>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</si>
  <si>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</si>
  <si>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</si>
  <si>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</si>
  <si>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</si>
  <si>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</si>
  <si>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</si>
  <si>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</si>
  <si>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</si>
  <si>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</si>
  <si>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</si>
  <si>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</si>
  <si>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</si>
  <si>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</si>
  <si>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</si>
  <si>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</si>
  <si>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</si>
  <si>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</si>
  <si>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</si>
  <si>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</si>
  <si>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</si>
  <si>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</si>
  <si>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</si>
  <si>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</si>
  <si>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</si>
  <si>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</si>
  <si>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</si>
  <si>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</si>
  <si>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</si>
  <si>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</si>
  <si>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</si>
  <si>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</si>
  <si>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</si>
  <si>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</si>
  <si>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</si>
  <si>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</si>
  <si>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</si>
  <si>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</si>
  <si>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</si>
  <si>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</si>
  <si>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</si>
  <si>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</si>
  <si>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</si>
  <si>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</si>
  <si>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</si>
  <si>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</si>
  <si>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</si>
  <si>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</si>
  <si>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</si>
  <si>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</si>
  <si>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</si>
  <si>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</si>
  <si>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</si>
  <si>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</si>
  <si>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</si>
  <si>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</si>
  <si>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</si>
  <si>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</si>
  <si>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</si>
  <si>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</si>
  <si>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</si>
  <si>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</si>
  <si>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</si>
  <si>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</si>
  <si>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</si>
  <si>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</si>
  <si>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</si>
  <si>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</si>
  <si>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</si>
  <si>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</si>
  <si>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</si>
  <si>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</si>
  <si>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</si>
  <si>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</si>
  <si>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</si>
  <si>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</si>
  <si>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</si>
  <si>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</si>
  <si>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</si>
  <si>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</si>
  <si>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</si>
  <si>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</si>
  <si>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</si>
  <si>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</si>
  <si>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</si>
  <si>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</si>
  <si>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</si>
  <si>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</si>
  <si>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</si>
  <si>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</si>
  <si>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</si>
  <si>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</si>
  <si>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</si>
  <si>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</si>
  <si>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</si>
  <si>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</si>
  <si>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</si>
  <si>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</si>
  <si>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</si>
  <si>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</si>
  <si>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</si>
  <si>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</si>
  <si>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</si>
  <si>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</si>
  <si>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</si>
  <si>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</si>
  <si>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</si>
  <si>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</si>
  <si>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</si>
  <si>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</si>
  <si>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</si>
  <si>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</si>
  <si>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</si>
  <si>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</si>
  <si>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</si>
  <si>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</si>
  <si>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</si>
  <si>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</si>
  <si>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</si>
  <si>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</si>
  <si>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</si>
  <si>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</si>
  <si>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</si>
  <si>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</si>
  <si>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</si>
  <si>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</si>
  <si>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</si>
  <si>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</si>
  <si>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</si>
  <si>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</si>
  <si>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</si>
  <si>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</si>
  <si>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</si>
  <si>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</si>
  <si>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</si>
  <si>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</si>
  <si>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</si>
  <si>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</si>
  <si>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</si>
  <si>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</si>
  <si>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</si>
  <si>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</si>
  <si>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</si>
  <si>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</si>
  <si>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</si>
  <si>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</si>
  <si>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</si>
  <si>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</si>
  <si>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</si>
  <si>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</si>
  <si>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</si>
  <si>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</si>
  <si>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</si>
  <si>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</si>
  <si>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</si>
  <si>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</si>
  <si>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</si>
  <si>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</si>
  <si>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</si>
  <si>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</si>
  <si>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</si>
  <si>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</si>
  <si>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</si>
  <si>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</si>
  <si>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</si>
  <si>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</si>
  <si>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</si>
  <si>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</si>
  <si>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</si>
  <si>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</si>
  <si>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</si>
  <si>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</si>
  <si>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</si>
  <si>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</si>
  <si>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</si>
  <si>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</si>
  <si>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</si>
  <si>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</si>
  <si>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</si>
  <si>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</si>
  <si>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</si>
  <si>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</si>
  <si>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</si>
  <si>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</si>
  <si>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</si>
  <si>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</si>
  <si>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</si>
  <si>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</si>
  <si>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</si>
  <si>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</si>
  <si>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</si>
  <si>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</si>
  <si>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</si>
  <si>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</si>
  <si>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</si>
  <si>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</si>
  <si>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</si>
  <si>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</si>
  <si>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</si>
  <si>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</si>
  <si>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</si>
  <si>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</si>
  <si>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</si>
  <si>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</si>
  <si>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</si>
  <si>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</si>
  <si>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</si>
  <si>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</si>
  <si>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</si>
  <si>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</si>
  <si>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</si>
  <si>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</si>
  <si>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</si>
  <si>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</si>
  <si>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</si>
  <si>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</si>
  <si>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</si>
  <si>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</si>
  <si>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</si>
  <si>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</si>
  <si>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</si>
  <si>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</si>
  <si>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</si>
  <si>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</si>
  <si>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</si>
  <si>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</si>
  <si>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</si>
  <si>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</si>
  <si>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</si>
  <si>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</si>
  <si>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</si>
  <si>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</si>
  <si>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</si>
  <si>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</si>
  <si>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</si>
  <si>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</si>
  <si>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</si>
  <si>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</si>
  <si>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</si>
  <si>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</si>
  <si>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</si>
  <si>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</si>
  <si>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</si>
  <si>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</si>
  <si>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</si>
  <si>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</si>
  <si>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</si>
  <si>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</si>
  <si>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</si>
  <si>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</si>
  <si>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</si>
  <si>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</si>
  <si>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</si>
  <si>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</si>
  <si>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</si>
  <si>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</si>
  <si>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</si>
  <si>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</si>
  <si>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</si>
  <si>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</si>
  <si>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</si>
  <si>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</si>
  <si>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</si>
  <si>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</si>
  <si>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</si>
  <si>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</si>
  <si>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</si>
  <si>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</si>
  <si>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</si>
  <si>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</si>
  <si>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</si>
  <si>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</si>
  <si>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</si>
  <si>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</si>
  <si>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</si>
  <si>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</si>
  <si>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</si>
  <si>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</si>
  <si>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</si>
  <si>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</si>
  <si>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</si>
  <si>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</si>
  <si>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</si>
  <si>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</si>
  <si>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</si>
  <si>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</si>
  <si>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</si>
  <si>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</si>
  <si>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</si>
  <si>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</si>
  <si>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</si>
  <si>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</si>
  <si>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</si>
  <si>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</si>
  <si>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</si>
  <si>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</si>
  <si>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</si>
  <si>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</si>
  <si>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</si>
  <si>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</si>
  <si>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</si>
  <si>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</si>
  <si>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</si>
  <si>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</si>
  <si>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</si>
  <si>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</si>
  <si>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</si>
  <si>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</si>
  <si>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</si>
  <si>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</si>
  <si>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</si>
  <si>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</si>
  <si>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</si>
  <si>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</si>
  <si>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</si>
  <si>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</si>
  <si>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</si>
  <si>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</si>
  <si>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</si>
  <si>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</si>
  <si>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</si>
  <si>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</si>
  <si>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</si>
  <si>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</si>
  <si>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</si>
  <si>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</si>
  <si>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</si>
  <si>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</si>
  <si>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</si>
  <si>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</si>
  <si>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</si>
  <si>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</si>
  <si>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</si>
  <si>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</si>
  <si>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</si>
  <si>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</si>
  <si>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</si>
  <si>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</si>
  <si>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</si>
  <si>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</si>
  <si>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</si>
  <si>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</si>
  <si>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</si>
  <si>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</si>
  <si>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</si>
  <si>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</si>
  <si>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</si>
  <si>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</si>
  <si>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</si>
  <si>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</si>
  <si>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</si>
  <si>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</si>
  <si>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</si>
  <si>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</si>
  <si>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</si>
  <si>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</si>
  <si>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</si>
  <si>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</si>
  <si>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</si>
  <si>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</si>
  <si>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</si>
  <si>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</si>
  <si>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</si>
  <si>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</si>
  <si>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</si>
  <si>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</si>
  <si>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</si>
  <si>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</si>
  <si>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</si>
  <si>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</si>
  <si>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</si>
  <si>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</si>
  <si>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</si>
  <si>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</si>
  <si>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</si>
  <si>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</si>
  <si>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</si>
  <si>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</si>
  <si>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</si>
  <si>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</si>
  <si>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</si>
  <si>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</si>
  <si>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</si>
  <si>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</si>
  <si>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</si>
  <si>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</si>
  <si>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</si>
  <si>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</si>
  <si>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</si>
  <si>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</si>
  <si>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</si>
  <si>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</si>
  <si>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</si>
  <si>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</si>
  <si>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</si>
  <si>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</si>
  <si>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</si>
  <si>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</si>
  <si>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</si>
  <si>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</si>
  <si>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</si>
  <si>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</si>
  <si>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</si>
  <si>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</si>
  <si>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</si>
  <si>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</si>
  <si>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</si>
  <si>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</si>
  <si>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</si>
  <si>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</si>
  <si>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</si>
  <si>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</si>
  <si>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</si>
  <si>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</si>
  <si>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</si>
  <si>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</si>
  <si>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</si>
  <si>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</si>
  <si>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</si>
  <si>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</si>
  <si>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</si>
  <si>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</si>
  <si>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</si>
  <si>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</si>
  <si>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</si>
  <si>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</si>
  <si>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</si>
  <si>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</si>
  <si>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</si>
  <si>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</si>
  <si>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</si>
  <si>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</si>
  <si>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</si>
  <si>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</si>
  <si>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</si>
  <si>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</si>
  <si>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</si>
  <si>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</si>
  <si>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</si>
  <si>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</si>
  <si>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</si>
  <si>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</si>
  <si>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</si>
  <si>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</si>
  <si>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</si>
  <si>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</si>
  <si>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</si>
  <si>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</si>
  <si>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</si>
  <si>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</si>
  <si>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</si>
  <si>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</si>
  <si>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</si>
  <si>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</si>
  <si>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</si>
  <si>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</si>
  <si>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</si>
  <si>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</si>
  <si>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</si>
  <si>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</si>
  <si>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</si>
  <si>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</si>
  <si>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</si>
  <si>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</si>
  <si>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</si>
  <si>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</si>
  <si>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</si>
  <si>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</si>
  <si>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</si>
  <si>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</si>
  <si>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</si>
  <si>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</si>
  <si>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</si>
  <si>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</si>
  <si>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</si>
  <si>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</si>
  <si>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</si>
  <si>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</si>
  <si>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</si>
  <si>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</si>
  <si>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</si>
  <si>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</si>
  <si>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</si>
  <si>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</si>
  <si>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</si>
  <si>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</si>
  <si>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</si>
  <si>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</si>
  <si>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</si>
  <si>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</si>
  <si>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</si>
  <si>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</si>
  <si>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</si>
  <si>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</si>
  <si>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</si>
  <si>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</si>
  <si>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</si>
  <si>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</si>
  <si>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</si>
  <si>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</si>
  <si>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</si>
  <si>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</si>
  <si>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</si>
  <si>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</si>
  <si>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</si>
  <si>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</si>
  <si>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</si>
  <si>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</si>
  <si>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</si>
  <si>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</si>
  <si>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</si>
  <si>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</si>
  <si>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</si>
  <si>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</si>
  <si>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</si>
  <si>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</si>
  <si>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</si>
  <si>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</si>
  <si>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</si>
  <si>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</si>
  <si>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</si>
  <si>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</si>
  <si>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</si>
  <si>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</si>
  <si>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</si>
  <si>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</si>
  <si>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</si>
  <si>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</si>
  <si>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</si>
  <si>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</si>
  <si>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</si>
  <si>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</si>
  <si>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</si>
  <si>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</si>
  <si>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</si>
  <si>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</si>
  <si>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</si>
  <si>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</si>
  <si>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</si>
  <si>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</si>
  <si>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</si>
  <si>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</si>
  <si>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</si>
  <si>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</si>
  <si>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</si>
  <si>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</si>
  <si>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</si>
  <si>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</si>
  <si>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</si>
  <si>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</si>
  <si>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</si>
  <si>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</si>
  <si>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</si>
  <si>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</si>
  <si>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</si>
  <si>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</si>
  <si>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</si>
  <si>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</si>
  <si>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</si>
  <si>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</si>
  <si>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</si>
  <si>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</si>
  <si>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</si>
  <si>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</si>
  <si>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</si>
  <si>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</si>
  <si>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</si>
  <si>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</si>
  <si>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</si>
  <si>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</si>
  <si>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</si>
  <si>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</si>
  <si>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</si>
  <si>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</si>
  <si>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</si>
  <si>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</si>
  <si>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</si>
  <si>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</si>
  <si>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</si>
  <si>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</si>
  <si>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</si>
  <si>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</si>
  <si>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</si>
  <si>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</si>
  <si>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</si>
  <si>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</si>
  <si>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</si>
  <si>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</si>
  <si>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</si>
  <si>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</si>
  <si>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</si>
  <si>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</si>
  <si>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</si>
  <si>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</si>
  <si>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</si>
  <si>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</si>
  <si>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</si>
  <si>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</si>
  <si>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</si>
  <si>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</si>
  <si>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</si>
  <si>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</si>
  <si>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</si>
  <si>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</si>
  <si>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</si>
  <si>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</si>
  <si>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</si>
  <si>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</si>
  <si>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</si>
  <si>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</si>
  <si>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</si>
  <si>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</si>
  <si>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</si>
  <si>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</si>
  <si>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</si>
  <si>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</si>
  <si>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</si>
  <si>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</si>
  <si>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</si>
  <si>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</si>
  <si>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</si>
  <si>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</si>
  <si>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</si>
  <si>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</si>
  <si>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</si>
  <si>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</si>
  <si>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</si>
  <si>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</si>
  <si>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</si>
  <si>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</si>
  <si>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</si>
  <si>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</si>
  <si>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</si>
  <si>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</si>
  <si>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</si>
  <si>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</si>
  <si>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</si>
  <si>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</si>
  <si>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</si>
  <si>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</si>
  <si>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</si>
  <si>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</si>
  <si>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</si>
  <si>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</si>
  <si>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</si>
  <si>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</si>
  <si>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</si>
  <si>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</si>
  <si>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</si>
  <si>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</si>
  <si>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</si>
  <si>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</si>
  <si>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</si>
  <si>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</si>
  <si>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</si>
  <si>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</si>
  <si>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</si>
  <si>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</si>
  <si>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</si>
  <si>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</si>
  <si>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</si>
  <si>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</si>
  <si>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</si>
  <si>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</si>
  <si>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</si>
  <si>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</si>
  <si>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</si>
  <si>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</si>
  <si>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</si>
  <si>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</si>
  <si>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</si>
  <si>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</si>
  <si>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</si>
  <si>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</si>
  <si>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</si>
  <si>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</si>
  <si>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</si>
  <si>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</si>
  <si>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</si>
  <si>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</si>
  <si>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</si>
  <si>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</si>
  <si>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</si>
  <si>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</si>
  <si>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</si>
  <si>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</si>
  <si>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</si>
  <si>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</si>
  <si>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</si>
  <si>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</si>
  <si>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</si>
  <si>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</si>
  <si>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</si>
  <si>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</si>
  <si>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</si>
  <si>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</si>
  <si>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</si>
  <si>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</si>
  <si>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</si>
  <si>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</si>
  <si>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</si>
  <si>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</si>
  <si>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</si>
  <si>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</si>
  <si>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</si>
  <si>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</si>
  <si>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</si>
  <si>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</si>
  <si>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</si>
  <si>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</si>
  <si>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</si>
  <si>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</si>
  <si>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</si>
  <si>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</si>
  <si>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</si>
  <si>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</si>
  <si>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</si>
  <si>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</si>
  <si>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</si>
  <si>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</si>
  <si>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</si>
  <si>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</si>
  <si>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</si>
  <si>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</si>
  <si>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</si>
  <si>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</si>
  <si>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</si>
  <si>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</si>
  <si>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</si>
  <si>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</si>
  <si>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</si>
  <si>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</si>
  <si>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</si>
  <si>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</si>
  <si>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</si>
  <si>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</si>
  <si>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</si>
  <si>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</si>
  <si>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</si>
  <si>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</si>
  <si>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</si>
  <si>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</si>
  <si>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</si>
  <si>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</si>
  <si>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</si>
  <si>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</si>
  <si>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</si>
  <si>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</si>
  <si>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</si>
  <si>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</si>
  <si>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</si>
  <si>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</si>
  <si>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</si>
  <si>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</si>
  <si>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</si>
  <si>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</si>
  <si>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</si>
  <si>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</si>
  <si>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</si>
  <si>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</si>
  <si>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</si>
  <si>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</si>
  <si>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</si>
  <si>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</si>
  <si>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</si>
  <si>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</si>
  <si>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</si>
  <si>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</si>
  <si>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</si>
  <si>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</si>
  <si>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</si>
  <si>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</si>
  <si>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</si>
  <si>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</si>
  <si>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</si>
  <si>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</si>
  <si>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</si>
  <si>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</si>
  <si>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</si>
  <si>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</si>
  <si>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</si>
  <si>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</si>
  <si>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</si>
  <si>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</si>
  <si>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</si>
  <si>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</si>
  <si>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</si>
  <si>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</si>
  <si>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</si>
  <si>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</si>
  <si>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</si>
  <si>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</si>
  <si>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</si>
  <si>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</si>
  <si>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</si>
  <si>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</si>
  <si>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</si>
  <si>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</si>
  <si>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</si>
  <si>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</si>
  <si>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</si>
  <si>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</si>
  <si>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</si>
  <si>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</si>
  <si>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</si>
  <si>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</si>
  <si>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</si>
  <si>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</si>
  <si>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</si>
  <si>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</si>
  <si>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</si>
  <si>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</si>
  <si>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</si>
  <si>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</si>
  <si>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</si>
  <si>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</si>
  <si>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</si>
  <si>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</si>
  <si>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</si>
  <si>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</si>
  <si>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</si>
  <si>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</si>
  <si>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</si>
  <si>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</si>
  <si>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</si>
  <si>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</si>
  <si>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</si>
  <si>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</si>
  <si>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</si>
  <si>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</si>
  <si>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</si>
  <si>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</si>
  <si>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</si>
  <si>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</si>
  <si>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</si>
  <si>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</si>
  <si>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</si>
  <si>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</si>
  <si>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</si>
  <si>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</si>
  <si>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</si>
  <si>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</si>
  <si>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</si>
  <si>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</si>
  <si>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</si>
  <si>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</si>
  <si>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</si>
  <si>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</si>
  <si>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</si>
  <si>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</si>
  <si>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</si>
  <si>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</si>
  <si>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</si>
  <si>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</si>
  <si>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</si>
  <si>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</si>
  <si>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</si>
  <si>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</si>
  <si>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</si>
  <si>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</si>
  <si>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</si>
  <si>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</si>
  <si>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</si>
  <si>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</si>
  <si>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</si>
  <si>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</si>
  <si>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</si>
  <si>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</si>
  <si>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</si>
  <si>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</si>
  <si>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</si>
  <si>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</si>
  <si>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</si>
  <si>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</si>
  <si>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</si>
  <si>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</si>
  <si>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</si>
  <si>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</si>
  <si>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</si>
  <si>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</si>
  <si>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</si>
  <si>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</si>
  <si>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</si>
  <si>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</si>
  <si>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</si>
  <si>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</si>
  <si>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</si>
  <si>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</si>
  <si>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</si>
  <si>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</si>
  <si>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</si>
  <si>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</si>
  <si>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</si>
  <si>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</si>
  <si>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</si>
  <si>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</si>
  <si>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</si>
  <si>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</si>
  <si>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</si>
  <si>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</si>
  <si>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</si>
  <si>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</si>
  <si>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</si>
  <si>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</si>
  <si>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</si>
  <si>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</si>
  <si>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</si>
  <si>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</si>
  <si>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</si>
  <si>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</si>
  <si>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</si>
  <si>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</si>
  <si>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</si>
  <si>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</si>
  <si>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</si>
  <si>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</si>
  <si>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</si>
  <si>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</si>
  <si>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</si>
  <si>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</si>
  <si>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</si>
  <si>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</si>
  <si>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</si>
  <si>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</si>
  <si>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</si>
  <si>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</si>
  <si>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</si>
  <si>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</si>
  <si>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</si>
  <si>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</si>
  <si>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</si>
  <si>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</si>
  <si>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</si>
  <si>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</si>
  <si>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</si>
  <si>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</si>
  <si>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</si>
  <si>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</si>
  <si>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</si>
  <si>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</si>
  <si>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</si>
  <si>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</si>
  <si>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</si>
  <si>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</si>
  <si>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</si>
  <si>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</si>
  <si>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</si>
  <si>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</si>
  <si>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</si>
  <si>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</si>
  <si>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</si>
  <si>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</si>
  <si>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</si>
  <si>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</si>
  <si>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</si>
  <si>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</si>
  <si>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</si>
  <si>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</si>
  <si>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</si>
  <si>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</si>
  <si>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</si>
  <si>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</si>
  <si>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</si>
  <si>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</si>
  <si>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</si>
  <si>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</si>
  <si>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</si>
  <si>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</si>
  <si>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</si>
  <si>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</si>
  <si>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</si>
  <si>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</si>
  <si>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</si>
  <si>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</si>
  <si>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</si>
  <si>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</si>
  <si>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</si>
  <si>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</si>
  <si>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</si>
  <si>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</si>
  <si>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</si>
  <si>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</si>
  <si>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</si>
  <si>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</si>
  <si>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</si>
  <si>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</si>
  <si>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</si>
  <si>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</si>
  <si>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</si>
  <si>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</si>
  <si>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</si>
  <si>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</si>
  <si>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</si>
  <si>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</si>
  <si>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</si>
  <si>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</si>
  <si>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</si>
  <si>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</si>
  <si>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</si>
  <si>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</si>
  <si>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</si>
  <si>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</si>
  <si>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</si>
  <si>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</si>
  <si>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</si>
  <si>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</si>
  <si>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</si>
  <si>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</si>
  <si>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</si>
  <si>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</si>
  <si>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</si>
  <si>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</si>
  <si>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</si>
  <si>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</si>
  <si>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</si>
  <si>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</si>
  <si>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</si>
  <si>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</si>
  <si>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</si>
  <si>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</si>
  <si>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</si>
  <si>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</si>
  <si>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</si>
  <si>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</si>
  <si>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</si>
  <si>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</si>
  <si>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</si>
  <si>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</si>
  <si>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</si>
  <si>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</si>
  <si>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</si>
  <si>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</si>
  <si>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</si>
  <si>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</si>
  <si>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</si>
  <si>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</si>
  <si>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</si>
  <si>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</si>
  <si>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</si>
  <si>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</si>
  <si>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</si>
  <si>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</si>
  <si>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</si>
  <si>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</si>
  <si>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</si>
  <si>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</si>
  <si>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</si>
  <si>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</si>
  <si>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</si>
  <si>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</si>
  <si>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</si>
  <si>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</si>
  <si>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</si>
  <si>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</si>
  <si>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</si>
  <si>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</si>
  <si>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</si>
  <si>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</si>
  <si>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</si>
  <si>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</si>
  <si>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</si>
  <si>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</si>
  <si>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</si>
  <si>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</si>
  <si>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</si>
  <si>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</si>
  <si>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</si>
  <si>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</si>
  <si>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</si>
  <si>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</si>
  <si>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</si>
  <si>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</si>
  <si>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</si>
  <si>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</si>
  <si>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</si>
  <si>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</si>
  <si>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</si>
  <si>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</si>
  <si>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</si>
  <si>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</si>
  <si>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</si>
  <si>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</si>
  <si>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</si>
  <si>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</si>
  <si>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</si>
  <si>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</si>
  <si>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</si>
  <si>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</si>
  <si>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</si>
  <si>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</si>
  <si>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</si>
  <si>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</si>
  <si>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</si>
  <si>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</si>
  <si>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</si>
  <si>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</si>
  <si>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</si>
  <si>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</si>
  <si>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</si>
  <si>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</si>
  <si>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</si>
  <si>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</si>
  <si>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</si>
  <si>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</si>
  <si>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</si>
  <si>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</si>
  <si>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</si>
  <si>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</si>
  <si>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</si>
  <si>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</si>
  <si>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</si>
  <si>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</si>
  <si>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</si>
  <si>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</si>
  <si>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</si>
  <si>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</si>
  <si>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</si>
  <si>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</si>
  <si>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</si>
  <si>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</si>
  <si>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</si>
  <si>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</si>
  <si>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</si>
  <si>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</si>
  <si>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</si>
  <si>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</si>
  <si>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</si>
  <si>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</si>
  <si>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</si>
  <si>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</si>
  <si>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</si>
  <si>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</si>
  <si>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</si>
  <si>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</si>
  <si>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</si>
  <si>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</si>
  <si>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</si>
  <si>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</si>
  <si>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</si>
  <si>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</si>
  <si>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</si>
  <si>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</si>
  <si>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</si>
  <si>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</si>
  <si>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</si>
  <si>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</si>
  <si>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</si>
  <si>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</si>
  <si>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</si>
  <si>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</si>
  <si>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</si>
  <si>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</si>
  <si>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</si>
  <si>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</si>
  <si>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</si>
  <si>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</si>
  <si>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</si>
  <si>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</si>
  <si>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</si>
  <si>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</si>
  <si>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</si>
  <si>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</si>
  <si>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</si>
  <si>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</si>
  <si>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</si>
  <si>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</si>
  <si>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</si>
  <si>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</si>
  <si>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</si>
  <si>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</si>
  <si>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</si>
  <si>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</si>
  <si>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</si>
  <si>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</si>
  <si>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</si>
  <si>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</si>
  <si>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</si>
  <si>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</si>
  <si>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</si>
  <si>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</si>
  <si>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</si>
  <si>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</si>
  <si>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</si>
  <si>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</si>
  <si>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</si>
  <si>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</si>
  <si>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</si>
  <si>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</si>
  <si>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</si>
  <si>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</si>
  <si>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</si>
  <si>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</si>
  <si>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</si>
  <si>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</si>
  <si>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</si>
  <si>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</si>
  <si>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</si>
  <si>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</si>
  <si>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</si>
  <si>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</si>
  <si>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</si>
  <si>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</si>
  <si>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</si>
  <si>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</si>
  <si>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</si>
  <si>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</si>
  <si>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</si>
  <si>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</si>
  <si>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</si>
  <si>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</si>
  <si>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</si>
  <si>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</si>
  <si>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</si>
  <si>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</si>
  <si>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</si>
  <si>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</si>
  <si>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</si>
  <si>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</si>
  <si>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</si>
  <si>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</si>
  <si>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</si>
  <si>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</si>
  <si>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</si>
  <si>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</si>
  <si>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</si>
  <si>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</si>
  <si>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</si>
  <si>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</si>
  <si>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</si>
  <si>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</si>
  <si>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</si>
  <si>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</si>
  <si>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</si>
  <si>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</si>
  <si>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</si>
  <si>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</si>
  <si>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</si>
  <si>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</si>
  <si>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</si>
  <si>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</si>
  <si>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</si>
  <si>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</si>
  <si>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</si>
  <si>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</si>
  <si>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</si>
  <si>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</si>
  <si>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</si>
  <si>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</si>
  <si>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</si>
  <si>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</si>
  <si>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</si>
  <si>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</si>
  <si>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</si>
  <si>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</si>
  <si>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</si>
  <si>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</si>
  <si>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</si>
  <si>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</si>
  <si>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</si>
  <si>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</si>
  <si>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</si>
  <si>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</si>
  <si>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</si>
  <si>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</si>
  <si>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</si>
  <si>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</si>
  <si>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</si>
  <si>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</si>
  <si>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</si>
  <si>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</si>
  <si>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</si>
  <si>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</si>
  <si>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</si>
  <si>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</si>
  <si>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</si>
  <si>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</si>
  <si>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</si>
  <si>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</si>
  <si>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</si>
  <si>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</si>
  <si>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</si>
  <si>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</si>
  <si>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</si>
  <si>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</si>
  <si>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</si>
  <si>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</si>
  <si>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</si>
  <si>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</si>
  <si>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</si>
  <si>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</si>
  <si>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</si>
  <si>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</si>
  <si>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</si>
  <si>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</si>
  <si>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</si>
  <si>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</si>
  <si>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</si>
  <si>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</si>
  <si>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</si>
  <si>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</si>
  <si>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</si>
  <si>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</si>
  <si>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</si>
  <si>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</si>
  <si>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</si>
  <si>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</si>
  <si>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</si>
  <si>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</si>
  <si>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</si>
  <si>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</si>
  <si>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</si>
  <si>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</si>
  <si>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</si>
  <si>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</si>
  <si>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</si>
  <si>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</si>
  <si>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</si>
  <si>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</si>
  <si>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</si>
  <si>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</si>
  <si>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</si>
  <si>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</si>
  <si>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</si>
  <si>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</si>
  <si>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</si>
  <si>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</si>
  <si>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</si>
  <si>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</si>
  <si>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</si>
  <si>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</si>
  <si>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</si>
  <si>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</si>
  <si>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</si>
  <si>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</si>
  <si>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</si>
  <si>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</si>
  <si>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</si>
  <si>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</si>
  <si>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</si>
  <si>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</si>
  <si>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</si>
  <si>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</si>
  <si>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</si>
  <si>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</si>
  <si>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</si>
  <si>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</si>
  <si>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</si>
  <si>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</si>
  <si>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</si>
  <si>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</si>
  <si>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</si>
  <si>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</si>
  <si>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</si>
  <si>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</si>
  <si>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</si>
  <si>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</si>
  <si>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</si>
  <si>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</si>
  <si>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</si>
  <si>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</si>
  <si>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</si>
  <si>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</si>
  <si>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</si>
  <si>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</si>
  <si>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</si>
  <si>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</si>
  <si>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</si>
  <si>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</si>
  <si>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</si>
  <si>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</si>
  <si>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</si>
  <si>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</si>
  <si>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</si>
  <si>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</si>
  <si>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</si>
  <si>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</si>
  <si>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</si>
  <si>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</si>
  <si>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</si>
  <si>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</si>
  <si>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</si>
  <si>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</si>
  <si>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</si>
  <si>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</si>
  <si>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</si>
  <si>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</si>
  <si>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</si>
  <si>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</si>
  <si>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</si>
  <si>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</si>
  <si>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</si>
  <si>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</si>
  <si>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</si>
  <si>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</si>
  <si>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</si>
  <si>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</si>
  <si>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</si>
  <si>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</si>
  <si>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</si>
  <si>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</si>
  <si>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</si>
  <si>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</si>
  <si>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</si>
  <si>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</si>
  <si>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</si>
  <si>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</si>
  <si>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</si>
  <si>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</si>
  <si>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</si>
  <si>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</si>
  <si>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</si>
  <si>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</si>
  <si>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</si>
  <si>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</si>
  <si>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</si>
  <si>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</si>
  <si>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</si>
  <si>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</si>
  <si>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</si>
  <si>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</si>
  <si>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</si>
  <si>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</si>
  <si>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</si>
  <si>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</si>
  <si>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</si>
  <si>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</si>
  <si>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</si>
  <si>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</si>
  <si>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</si>
  <si>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</si>
  <si>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</si>
  <si>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</si>
  <si>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</si>
  <si>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</si>
  <si>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</si>
  <si>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</si>
  <si>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</si>
  <si>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</si>
  <si>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</si>
  <si>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</si>
  <si>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</si>
  <si>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</si>
  <si>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</si>
  <si>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</si>
  <si>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</si>
  <si>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</si>
  <si>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</si>
  <si>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</si>
  <si>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</si>
  <si>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</si>
  <si>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</si>
  <si>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</si>
  <si>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</si>
  <si>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</si>
  <si>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</si>
  <si>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</si>
  <si>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</si>
  <si>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</si>
  <si>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</si>
  <si>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</si>
  <si>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</si>
  <si>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</si>
  <si>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</si>
  <si>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</si>
  <si>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</si>
  <si>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</si>
  <si>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</si>
  <si>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</si>
  <si>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</si>
  <si>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</si>
  <si>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</si>
  <si>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</si>
  <si>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</si>
  <si>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</si>
  <si>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</si>
  <si>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</si>
  <si>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</si>
  <si>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</si>
  <si>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</si>
  <si>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</si>
  <si>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</si>
  <si>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</si>
  <si>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</si>
  <si>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</si>
  <si>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</si>
  <si>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</si>
  <si>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</si>
  <si>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</si>
  <si>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</si>
  <si>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</si>
  <si>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</si>
  <si>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</si>
  <si>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</si>
  <si>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</si>
  <si>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</si>
  <si>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</si>
  <si>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</si>
  <si>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</si>
  <si>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</si>
  <si>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</si>
  <si>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</si>
  <si>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</si>
  <si>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</si>
  <si>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</si>
  <si>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</si>
  <si>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</si>
  <si>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</si>
  <si>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</si>
  <si>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</si>
  <si>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</si>
  <si>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</si>
  <si>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</si>
  <si>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</si>
  <si>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</si>
  <si>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</si>
  <si>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</si>
  <si>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</si>
  <si>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</si>
  <si>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</si>
  <si>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</si>
  <si>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</si>
  <si>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</si>
  <si>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</si>
  <si>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</si>
  <si>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</si>
  <si>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</si>
  <si>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</si>
  <si>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</si>
  <si>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</si>
  <si>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</si>
  <si>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</si>
  <si>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</si>
  <si>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</si>
  <si>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</si>
  <si>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</si>
  <si>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</si>
  <si>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</si>
  <si>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</si>
  <si>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</si>
  <si>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</si>
  <si>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</si>
  <si>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</si>
  <si>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</si>
  <si>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</si>
  <si>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</si>
  <si>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</si>
  <si>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</si>
  <si>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</si>
  <si>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</si>
  <si>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</si>
  <si>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</si>
  <si>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</si>
  <si>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</si>
  <si>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</si>
  <si>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</si>
  <si>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</si>
  <si>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</si>
  <si>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</si>
  <si>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</si>
  <si>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</si>
  <si>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</si>
  <si>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</si>
  <si>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</si>
  <si>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</si>
  <si>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</si>
  <si>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</si>
  <si>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</si>
  <si>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</si>
  <si>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</si>
  <si>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</si>
  <si>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</si>
  <si>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</si>
  <si>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</si>
  <si>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</si>
  <si>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</si>
  <si>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</si>
  <si>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</si>
  <si>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</si>
  <si>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</si>
  <si>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</si>
  <si>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</si>
  <si>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</si>
  <si>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</si>
  <si>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</si>
  <si>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</si>
  <si>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</si>
  <si>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</si>
  <si>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</si>
  <si>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</si>
  <si>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</si>
  <si>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</si>
  <si>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</si>
  <si>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</si>
  <si>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</si>
  <si>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</si>
  <si>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</si>
  <si>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</si>
  <si>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</si>
  <si>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</si>
  <si>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</si>
  <si>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</si>
  <si>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</si>
  <si>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</si>
  <si>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</si>
  <si>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</si>
  <si>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</si>
  <si>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</si>
  <si>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</si>
  <si>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</si>
  <si>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</si>
  <si>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</si>
  <si>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</si>
  <si>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</si>
  <si>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</si>
  <si>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</si>
  <si>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</si>
  <si>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</si>
  <si>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</si>
  <si>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</si>
  <si>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</si>
  <si>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</si>
  <si>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</si>
  <si>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</si>
  <si>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</si>
  <si>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</si>
  <si>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</si>
  <si>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</si>
  <si>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</si>
  <si>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</si>
  <si>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</si>
  <si>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</si>
  <si>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</si>
  <si>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</si>
  <si>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</si>
  <si>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</si>
  <si>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</si>
  <si>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</si>
  <si>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</si>
  <si>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</si>
  <si>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</si>
  <si>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</si>
  <si>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</si>
  <si>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</si>
  <si>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</si>
  <si>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</si>
  <si>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</si>
  <si>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</si>
  <si>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</si>
  <si>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</si>
  <si>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</si>
  <si>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</si>
  <si>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</si>
  <si>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</si>
  <si>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</si>
  <si>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</si>
  <si>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</si>
  <si>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</si>
  <si>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</si>
  <si>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</si>
  <si>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</si>
  <si>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</si>
  <si>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</si>
  <si>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</si>
  <si>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</si>
  <si>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</si>
  <si>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</si>
  <si>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</si>
  <si>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</si>
  <si>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</si>
  <si>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</si>
  <si>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</si>
  <si>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</si>
  <si>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</si>
  <si>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</si>
  <si>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</si>
  <si>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</si>
  <si>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</si>
  <si>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</si>
  <si>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</si>
  <si>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</si>
  <si>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</si>
  <si>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</si>
  <si>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</si>
  <si>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</si>
  <si>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</si>
  <si>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</si>
  <si>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</si>
  <si>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</si>
  <si>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</si>
  <si>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</si>
  <si>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</si>
  <si>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</si>
  <si>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</si>
  <si>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</si>
  <si>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</si>
  <si>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</si>
  <si>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</si>
  <si>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</si>
  <si>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</si>
  <si>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</si>
  <si>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</si>
  <si>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</si>
  <si>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</si>
  <si>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</si>
  <si>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</si>
  <si>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</si>
  <si>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</si>
  <si>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</si>
  <si>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</si>
  <si>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</si>
  <si>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</si>
  <si>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</si>
  <si>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</si>
  <si>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</si>
  <si>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</si>
  <si>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</si>
  <si>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</si>
  <si>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</si>
  <si>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</si>
  <si>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</si>
  <si>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</si>
  <si>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</si>
  <si>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</si>
  <si>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</si>
  <si>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</si>
  <si>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</si>
  <si>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</si>
  <si>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</si>
  <si>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</si>
  <si>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</si>
  <si>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</si>
  <si>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</si>
  <si>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</si>
  <si>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</si>
  <si>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</si>
  <si>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</si>
  <si>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</si>
  <si>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</si>
  <si>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</si>
  <si>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</si>
  <si>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</si>
  <si>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</si>
  <si>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</si>
  <si>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</si>
  <si>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</si>
  <si>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</si>
  <si>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</si>
  <si>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</si>
  <si>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</si>
  <si>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</si>
  <si>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</si>
  <si>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</si>
  <si>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</si>
  <si>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</si>
  <si>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</si>
  <si>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</si>
  <si>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</si>
  <si>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</si>
  <si>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</si>
  <si>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</si>
  <si>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</si>
  <si>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</si>
  <si>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</si>
  <si>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</si>
  <si>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</si>
  <si>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</si>
  <si>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</si>
  <si>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</si>
  <si>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</si>
  <si>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</si>
  <si>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</si>
  <si>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</si>
  <si>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</si>
  <si>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</si>
  <si>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</si>
  <si>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</si>
  <si>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</si>
  <si>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</si>
  <si>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</si>
  <si>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</si>
  <si>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</si>
  <si>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</si>
  <si>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</si>
  <si>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</si>
  <si>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</si>
  <si>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</si>
  <si>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</si>
  <si>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</si>
  <si>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</si>
  <si>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</si>
  <si>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</si>
  <si>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</si>
  <si>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</si>
  <si>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</si>
  <si>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</si>
  <si>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</si>
  <si>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</si>
  <si>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</si>
  <si>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</si>
  <si>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</si>
  <si>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</si>
  <si>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</si>
  <si>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</si>
  <si>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</si>
  <si>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</si>
  <si>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</si>
  <si>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</si>
  <si>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</si>
  <si>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</si>
  <si>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</si>
  <si>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</si>
  <si>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</si>
  <si>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</si>
  <si>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</si>
  <si>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</si>
  <si>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</si>
  <si>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</si>
  <si>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</si>
  <si>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</si>
  <si>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</si>
  <si>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</si>
  <si>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</si>
  <si>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</si>
  <si>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</si>
  <si>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</si>
  <si>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</si>
  <si>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</si>
  <si>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</si>
  <si>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</si>
  <si>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</si>
  <si>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</si>
  <si>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</si>
  <si>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</si>
  <si>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</si>
  <si>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</si>
  <si>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</si>
  <si>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</si>
  <si>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</si>
  <si>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</si>
  <si>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</si>
  <si>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</si>
  <si>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</si>
  <si>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</si>
  <si>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</si>
  <si>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</si>
  <si>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</si>
  <si>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</si>
  <si>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</si>
  <si>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</si>
  <si>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</si>
  <si>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</si>
  <si>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</si>
  <si>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</si>
  <si>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</si>
  <si>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</si>
  <si>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</si>
  <si>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</si>
  <si>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</si>
  <si>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</si>
  <si>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</si>
  <si>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</si>
  <si>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</si>
  <si>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</si>
  <si>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</si>
  <si>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</si>
  <si>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</si>
  <si>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</si>
  <si>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</si>
  <si>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</si>
  <si>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</si>
  <si>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</si>
  <si>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</si>
  <si>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</si>
  <si>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</si>
  <si>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</si>
  <si>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</si>
  <si>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</si>
  <si>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</si>
  <si>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</si>
  <si>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</si>
  <si>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</si>
  <si>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</si>
  <si>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</si>
  <si>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</si>
  <si>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</si>
  <si>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</si>
  <si>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</si>
  <si>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</si>
  <si>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</si>
  <si>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</si>
  <si>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</si>
  <si>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</si>
  <si>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</si>
  <si>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</si>
  <si>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</si>
  <si>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</si>
  <si>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</si>
  <si>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</si>
  <si>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</si>
  <si>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</si>
  <si>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</si>
  <si>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</si>
  <si>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</si>
  <si>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</si>
  <si>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</si>
  <si>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</si>
  <si>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</si>
  <si>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</si>
  <si>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</si>
  <si>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</si>
  <si>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</si>
  <si>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</si>
  <si>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</si>
  <si>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</si>
  <si>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</si>
  <si>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</si>
  <si>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</si>
  <si>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</si>
  <si>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</si>
  <si>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</si>
  <si>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</si>
  <si>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</si>
  <si>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</si>
  <si>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</si>
  <si>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</si>
  <si>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</si>
  <si>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</si>
  <si>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</si>
  <si>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</si>
  <si>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</si>
  <si>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</si>
  <si>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</si>
  <si>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</si>
  <si>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</si>
  <si>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</si>
  <si>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</si>
  <si>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</si>
  <si>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</si>
  <si>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</si>
  <si>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</si>
  <si>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</si>
  <si>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</si>
  <si>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</si>
  <si>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</si>
  <si>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</si>
  <si>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</si>
  <si>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</si>
  <si>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</si>
  <si>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</si>
  <si>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</si>
  <si>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</si>
  <si>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</si>
  <si>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</si>
  <si>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</si>
  <si>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</si>
  <si>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</si>
  <si>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</si>
  <si>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</si>
  <si>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</si>
  <si>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</si>
  <si>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</si>
  <si>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</si>
  <si>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</si>
  <si>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</si>
  <si>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</si>
  <si>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</si>
  <si>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</si>
  <si>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</si>
  <si>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</si>
  <si>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</si>
  <si>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</si>
  <si>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</si>
  <si>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</si>
  <si>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</si>
  <si>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</si>
  <si>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</si>
  <si>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</si>
  <si>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</si>
  <si>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</si>
  <si>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</si>
  <si>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</si>
  <si>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</si>
  <si>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</si>
  <si>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</si>
  <si>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</si>
  <si>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</si>
  <si>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</si>
  <si>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</si>
  <si>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</si>
  <si>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</si>
  <si>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</si>
  <si>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</si>
  <si>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</si>
  <si>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</si>
  <si>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</si>
  <si>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</si>
  <si>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</si>
  <si>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</si>
  <si>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</si>
  <si>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</si>
  <si>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</si>
  <si>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</si>
  <si>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</si>
  <si>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</si>
  <si>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</si>
  <si>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</si>
  <si>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</si>
  <si>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</si>
  <si>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</si>
  <si>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</si>
  <si>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</si>
  <si>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</si>
  <si>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</si>
  <si>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</si>
  <si>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</si>
  <si>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</si>
  <si>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</si>
  <si>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</si>
  <si>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</si>
  <si>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</si>
  <si>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</si>
  <si>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</si>
  <si>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</si>
  <si>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</si>
  <si>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</si>
  <si>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</si>
  <si>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</si>
  <si>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</si>
  <si>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</si>
  <si>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</si>
  <si>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</si>
  <si>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</si>
  <si>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</si>
  <si>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</si>
  <si>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</si>
  <si>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</si>
  <si>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</si>
  <si>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</si>
  <si>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</si>
  <si>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</si>
  <si>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</si>
  <si>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</si>
  <si>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</si>
  <si>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</si>
  <si>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</si>
  <si>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</si>
  <si>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</si>
  <si>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</si>
  <si>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</si>
  <si>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</si>
  <si>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</si>
  <si>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</si>
  <si>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</si>
  <si>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</si>
  <si>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</si>
  <si>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</si>
  <si>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</si>
  <si>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</si>
  <si>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</si>
  <si>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</si>
  <si>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</si>
  <si>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</si>
  <si>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</si>
  <si>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</si>
  <si>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</si>
  <si>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</si>
  <si>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</si>
  <si>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</si>
  <si>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</si>
  <si>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</si>
  <si>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</si>
  <si>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</si>
  <si>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</si>
  <si>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</si>
  <si>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</si>
  <si>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</si>
  <si>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</si>
  <si>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</si>
  <si>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</si>
  <si>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</si>
  <si>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</si>
  <si>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</si>
  <si>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</si>
  <si>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</si>
  <si>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</si>
  <si>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</si>
  <si>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</si>
  <si>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</si>
  <si>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</si>
  <si>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</si>
  <si>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</si>
  <si>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</si>
  <si>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</si>
  <si>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</si>
  <si>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</si>
  <si>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</si>
  <si>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</si>
  <si>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</si>
  <si>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</si>
  <si>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</si>
  <si>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</si>
  <si>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</si>
  <si>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</si>
  <si>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</si>
  <si>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</si>
  <si>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</si>
  <si>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</si>
  <si>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</si>
  <si>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</si>
  <si>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</si>
  <si>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</si>
  <si>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</si>
  <si>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</si>
  <si>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</si>
  <si>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</si>
  <si>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</si>
  <si>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</si>
  <si>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</si>
  <si>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</si>
  <si>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</si>
  <si>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</si>
  <si>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</si>
  <si>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</si>
  <si>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</si>
  <si>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</si>
  <si>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</si>
  <si>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</si>
  <si>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</si>
  <si>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</si>
  <si>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</si>
  <si>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</si>
  <si>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</si>
  <si>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</si>
  <si>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</si>
  <si>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</si>
  <si>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</si>
  <si>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</si>
  <si>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</si>
  <si>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</si>
  <si>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</si>
  <si>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</si>
  <si>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</si>
  <si>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</si>
  <si>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</si>
  <si>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</si>
  <si>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</si>
  <si>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</si>
  <si>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</si>
  <si>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</si>
  <si>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</si>
  <si>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</si>
  <si>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</si>
  <si>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</si>
  <si>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</si>
  <si>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</si>
  <si>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</si>
  <si>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</si>
  <si>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</si>
  <si>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</si>
  <si>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</si>
  <si>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</si>
  <si>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</si>
  <si>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</si>
  <si>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</si>
  <si>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</si>
  <si>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</si>
  <si>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</si>
  <si>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</si>
  <si>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</si>
  <si>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</si>
  <si>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</si>
  <si>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</si>
  <si>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</si>
  <si>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</si>
  <si>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</si>
  <si>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</si>
  <si>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</si>
  <si>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</si>
  <si>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</si>
  <si>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</si>
  <si>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</si>
  <si>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</si>
  <si>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</si>
  <si>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</si>
  <si>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</si>
  <si>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</si>
  <si>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</si>
  <si>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</si>
  <si>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</si>
  <si>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</si>
  <si>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</si>
  <si>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</si>
  <si>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</si>
  <si>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</si>
  <si>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</si>
  <si>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</si>
  <si>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</si>
  <si>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</si>
  <si>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</si>
  <si>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</si>
  <si>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</si>
  <si>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</si>
  <si>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</si>
  <si>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</si>
  <si>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</si>
  <si>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</si>
  <si>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</si>
  <si>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</si>
  <si>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</si>
  <si>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</si>
  <si>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</si>
  <si>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</si>
  <si>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</si>
  <si>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</si>
  <si>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</si>
  <si>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</si>
  <si>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</si>
  <si>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</si>
  <si>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</si>
  <si>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</si>
  <si>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</si>
  <si>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</si>
  <si>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</si>
  <si>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</si>
  <si>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</si>
  <si>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</si>
  <si>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</si>
  <si>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</si>
  <si>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</si>
  <si>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</si>
  <si>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</si>
  <si>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</si>
  <si>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</si>
  <si>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</si>
  <si>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</si>
  <si>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</si>
  <si>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</si>
  <si>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</si>
  <si>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</si>
  <si>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</si>
  <si>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</si>
  <si>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</si>
  <si>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</si>
  <si>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</si>
  <si>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</si>
  <si>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</si>
  <si>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</si>
  <si>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</si>
  <si>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</si>
  <si>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</si>
  <si>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</si>
  <si>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</si>
  <si>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</si>
  <si>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</si>
  <si>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</si>
  <si>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</si>
  <si>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</si>
  <si>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</si>
  <si>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</si>
  <si>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</si>
  <si>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</si>
  <si>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</si>
  <si>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</si>
  <si>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</si>
  <si>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</si>
  <si>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</si>
  <si>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</si>
  <si>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</si>
  <si>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</si>
  <si>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</si>
  <si>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</si>
  <si>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</si>
  <si>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</si>
  <si>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</si>
  <si>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</si>
  <si>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</si>
  <si>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</si>
  <si>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</si>
  <si>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</si>
  <si>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</si>
  <si>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</si>
  <si>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</si>
  <si>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</si>
  <si>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</si>
  <si>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</si>
  <si>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</si>
  <si>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</si>
  <si>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</si>
  <si>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</si>
  <si>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</si>
  <si>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</si>
  <si>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</si>
  <si>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</si>
  <si>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</si>
  <si>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</si>
  <si>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</si>
  <si>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</si>
  <si>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</si>
  <si>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</si>
  <si>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</si>
  <si>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</si>
  <si>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</si>
  <si>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</si>
  <si>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</si>
  <si>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</si>
  <si>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</si>
  <si>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</si>
  <si>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</si>
  <si>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</si>
  <si>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</si>
  <si>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</si>
  <si>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</si>
  <si>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</si>
  <si>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</si>
  <si>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</si>
  <si>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</si>
  <si>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</si>
  <si>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</si>
  <si>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</si>
  <si>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</si>
  <si>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</si>
  <si>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</si>
  <si>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</si>
  <si>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</si>
  <si>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</si>
  <si>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</si>
  <si>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</si>
  <si>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</si>
  <si>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</si>
  <si>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</si>
  <si>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</si>
  <si>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</si>
  <si>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</si>
  <si>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</si>
  <si>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</si>
  <si>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</si>
  <si>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</si>
  <si>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</si>
  <si>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</si>
  <si>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</si>
  <si>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</si>
  <si>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</si>
  <si>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</si>
  <si>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</si>
  <si>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</si>
  <si>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</si>
  <si>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</si>
  <si>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</si>
  <si>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</si>
  <si>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</si>
  <si>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</si>
  <si>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</si>
  <si>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</si>
  <si>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</si>
  <si>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</si>
  <si>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</si>
  <si>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</si>
  <si>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</si>
  <si>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</si>
  <si>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</si>
  <si>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</si>
  <si>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</si>
  <si>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</si>
  <si>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</si>
  <si>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</si>
  <si>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</si>
  <si>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</si>
  <si>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</si>
  <si>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</si>
  <si>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</si>
  <si>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</si>
  <si>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</si>
  <si>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</si>
  <si>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</si>
  <si>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</si>
  <si>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</si>
  <si>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</si>
  <si>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</si>
  <si>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</si>
  <si>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</si>
  <si>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</si>
  <si>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</si>
  <si>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</si>
  <si>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</si>
  <si>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</si>
  <si>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</si>
  <si>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</si>
  <si>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</si>
  <si>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</si>
  <si>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</si>
  <si>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</si>
  <si>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</si>
  <si>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</si>
  <si>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</si>
  <si>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</si>
  <si>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</si>
  <si>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</si>
  <si>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</si>
  <si>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</si>
  <si>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</si>
  <si>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</si>
  <si>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</si>
  <si>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</si>
  <si>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</si>
  <si>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</si>
  <si>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</si>
  <si>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</si>
  <si>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</si>
  <si>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</si>
  <si>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</si>
  <si>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</si>
  <si>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</si>
  <si>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</si>
  <si>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</si>
  <si>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</si>
  <si>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</si>
  <si>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</si>
  <si>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</si>
  <si>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</si>
  <si>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</si>
  <si>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</si>
  <si>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</si>
  <si>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</si>
  <si>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</si>
  <si>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</si>
  <si>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</si>
  <si>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</si>
  <si>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</si>
  <si>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</si>
  <si>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</si>
  <si>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</si>
  <si>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</si>
  <si>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</si>
  <si>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</si>
  <si>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</si>
  <si>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</si>
  <si>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</si>
  <si>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</si>
  <si>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</si>
  <si>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</si>
  <si>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</si>
  <si>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</si>
  <si>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</si>
  <si>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</si>
  <si>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</si>
  <si>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</si>
  <si>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</si>
  <si>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</si>
  <si>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</si>
  <si>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</si>
  <si>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</si>
  <si>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</si>
  <si>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</si>
  <si>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</si>
  <si>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</si>
  <si>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</si>
  <si>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</si>
  <si>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</si>
  <si>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</si>
  <si>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</si>
  <si>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</si>
  <si>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</si>
  <si>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</si>
  <si>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</si>
  <si>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</si>
  <si>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</si>
  <si>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</si>
  <si>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</si>
  <si>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</si>
  <si>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</si>
  <si>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</si>
  <si>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</si>
  <si>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</si>
  <si>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</si>
  <si>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</si>
  <si>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</si>
  <si>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</si>
  <si>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</si>
  <si>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</si>
  <si>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</si>
  <si>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</si>
  <si>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</si>
  <si>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</si>
  <si>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</si>
  <si>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</si>
  <si>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</si>
  <si>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</si>
  <si>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</si>
  <si>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</si>
  <si>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</si>
  <si>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</si>
  <si>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</si>
  <si>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</si>
  <si>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</si>
  <si>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</si>
  <si>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</si>
  <si>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</si>
  <si>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</si>
  <si>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</si>
  <si>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</si>
  <si>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</si>
  <si>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</si>
  <si>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</si>
  <si>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</si>
  <si>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</si>
  <si>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</si>
  <si>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</si>
  <si>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</si>
  <si>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</si>
  <si>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</si>
  <si>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</si>
  <si>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</si>
  <si>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</si>
  <si>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</si>
  <si>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</si>
  <si>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</si>
  <si>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</si>
  <si>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</si>
  <si>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</si>
  <si>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</si>
  <si>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</si>
  <si>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</si>
  <si>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</si>
  <si>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</si>
  <si>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</si>
  <si>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</si>
  <si>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</si>
  <si>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</si>
  <si>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</si>
  <si>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</si>
  <si>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</si>
  <si>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</si>
  <si>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</si>
  <si>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</si>
  <si>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</si>
  <si>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</si>
  <si>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</si>
  <si>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</si>
  <si>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</si>
  <si>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</si>
  <si>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</si>
  <si>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</si>
  <si>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</si>
  <si>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</si>
  <si>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</si>
  <si>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</si>
  <si>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</si>
  <si>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</si>
  <si>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</si>
  <si>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</si>
  <si>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</si>
  <si>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</si>
  <si>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</si>
  <si>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</si>
  <si>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</si>
  <si>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</si>
  <si>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</si>
  <si>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</si>
  <si>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</si>
  <si>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</si>
  <si>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</si>
  <si>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</si>
  <si>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</si>
  <si>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</si>
  <si>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</si>
  <si>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</si>
  <si>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</si>
  <si>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</si>
  <si>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</si>
  <si>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</si>
  <si>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</si>
  <si>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</si>
  <si>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</si>
  <si>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</si>
  <si>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</si>
  <si>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</si>
  <si>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</si>
  <si>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</si>
  <si>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</si>
  <si>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</si>
  <si>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</si>
  <si>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</si>
  <si>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</si>
  <si>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</si>
  <si>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</si>
  <si>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</si>
  <si>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</si>
  <si>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</si>
  <si>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</si>
  <si>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</si>
  <si>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</si>
  <si>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</si>
  <si>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</si>
  <si>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</si>
  <si>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</si>
  <si>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</si>
  <si>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</si>
  <si>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</si>
  <si>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</si>
  <si>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</si>
  <si>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</si>
  <si>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</si>
  <si>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</si>
  <si>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</si>
  <si>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</si>
  <si>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</si>
  <si>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</si>
  <si>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</si>
  <si>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</si>
  <si>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</si>
  <si>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</si>
  <si>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</si>
  <si>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</si>
  <si>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</si>
  <si>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</si>
  <si>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</si>
  <si>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</si>
  <si>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</si>
  <si>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</si>
  <si>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</si>
  <si>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</si>
  <si>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</si>
  <si>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</si>
  <si>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</si>
  <si>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</si>
  <si>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</si>
  <si>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</si>
  <si>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</si>
  <si>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</si>
  <si>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</si>
  <si>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</si>
  <si>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</si>
  <si>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</si>
  <si>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</si>
  <si>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</si>
  <si>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</si>
  <si>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</si>
  <si>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</si>
  <si>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</si>
  <si>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</si>
  <si>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</si>
  <si>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</si>
  <si>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</si>
  <si>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</si>
  <si>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</si>
  <si>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</si>
  <si>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</si>
  <si>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</si>
  <si>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</si>
  <si>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</si>
  <si>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</si>
  <si>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</si>
  <si>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</si>
  <si>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</si>
  <si>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</si>
  <si>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</si>
  <si>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</si>
  <si>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</si>
  <si>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</si>
  <si>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</si>
  <si>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</si>
  <si>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</si>
  <si>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</si>
  <si>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</si>
  <si>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</si>
  <si>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</si>
  <si>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</si>
  <si>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</si>
  <si>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</si>
  <si>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</si>
  <si>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</si>
  <si>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</si>
  <si>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</si>
  <si>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</si>
  <si>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</si>
  <si>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</si>
  <si>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</si>
  <si>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</si>
  <si>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</si>
  <si>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</si>
  <si>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</si>
  <si>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</si>
  <si>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</si>
  <si>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</si>
  <si>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</si>
  <si>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</si>
  <si>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</si>
  <si>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</si>
  <si>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</si>
  <si>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</si>
  <si>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</si>
  <si>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</si>
  <si>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</si>
  <si>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</si>
  <si>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</si>
  <si>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</si>
  <si>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</si>
  <si>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</si>
  <si>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</si>
  <si>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</si>
  <si>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</si>
  <si>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</si>
  <si>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</si>
  <si>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</si>
  <si>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</si>
  <si>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</si>
  <si>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</si>
  <si>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</si>
  <si>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</si>
  <si>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</si>
  <si>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</si>
  <si>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</si>
  <si>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</si>
  <si>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</si>
  <si>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</si>
  <si>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</si>
  <si>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</si>
  <si>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</si>
  <si>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</si>
  <si>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</si>
  <si>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</si>
  <si>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</si>
  <si>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</si>
  <si>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</si>
  <si>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</si>
  <si>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</si>
  <si>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</si>
  <si>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</si>
  <si>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</si>
  <si>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</si>
  <si>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</si>
  <si>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</si>
  <si>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</si>
  <si>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</si>
  <si>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</si>
  <si>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</si>
  <si>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</si>
  <si>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</si>
  <si>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</si>
  <si>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</si>
  <si>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</si>
  <si>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</si>
  <si>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</si>
  <si>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</si>
  <si>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</si>
  <si>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</si>
  <si>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</si>
  <si>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</si>
  <si>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</si>
  <si>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</si>
  <si>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</si>
  <si>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</si>
  <si>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</si>
  <si>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</si>
  <si>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</si>
  <si>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</si>
  <si>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</si>
  <si>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</si>
  <si>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</si>
  <si>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</si>
  <si>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</si>
  <si>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</si>
  <si>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</si>
  <si>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</si>
  <si>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</si>
  <si>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</si>
  <si>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</si>
  <si>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</si>
  <si>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</si>
  <si>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</si>
  <si>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</si>
  <si>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</si>
  <si>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</si>
  <si>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</si>
  <si>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</si>
  <si>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</si>
  <si>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</si>
  <si>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</si>
  <si>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</si>
  <si>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</si>
  <si>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</si>
  <si>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</si>
  <si>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</si>
  <si>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</si>
  <si>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</si>
  <si>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</si>
  <si>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</si>
  <si>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</si>
  <si>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</si>
  <si>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</si>
  <si>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</si>
  <si>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</si>
  <si>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</si>
  <si>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</si>
  <si>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</si>
  <si>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</si>
  <si>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</si>
  <si>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</si>
  <si>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</si>
  <si>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</si>
  <si>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</si>
  <si>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</si>
  <si>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</si>
  <si>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</si>
  <si>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</si>
  <si>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</si>
  <si>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</si>
  <si>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</si>
  <si>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</si>
  <si>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</si>
  <si>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</si>
  <si>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</si>
  <si>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</si>
  <si>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</si>
  <si>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</si>
  <si>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</si>
  <si>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</si>
  <si>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</si>
  <si>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</si>
  <si>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</si>
  <si>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</si>
  <si>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</si>
  <si>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</si>
  <si>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</si>
  <si>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</si>
  <si>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</si>
  <si>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</si>
  <si>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</si>
  <si>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</si>
  <si>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</si>
  <si>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</si>
  <si>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</si>
  <si>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</si>
  <si>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</si>
  <si>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</si>
  <si>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</si>
  <si>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</si>
  <si>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</si>
  <si>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</si>
  <si>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</si>
  <si>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</si>
  <si>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</si>
  <si>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</si>
  <si>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</si>
  <si>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</si>
  <si>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</si>
  <si>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</si>
  <si>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</si>
  <si>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</si>
  <si>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</si>
  <si>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</si>
  <si>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</si>
  <si>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</si>
  <si>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</si>
  <si>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</si>
  <si>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</si>
  <si>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</si>
  <si>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</si>
  <si>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</si>
  <si>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</si>
  <si>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</si>
  <si>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</si>
  <si>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</si>
  <si>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</si>
  <si>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</si>
  <si>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</si>
  <si>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</si>
  <si>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</si>
  <si>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</si>
  <si>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</si>
  <si>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</si>
  <si>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</si>
  <si>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</si>
  <si>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</si>
  <si>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</si>
  <si>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</si>
  <si>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</si>
  <si>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</si>
  <si>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</si>
  <si>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</si>
  <si>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</si>
  <si>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</si>
  <si>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</si>
  <si>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</si>
  <si>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</si>
  <si>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</si>
  <si>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</si>
  <si>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</si>
  <si>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</si>
  <si>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</si>
  <si>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</si>
  <si>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</si>
  <si>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</si>
  <si>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</si>
  <si>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</si>
  <si>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</si>
  <si>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</si>
  <si>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</si>
  <si>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</si>
  <si>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</si>
  <si>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</si>
  <si>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</si>
  <si>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</si>
  <si>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</si>
  <si>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</si>
  <si>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</si>
  <si>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</si>
  <si>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</si>
  <si>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</si>
  <si>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</si>
  <si>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</si>
  <si>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</si>
  <si>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</si>
  <si>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</si>
  <si>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</si>
  <si>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</si>
  <si>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</si>
  <si>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</si>
  <si>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</si>
  <si>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</si>
  <si>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</si>
  <si>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</si>
  <si>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</si>
  <si>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</si>
  <si>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</si>
  <si>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</si>
  <si>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</si>
  <si>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</si>
  <si>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</si>
  <si>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</si>
  <si>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</si>
  <si>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</si>
  <si>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</si>
  <si>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</si>
  <si>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</si>
  <si>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</si>
  <si>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</si>
  <si>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</si>
  <si>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</si>
  <si>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</si>
  <si>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</si>
  <si>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</si>
  <si>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</si>
  <si>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</si>
  <si>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</si>
  <si>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</si>
  <si>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</si>
  <si>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</si>
  <si>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</si>
  <si>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</si>
  <si>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</si>
  <si>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</si>
  <si>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</si>
  <si>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</si>
  <si>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</si>
  <si>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</si>
  <si>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</si>
  <si>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</si>
  <si>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</si>
  <si>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</si>
  <si>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</si>
  <si>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</si>
  <si>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</si>
  <si>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</si>
  <si>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</si>
  <si>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</si>
  <si>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</si>
  <si>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</si>
  <si>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</si>
  <si>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</si>
  <si>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</si>
  <si>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</si>
  <si>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</si>
  <si>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</si>
  <si>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</si>
  <si>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</si>
  <si>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</si>
  <si>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</si>
  <si>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</si>
  <si>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</si>
  <si>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</si>
  <si>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</si>
  <si>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</si>
  <si>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</si>
  <si>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</si>
  <si>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</si>
  <si>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</si>
  <si>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</si>
  <si>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</si>
  <si>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</si>
  <si>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</si>
  <si>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</si>
  <si>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</si>
  <si>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</si>
  <si>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</si>
  <si>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</si>
  <si>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</si>
  <si>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</si>
  <si>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</si>
  <si>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</si>
  <si>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</si>
  <si>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</si>
  <si>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</si>
  <si>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</si>
  <si>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</si>
  <si>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</si>
  <si>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</si>
  <si>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</si>
  <si>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</si>
  <si>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</si>
  <si>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</si>
  <si>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</si>
  <si>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</si>
  <si>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</si>
  <si>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</si>
  <si>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</si>
  <si>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</si>
  <si>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</si>
  <si>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</si>
  <si>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</si>
  <si>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</si>
  <si>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</si>
  <si>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</si>
  <si>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</si>
  <si>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</si>
  <si>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</si>
  <si>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</si>
  <si>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</si>
  <si>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</si>
  <si>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</si>
  <si>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</si>
  <si>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</si>
  <si>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</si>
  <si>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</si>
  <si>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</si>
  <si>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</si>
  <si>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</si>
  <si>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</si>
  <si>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</si>
  <si>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</si>
  <si>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</si>
  <si>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</si>
  <si>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</si>
  <si>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</si>
  <si>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</si>
  <si>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</si>
  <si>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</si>
  <si>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</si>
  <si>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</si>
  <si>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</si>
  <si>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</si>
  <si>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</si>
  <si>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</si>
  <si>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</si>
  <si>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</si>
  <si>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</si>
  <si>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</si>
  <si>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</si>
  <si>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</si>
  <si>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</si>
  <si>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</si>
  <si>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</si>
  <si>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</si>
  <si>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</si>
  <si>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</si>
  <si>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</si>
  <si>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</si>
  <si>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</si>
  <si>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</si>
  <si>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</si>
  <si>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</si>
  <si>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</si>
  <si>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</si>
  <si>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</si>
  <si>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</si>
  <si>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</si>
  <si>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</si>
  <si>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</si>
  <si>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</si>
  <si>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</si>
  <si>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</si>
  <si>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</si>
  <si>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</si>
  <si>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</si>
  <si>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</si>
  <si>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</si>
  <si>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</si>
  <si>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</si>
  <si>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</si>
  <si>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</si>
  <si>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</si>
  <si>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</si>
  <si>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</si>
  <si>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</si>
  <si>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</si>
  <si>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</si>
  <si>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</si>
  <si>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</si>
  <si>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</si>
  <si>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</si>
  <si>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</si>
  <si>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</si>
  <si>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</si>
  <si>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</si>
  <si>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</si>
  <si>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</si>
  <si>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</si>
  <si>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</si>
  <si>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</si>
  <si>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</si>
  <si>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</si>
  <si>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</si>
  <si>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</si>
  <si>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</si>
  <si>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</si>
  <si>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</si>
  <si>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</si>
  <si>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</si>
  <si>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</si>
  <si>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</si>
  <si>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</si>
  <si>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</si>
  <si>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</si>
  <si>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</si>
  <si>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</si>
  <si>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</si>
  <si>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</si>
  <si>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</si>
  <si>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</si>
  <si>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</si>
  <si>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</si>
  <si>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</si>
  <si>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</si>
  <si>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</si>
  <si>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</si>
  <si>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</si>
  <si>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</si>
  <si>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</si>
  <si>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</si>
  <si>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</si>
  <si>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</si>
  <si>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</si>
  <si>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</si>
  <si>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</si>
  <si>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</si>
  <si>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</si>
  <si>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</si>
  <si>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</si>
  <si>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</si>
  <si>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</si>
  <si>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</si>
  <si>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</si>
  <si>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</si>
  <si>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</si>
  <si>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</si>
  <si>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</si>
  <si>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</si>
  <si>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</si>
  <si>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</si>
  <si>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</si>
  <si>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</si>
  <si>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</si>
  <si>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</si>
  <si>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</si>
  <si>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</si>
  <si>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</si>
  <si>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</si>
  <si>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</si>
  <si>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</si>
  <si>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</si>
  <si>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</si>
  <si>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</si>
  <si>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</si>
  <si>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</si>
  <si>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</si>
  <si>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</si>
  <si>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</si>
  <si>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</si>
  <si>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</si>
  <si>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</si>
  <si>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</si>
  <si>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</si>
  <si>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</si>
  <si>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</si>
  <si>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</si>
  <si>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</si>
  <si>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</si>
  <si>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</si>
  <si>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</si>
  <si>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</si>
  <si>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</si>
  <si>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</si>
  <si>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</si>
  <si>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</si>
  <si>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</si>
  <si>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</si>
  <si>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</si>
  <si>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</si>
  <si>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</si>
  <si>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</si>
  <si>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</si>
  <si>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</si>
  <si>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</si>
  <si>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</si>
  <si>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</si>
  <si>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</si>
  <si>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</si>
  <si>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</si>
  <si>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</si>
  <si>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</si>
  <si>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</si>
  <si>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</si>
  <si>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</si>
  <si>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</si>
  <si>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</si>
  <si>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</si>
  <si>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</si>
  <si>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</si>
  <si>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</si>
  <si>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</si>
  <si>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</si>
  <si>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</si>
  <si>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</si>
  <si>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</si>
  <si>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</si>
  <si>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</si>
  <si>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</si>
  <si>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</si>
  <si>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</si>
  <si>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</si>
  <si>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</si>
  <si>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</si>
  <si>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</si>
  <si>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</si>
  <si>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</si>
  <si>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</si>
  <si>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</si>
  <si>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</si>
  <si>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</si>
  <si>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</si>
  <si>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</si>
  <si>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</si>
  <si>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</si>
  <si>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</si>
  <si>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</si>
  <si>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</si>
  <si>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</si>
  <si>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</si>
  <si>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</si>
  <si>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</si>
  <si>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</si>
  <si>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</si>
  <si>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</si>
  <si>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</si>
  <si>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</si>
  <si>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</si>
  <si>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</si>
  <si>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</si>
  <si>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</si>
  <si>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</si>
  <si>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</si>
  <si>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</si>
  <si>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</si>
  <si>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</si>
  <si>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</si>
  <si>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</si>
  <si>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</si>
  <si>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</si>
  <si>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</si>
  <si>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</si>
  <si>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</si>
  <si>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</si>
  <si>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</si>
  <si>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</si>
  <si>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</si>
  <si>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</si>
  <si>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</si>
  <si>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</si>
  <si>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</si>
  <si>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</si>
  <si>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</si>
  <si>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</si>
  <si>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</si>
  <si>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</si>
  <si>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</si>
  <si>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</si>
  <si>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</si>
  <si>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</si>
  <si>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</si>
  <si>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</si>
  <si>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</si>
  <si>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</si>
  <si>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</si>
  <si>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</si>
  <si>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</si>
  <si>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</si>
  <si>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</si>
  <si>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</si>
  <si>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</si>
  <si>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</si>
  <si>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</si>
  <si>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</si>
  <si>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</si>
  <si>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</si>
  <si>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</si>
  <si>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</si>
  <si>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</si>
  <si>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</si>
  <si>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</si>
  <si>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</si>
  <si>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</si>
  <si>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</si>
  <si>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</si>
  <si>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</si>
  <si>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</si>
  <si>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</si>
  <si>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</si>
  <si>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</si>
  <si>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</si>
  <si>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</si>
  <si>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</si>
  <si>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</si>
  <si>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</si>
  <si>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</si>
  <si>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</si>
  <si>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</si>
  <si>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</si>
  <si>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</si>
  <si>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</si>
  <si>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</si>
  <si>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</si>
  <si>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</si>
  <si>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</si>
  <si>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</si>
  <si>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</si>
  <si>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</si>
  <si>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</si>
  <si>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</si>
  <si>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</si>
  <si>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</si>
  <si>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</si>
  <si>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</si>
  <si>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</si>
  <si>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</si>
  <si>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</si>
  <si>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</si>
  <si>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</si>
  <si>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</si>
  <si>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</si>
  <si>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</si>
  <si>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</si>
  <si>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</si>
  <si>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</si>
  <si>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</si>
  <si>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</si>
  <si>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</si>
  <si>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</si>
  <si>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</si>
  <si>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</si>
  <si>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</si>
  <si>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</si>
  <si>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</si>
  <si>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</si>
  <si>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</si>
  <si>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</si>
  <si>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</si>
  <si>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</si>
  <si>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</si>
  <si>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</si>
  <si>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</si>
  <si>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</si>
  <si>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</si>
  <si>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</si>
  <si>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</si>
  <si>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</si>
  <si>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</si>
  <si>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</si>
  <si>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</si>
  <si>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</si>
  <si>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</si>
  <si>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</si>
  <si>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</si>
  <si>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</si>
  <si>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</si>
  <si>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</si>
  <si>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</si>
  <si>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</si>
  <si>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</si>
  <si>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</si>
  <si>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</si>
  <si>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</si>
  <si>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</si>
  <si>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</si>
  <si>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</si>
  <si>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</si>
  <si>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</si>
  <si>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</si>
  <si>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</si>
  <si>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</si>
  <si>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</si>
  <si>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</si>
  <si>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</si>
  <si>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</si>
  <si>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</si>
  <si>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</si>
  <si>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</si>
  <si>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</si>
  <si>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</si>
  <si>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</si>
  <si>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</si>
  <si>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</si>
  <si>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</si>
  <si>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</si>
  <si>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</si>
  <si>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</si>
  <si>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</si>
  <si>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</si>
  <si>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</si>
  <si>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</si>
  <si>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</si>
  <si>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</si>
  <si>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</si>
  <si>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</si>
  <si>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</si>
  <si>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</si>
  <si>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</si>
  <si>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</si>
  <si>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</si>
  <si>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</si>
  <si>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</si>
  <si>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</si>
  <si>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</si>
  <si>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</si>
  <si>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</si>
  <si>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</si>
  <si>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</si>
  <si>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</si>
  <si>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</si>
  <si>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</si>
  <si>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</si>
  <si>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</si>
  <si>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</si>
  <si>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</si>
  <si>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</si>
  <si>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</si>
  <si>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</si>
  <si>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</si>
  <si>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</si>
  <si>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</si>
  <si>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</si>
  <si>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</si>
  <si>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</si>
  <si>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</si>
  <si>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</si>
  <si>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</si>
  <si>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</si>
  <si>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</si>
  <si>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</si>
  <si>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</si>
  <si>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</si>
  <si>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</si>
  <si>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</si>
  <si>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</si>
  <si>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</si>
  <si>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</si>
  <si>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</si>
  <si>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</si>
  <si>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</si>
  <si>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</si>
  <si>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</si>
  <si>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</si>
  <si>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</si>
  <si>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</si>
  <si>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</si>
  <si>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</si>
  <si>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</si>
  <si>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</si>
  <si>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</si>
  <si>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</si>
  <si>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</si>
  <si>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</si>
  <si>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</si>
  <si>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</si>
  <si>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</si>
  <si>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</si>
  <si>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</si>
  <si>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</si>
  <si>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</si>
  <si>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</si>
  <si>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</si>
  <si>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</si>
  <si>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</si>
  <si>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</si>
  <si>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</si>
  <si>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</si>
  <si>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</si>
  <si>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</si>
  <si>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</si>
  <si>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</si>
  <si>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</si>
  <si>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</si>
  <si>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</si>
  <si>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</si>
  <si>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</si>
  <si>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</si>
  <si>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</si>
  <si>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</si>
  <si>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</si>
  <si>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</si>
  <si>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</si>
  <si>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</si>
  <si>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</si>
  <si>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</si>
  <si>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</si>
  <si>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</si>
  <si>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</si>
  <si>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</si>
  <si>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</si>
  <si>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</si>
  <si>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</si>
  <si>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</si>
  <si>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</si>
  <si>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</si>
  <si>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</si>
  <si>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</si>
  <si>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</si>
  <si>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</si>
  <si>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</si>
  <si>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</si>
  <si>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</si>
  <si>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</si>
  <si>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</si>
  <si>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</si>
  <si>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</si>
  <si>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</si>
  <si>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</si>
  <si>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</si>
  <si>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</si>
  <si>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</si>
  <si>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</si>
  <si>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</si>
  <si>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</si>
  <si>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</si>
  <si>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</si>
  <si>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</si>
  <si>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</si>
  <si>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</si>
  <si>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</si>
  <si>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</si>
  <si>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</si>
  <si>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</si>
  <si>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</si>
  <si>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</si>
  <si>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</si>
  <si>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</si>
  <si>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</si>
  <si>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</si>
  <si>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</si>
  <si>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</si>
  <si>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</si>
  <si>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</si>
  <si>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</si>
  <si>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</si>
  <si>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</si>
  <si>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</si>
  <si>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</si>
  <si>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</si>
  <si>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</si>
  <si>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</si>
  <si>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</si>
  <si>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</si>
  <si>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</si>
  <si>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</si>
  <si>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</si>
  <si>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</si>
  <si>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</si>
  <si>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</si>
  <si>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</si>
  <si>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</si>
  <si>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</si>
  <si>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</si>
  <si>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</si>
  <si>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</si>
  <si>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</si>
  <si>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</si>
  <si>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</si>
  <si>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</si>
  <si>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</si>
  <si>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</si>
  <si>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</si>
  <si>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</si>
  <si>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</si>
  <si>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</si>
  <si>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</si>
  <si>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</si>
  <si>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</si>
  <si>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</si>
  <si>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</si>
  <si>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</si>
  <si>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</si>
  <si>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</si>
  <si>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</si>
  <si>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</si>
  <si>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</si>
  <si>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</si>
  <si>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</si>
  <si>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</si>
  <si>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</si>
  <si>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</si>
  <si>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</si>
  <si>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</si>
  <si>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</si>
  <si>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</si>
  <si>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</si>
  <si>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</si>
  <si>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</si>
  <si>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</si>
  <si>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</si>
  <si>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</si>
  <si>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</si>
  <si>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</si>
  <si>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</si>
  <si>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</si>
  <si>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</si>
  <si>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</si>
  <si>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</si>
  <si>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</si>
  <si>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</si>
  <si>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</si>
  <si>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</si>
  <si>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</si>
  <si>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</si>
  <si>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</si>
  <si>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</si>
  <si>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</si>
  <si>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</si>
  <si>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</si>
  <si>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</si>
  <si>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</si>
  <si>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</si>
  <si>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</si>
  <si>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</si>
  <si>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</si>
  <si>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</si>
  <si>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</si>
  <si>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</si>
  <si>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</si>
  <si>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</si>
  <si>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</si>
  <si>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</si>
  <si>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</si>
  <si>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</si>
  <si>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</si>
  <si>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</si>
  <si>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</si>
  <si>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</si>
  <si>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</si>
  <si>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</si>
  <si>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</si>
  <si>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</si>
  <si>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</si>
  <si>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</si>
  <si>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</si>
  <si>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</si>
  <si>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</si>
  <si>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</si>
  <si>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</si>
  <si>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</si>
  <si>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</si>
  <si>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</si>
  <si>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</si>
  <si>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</si>
  <si>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</si>
  <si>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</si>
  <si>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</si>
  <si>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</si>
  <si>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</si>
  <si>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</si>
  <si>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</si>
  <si>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</si>
  <si>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</si>
  <si>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</si>
  <si>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</si>
  <si>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</si>
  <si>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</si>
  <si>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</si>
  <si>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</si>
  <si>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</si>
  <si>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</si>
  <si>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</si>
  <si>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</si>
  <si>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</si>
  <si>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</si>
  <si>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</si>
  <si>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</si>
  <si>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</si>
  <si>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</si>
  <si>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</si>
  <si>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</si>
  <si>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</si>
  <si>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</si>
  <si>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</si>
  <si>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</si>
  <si>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</si>
  <si>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</si>
  <si>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</si>
  <si>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</si>
  <si>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</si>
  <si>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</si>
  <si>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</si>
  <si>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</si>
  <si>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</si>
  <si>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</si>
  <si>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</si>
  <si>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</si>
  <si>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</si>
  <si>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</si>
  <si>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</si>
  <si>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</si>
  <si>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</si>
  <si>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</si>
  <si>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</si>
  <si>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</si>
  <si>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</si>
  <si>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</si>
  <si>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</si>
  <si>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</si>
  <si>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</si>
  <si>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</si>
  <si>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</si>
  <si>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</si>
  <si>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</si>
  <si>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</si>
  <si>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</si>
  <si>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</si>
  <si>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</si>
  <si>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</si>
  <si>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</si>
  <si>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</si>
  <si>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</si>
  <si>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</si>
  <si>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</si>
  <si>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</si>
  <si>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</si>
  <si>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</si>
  <si>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</si>
  <si>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</si>
  <si>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</si>
  <si>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</si>
  <si>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</si>
  <si>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</si>
  <si>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</si>
  <si>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</si>
  <si>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</si>
  <si>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</si>
  <si>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</si>
  <si>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</si>
  <si>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</si>
  <si>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</si>
  <si>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</si>
  <si>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</si>
  <si>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</si>
  <si>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</si>
  <si>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</si>
  <si>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</si>
  <si>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</si>
  <si>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</si>
  <si>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</si>
  <si>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</si>
  <si>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</si>
  <si>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</si>
  <si>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</si>
  <si>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</si>
  <si>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</si>
  <si>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</si>
  <si>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</si>
  <si>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</si>
  <si>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</si>
  <si>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</si>
  <si>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</si>
  <si>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</si>
  <si>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</si>
  <si>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</si>
  <si>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</si>
  <si>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</si>
  <si>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</si>
  <si>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</si>
  <si>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</si>
  <si>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</si>
  <si>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</si>
  <si>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</si>
  <si>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</si>
  <si>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</si>
  <si>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</si>
  <si>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</si>
  <si>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</si>
  <si>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</si>
  <si>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</si>
  <si>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</si>
  <si>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</si>
  <si>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</si>
  <si>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</si>
  <si>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</si>
  <si>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</si>
  <si>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</si>
  <si>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</si>
  <si>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</si>
  <si>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</si>
  <si>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</si>
  <si>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</si>
  <si>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</si>
  <si>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</si>
  <si>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</si>
  <si>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</si>
  <si>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</si>
  <si>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</si>
  <si>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</si>
  <si>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</si>
  <si>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</si>
  <si>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</si>
  <si>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</si>
  <si>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</si>
  <si>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</si>
  <si>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</si>
  <si>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</si>
  <si>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</si>
  <si>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</si>
  <si>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</si>
  <si>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</si>
  <si>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</si>
  <si>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</si>
  <si>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</si>
  <si>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</si>
  <si>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</si>
  <si>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</si>
  <si>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</si>
  <si>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</si>
  <si>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</si>
  <si>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</si>
  <si>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</si>
  <si>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</si>
  <si>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</si>
  <si>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</si>
  <si>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</si>
  <si>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</si>
  <si>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</si>
  <si>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</si>
  <si>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</si>
  <si>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</si>
  <si>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</si>
  <si>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</si>
  <si>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</si>
  <si>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</si>
  <si>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</si>
  <si>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</si>
  <si>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</si>
  <si>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</si>
  <si>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</si>
  <si>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</si>
  <si>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</si>
  <si>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</si>
  <si>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</si>
  <si>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</si>
  <si>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</si>
  <si>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</si>
  <si>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</si>
  <si>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</si>
  <si>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</si>
  <si>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</si>
  <si>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</si>
  <si>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</si>
  <si>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</si>
  <si>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</si>
  <si>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</si>
  <si>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</si>
  <si>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</si>
  <si>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</si>
  <si>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</si>
  <si>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</si>
  <si>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</si>
  <si>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</si>
  <si>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</si>
  <si>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</si>
  <si>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</si>
  <si>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</si>
  <si>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</si>
  <si>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</si>
  <si>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</si>
  <si>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</si>
  <si>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</si>
  <si>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</si>
  <si>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</si>
  <si>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</si>
  <si>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</si>
  <si>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</si>
  <si>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</si>
  <si>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</si>
  <si>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</si>
  <si>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</si>
  <si>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</si>
  <si>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</si>
  <si>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</si>
  <si>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</si>
  <si>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</si>
  <si>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</si>
  <si>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</si>
  <si>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</si>
  <si>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</si>
  <si>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</si>
  <si>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</si>
  <si>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</si>
  <si>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</si>
  <si>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</si>
  <si>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</si>
  <si>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</si>
  <si>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</si>
  <si>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</si>
  <si>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</si>
  <si>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</si>
  <si>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</si>
  <si>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</si>
  <si>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</si>
  <si>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</si>
  <si>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</si>
  <si>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</si>
  <si>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</si>
  <si>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</si>
  <si>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</si>
  <si>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</si>
  <si>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</si>
  <si>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</si>
  <si>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</si>
  <si>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</si>
  <si>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</si>
  <si>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</si>
  <si>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</si>
  <si>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</si>
  <si>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</si>
  <si>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</si>
  <si>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</si>
  <si>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</si>
  <si>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</si>
  <si>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</si>
  <si>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</si>
  <si>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</si>
  <si>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</si>
  <si>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</si>
  <si>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</si>
  <si>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</si>
  <si>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</si>
  <si>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</si>
  <si>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</si>
  <si>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</si>
  <si>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</si>
  <si>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</si>
  <si>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</si>
  <si>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</si>
  <si>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</si>
  <si>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</si>
  <si>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</si>
  <si>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</si>
  <si>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</si>
  <si>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</si>
  <si>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</si>
  <si>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</si>
  <si>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</si>
  <si>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</si>
  <si>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</si>
  <si>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</si>
  <si>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</si>
  <si>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</si>
  <si>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</si>
  <si>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</si>
  <si>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</si>
  <si>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</si>
  <si>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</si>
  <si>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</si>
  <si>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</si>
  <si>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</si>
  <si>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</si>
  <si>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</si>
  <si>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</si>
  <si>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</si>
  <si>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</si>
  <si>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</si>
  <si>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</si>
  <si>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</si>
  <si>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</si>
  <si>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</si>
  <si>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</si>
  <si>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</si>
  <si>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</si>
  <si>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</si>
  <si>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</si>
  <si>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</si>
  <si>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</si>
  <si>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</si>
  <si>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</si>
  <si>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</si>
  <si>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</si>
  <si>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</si>
  <si>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</si>
  <si>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</si>
  <si>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</si>
  <si>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</si>
  <si>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</si>
  <si>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</si>
  <si>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</si>
  <si>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</si>
  <si>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</si>
  <si>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</si>
  <si>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</si>
  <si>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</si>
  <si>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</si>
  <si>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</si>
  <si>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</si>
  <si>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</si>
  <si>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</si>
  <si>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</si>
  <si>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</si>
  <si>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</si>
  <si>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</si>
  <si>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</si>
  <si>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</si>
  <si>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</si>
  <si>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</si>
  <si>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</si>
  <si>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</si>
  <si>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</si>
  <si>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</si>
  <si>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</si>
  <si>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</si>
  <si>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</si>
  <si>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</si>
  <si>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</si>
  <si>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</si>
  <si>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</si>
  <si>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</si>
  <si>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</si>
  <si>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</si>
  <si>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</si>
  <si>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</si>
  <si>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</si>
  <si>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</si>
  <si>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</si>
  <si>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</si>
  <si>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</si>
  <si>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</si>
  <si>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</si>
  <si>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</si>
  <si>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</si>
  <si>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</si>
  <si>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</si>
  <si>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</si>
  <si>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</si>
  <si>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</si>
  <si>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</si>
  <si>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</si>
  <si>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</si>
  <si>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</si>
  <si>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</si>
  <si>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</si>
  <si>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</si>
  <si>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</si>
  <si>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</si>
  <si>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</si>
  <si>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</si>
  <si>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</si>
  <si>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</si>
  <si>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</si>
  <si>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</si>
  <si>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</si>
  <si>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</si>
  <si>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</si>
  <si>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</si>
  <si>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</si>
  <si>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</si>
  <si>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</si>
  <si>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</si>
  <si>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</si>
  <si>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</si>
  <si>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</si>
  <si>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</si>
  <si>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</si>
  <si>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</si>
  <si>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</si>
  <si>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</si>
  <si>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</si>
  <si>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</si>
  <si>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</si>
  <si>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</si>
  <si>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</si>
  <si>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</si>
  <si>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</si>
  <si>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</si>
  <si>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</si>
  <si>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</si>
  <si>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</si>
  <si>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</si>
  <si>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</si>
  <si>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</si>
  <si>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</si>
  <si>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</si>
  <si>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</si>
  <si>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</si>
  <si>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</si>
  <si>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</si>
  <si>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</si>
  <si>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</si>
  <si>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</si>
  <si>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</si>
  <si>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</si>
  <si>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</si>
  <si>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</si>
  <si>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</si>
  <si>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</si>
  <si>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</si>
  <si>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</si>
  <si>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</si>
  <si>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</si>
  <si>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</si>
  <si>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</si>
  <si>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</si>
  <si>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</si>
  <si>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</si>
  <si>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</si>
  <si>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</si>
  <si>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</si>
  <si>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</si>
  <si>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</si>
  <si>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</si>
  <si>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</si>
  <si>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</si>
  <si>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</si>
  <si>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</si>
  <si>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</si>
  <si>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</si>
  <si>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</si>
  <si>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</si>
  <si>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</si>
  <si>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</si>
  <si>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</si>
  <si>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</si>
  <si>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</si>
  <si>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</si>
  <si>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</si>
  <si>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</si>
  <si>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</si>
  <si>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</si>
  <si>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</si>
  <si>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</si>
  <si>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</si>
  <si>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</si>
  <si>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</si>
  <si>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</si>
  <si>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</si>
  <si>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</si>
  <si>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</si>
  <si>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</si>
  <si>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</si>
  <si>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</si>
  <si>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</si>
  <si>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</si>
  <si>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</si>
  <si>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</si>
  <si>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</si>
  <si>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</si>
  <si>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</si>
  <si>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</si>
  <si>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</si>
  <si>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</si>
  <si>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</si>
  <si>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</si>
  <si>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</si>
  <si>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</si>
  <si>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</si>
  <si>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</si>
  <si>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</si>
  <si>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</si>
  <si>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</si>
  <si>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</si>
  <si>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</si>
  <si>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</si>
  <si>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</si>
  <si>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</si>
  <si>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</si>
  <si>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</si>
  <si>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</si>
  <si>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</si>
  <si>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</si>
  <si>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</si>
  <si>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</si>
  <si>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</si>
  <si>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</si>
  <si>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</si>
  <si>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</si>
  <si>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</si>
  <si>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</si>
  <si>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</si>
  <si>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</si>
  <si>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</si>
  <si>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</si>
  <si>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</si>
  <si>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</si>
  <si>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</si>
  <si>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</si>
  <si>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</si>
  <si>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</si>
  <si>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</si>
  <si>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</si>
  <si>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</si>
  <si>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</si>
  <si>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</si>
  <si>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</si>
  <si>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</si>
  <si>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</si>
  <si>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</si>
  <si>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</si>
  <si>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</si>
  <si>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</si>
  <si>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</si>
  <si>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</si>
  <si>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</si>
  <si>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</si>
  <si>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</si>
  <si>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</si>
  <si>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</si>
  <si>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</si>
  <si>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</si>
  <si>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</si>
  <si>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</si>
  <si>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</si>
  <si>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</si>
  <si>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</si>
  <si>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</si>
  <si>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</si>
  <si>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</si>
  <si>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</si>
  <si>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</si>
  <si>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</si>
  <si>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</si>
  <si>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</si>
  <si>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</si>
  <si>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</si>
  <si>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</si>
  <si>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</si>
  <si>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</si>
  <si>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</si>
  <si>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</si>
  <si>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</si>
  <si>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</si>
  <si>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</si>
  <si>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</si>
  <si>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</si>
  <si>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</si>
  <si>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</si>
  <si>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</si>
  <si>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</si>
  <si>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</si>
  <si>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</si>
  <si>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</si>
  <si>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</si>
  <si>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</si>
  <si>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</si>
  <si>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</si>
  <si>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</si>
  <si>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</si>
  <si>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</si>
  <si>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</si>
  <si>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</si>
  <si>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</si>
  <si>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</si>
  <si>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</si>
  <si>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</si>
  <si>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</si>
  <si>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</si>
  <si>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</si>
  <si>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</si>
  <si>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</si>
  <si>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</si>
  <si>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</si>
  <si>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</si>
  <si>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</si>
  <si>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</si>
  <si>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</si>
  <si>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</si>
  <si>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</si>
  <si>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</si>
  <si>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</si>
  <si>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</si>
  <si>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</si>
  <si>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</si>
  <si>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</si>
  <si>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</si>
  <si>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</si>
  <si>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</si>
  <si>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</si>
  <si>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</si>
  <si>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</si>
  <si>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</si>
  <si>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</si>
  <si>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</si>
  <si>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</si>
  <si>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</si>
  <si>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</si>
  <si>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</si>
  <si>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</si>
  <si>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</si>
  <si>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</si>
  <si>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</si>
  <si>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</si>
  <si>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</si>
  <si>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</si>
  <si>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</si>
  <si>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</si>
  <si>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</si>
  <si>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</si>
  <si>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</si>
  <si>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</si>
  <si>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</si>
  <si>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</si>
  <si>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</si>
  <si>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</si>
  <si>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</si>
  <si>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</si>
  <si>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</si>
  <si>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</si>
  <si>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</si>
  <si>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</si>
  <si>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</si>
  <si>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</si>
  <si>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</si>
  <si>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</si>
  <si>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</si>
  <si>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</si>
  <si>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</si>
  <si>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</si>
  <si>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</si>
  <si>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</si>
  <si>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</si>
  <si>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</si>
  <si>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</si>
  <si>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</si>
  <si>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</si>
  <si>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</si>
  <si>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</si>
  <si>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</si>
  <si>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</si>
  <si>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</si>
  <si>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</si>
  <si>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</si>
  <si>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</si>
  <si>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</si>
  <si>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</si>
  <si>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</si>
  <si>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</si>
  <si>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</si>
  <si>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</si>
  <si>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</si>
  <si>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</si>
  <si>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</si>
  <si>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</si>
  <si>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</si>
  <si>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</si>
  <si>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</si>
  <si>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</si>
  <si>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</si>
  <si>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</si>
  <si>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</si>
  <si>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</si>
  <si>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</si>
  <si>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</si>
  <si>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</si>
  <si>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</si>
  <si>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</si>
  <si>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</si>
  <si>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</si>
  <si>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</si>
  <si>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</si>
  <si>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</si>
  <si>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</si>
  <si>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</si>
  <si>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</si>
  <si>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</si>
  <si>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</si>
  <si>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</si>
  <si>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</si>
  <si>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</si>
  <si>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</si>
  <si>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</si>
  <si>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</si>
  <si>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</si>
  <si>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</si>
  <si>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</si>
  <si>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</si>
  <si>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</si>
  <si>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</si>
  <si>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</si>
  <si>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</si>
  <si>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</si>
  <si>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</si>
  <si>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</si>
  <si>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</si>
  <si>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</si>
  <si>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</si>
  <si>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</si>
  <si>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</si>
  <si>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</si>
  <si>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</si>
  <si>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</si>
  <si>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</si>
  <si>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</si>
  <si>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</si>
  <si>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</si>
  <si>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</si>
  <si>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</si>
  <si>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</si>
  <si>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</si>
  <si>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</si>
  <si>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</si>
  <si>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</si>
  <si>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</si>
  <si>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</si>
  <si>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</si>
  <si>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</si>
  <si>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</si>
  <si>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</si>
  <si>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</si>
  <si>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</si>
  <si>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</si>
  <si>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</si>
  <si>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</si>
  <si>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</si>
  <si>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</si>
  <si>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</si>
  <si>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</si>
  <si>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</si>
  <si>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</si>
  <si>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</si>
  <si>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</si>
  <si>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</si>
  <si>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</si>
  <si>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</si>
  <si>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</si>
  <si>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</si>
  <si>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</si>
  <si>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</si>
  <si>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</si>
  <si>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</si>
  <si>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</si>
  <si>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</si>
  <si>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</si>
  <si>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</si>
  <si>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</si>
  <si>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</si>
  <si>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</si>
  <si>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</si>
  <si>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</si>
  <si>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</si>
  <si>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</si>
  <si>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</si>
  <si>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</si>
  <si>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</si>
  <si>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</si>
  <si>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</si>
  <si>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</si>
  <si>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</si>
  <si>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</si>
  <si>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</si>
  <si>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</si>
  <si>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</si>
  <si>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</si>
  <si>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</si>
  <si>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</si>
  <si>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</si>
  <si>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</si>
  <si>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</si>
  <si>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</si>
  <si>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</si>
  <si>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</si>
  <si>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</si>
  <si>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</si>
  <si>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</si>
  <si>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</si>
  <si>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</si>
  <si>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</si>
  <si>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</si>
  <si>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</si>
  <si>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</si>
  <si>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</si>
  <si>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</si>
  <si>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</si>
  <si>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</si>
  <si>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</si>
  <si>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</si>
  <si>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</si>
  <si>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</si>
  <si>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</si>
  <si>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</si>
  <si>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</si>
  <si>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</si>
  <si>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</si>
  <si>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</si>
  <si>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</si>
  <si>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</si>
  <si>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</si>
  <si>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</si>
  <si>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</si>
  <si>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</si>
  <si>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</si>
  <si>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</si>
  <si>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</si>
  <si>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</si>
  <si>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</si>
  <si>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</si>
  <si>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</si>
  <si>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</si>
  <si>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</si>
  <si>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</si>
  <si>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</si>
  <si>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</si>
  <si>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</si>
  <si>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</si>
  <si>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</si>
  <si>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</si>
  <si>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</si>
  <si>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</si>
  <si>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</si>
  <si>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</si>
  <si>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</si>
  <si>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</si>
  <si>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</si>
  <si>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</si>
  <si>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</si>
  <si>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</si>
  <si>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</si>
  <si>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</si>
  <si>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</si>
  <si>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</si>
  <si>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</si>
  <si>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</si>
  <si>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</si>
  <si>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</si>
  <si>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</si>
  <si>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</si>
  <si>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</si>
  <si>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</si>
  <si>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</si>
  <si>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</si>
  <si>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</si>
  <si>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</si>
  <si>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</si>
  <si>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</si>
  <si>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</si>
  <si>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</si>
  <si>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</si>
  <si>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</si>
  <si>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</si>
  <si>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</si>
  <si>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</si>
  <si>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</si>
  <si>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</si>
  <si>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</si>
  <si>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</si>
  <si>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</si>
  <si>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</si>
  <si>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</si>
  <si>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</si>
  <si>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</si>
  <si>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</si>
  <si>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</si>
  <si>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</si>
  <si>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</si>
  <si>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</si>
  <si>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</si>
  <si>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</si>
  <si>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</si>
  <si>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</si>
  <si>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</si>
  <si>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</si>
  <si>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</si>
  <si>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</si>
  <si>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</si>
  <si>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</si>
  <si>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</si>
  <si>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</si>
  <si>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</si>
  <si>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</si>
  <si>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</si>
  <si>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</si>
  <si>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</si>
  <si>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</si>
  <si>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</si>
  <si>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</si>
  <si>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</si>
  <si>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</si>
  <si>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</si>
  <si>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</si>
  <si>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</si>
  <si>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</si>
  <si>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</si>
  <si>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</si>
  <si>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</si>
  <si>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</si>
  <si>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</si>
  <si>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</si>
  <si>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</si>
  <si>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</si>
  <si>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</si>
  <si>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</si>
  <si>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</si>
  <si>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</si>
  <si>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</si>
  <si>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</si>
  <si>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</si>
  <si>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</si>
  <si>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</si>
  <si>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</si>
  <si>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</si>
  <si>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</si>
  <si>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</si>
  <si>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</si>
  <si>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</si>
  <si>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</si>
  <si>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</si>
  <si>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</si>
  <si>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</si>
  <si>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</si>
  <si>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</si>
  <si>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</si>
  <si>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</si>
  <si>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</si>
  <si>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</si>
  <si>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</si>
  <si>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</si>
  <si>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</si>
  <si>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</si>
  <si>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</si>
  <si>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</si>
  <si>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</si>
  <si>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</si>
  <si>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</si>
  <si>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</si>
  <si>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</si>
  <si>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</si>
  <si>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</si>
  <si>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</si>
  <si>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</si>
  <si>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</si>
  <si>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</si>
  <si>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</si>
  <si>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</si>
  <si>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</si>
  <si>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</si>
  <si>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</si>
  <si>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</si>
  <si>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</si>
  <si>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</si>
  <si>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</si>
  <si>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</si>
  <si>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</si>
  <si>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</si>
  <si>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</si>
  <si>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</si>
  <si>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</si>
  <si>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</si>
  <si>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</si>
  <si>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</si>
  <si>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</si>
  <si>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</si>
  <si>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</si>
  <si>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</si>
  <si>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</si>
  <si>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</si>
  <si>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</si>
  <si>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</si>
  <si>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</si>
  <si>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</si>
  <si>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</si>
  <si>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</si>
  <si>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</si>
  <si>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</si>
  <si>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</si>
  <si>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</si>
  <si>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</si>
  <si>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</si>
  <si>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</si>
  <si>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</si>
  <si>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</si>
  <si>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</si>
  <si>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</si>
  <si>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</si>
  <si>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</si>
  <si>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</si>
  <si>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</si>
  <si>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</si>
  <si>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</si>
  <si>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</si>
  <si>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</si>
  <si>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</si>
  <si>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</si>
  <si>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</si>
  <si>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</si>
  <si>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</si>
  <si>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</si>
  <si>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</si>
  <si>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</si>
  <si>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</si>
  <si>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</si>
  <si>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</si>
  <si>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</si>
  <si>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</si>
  <si>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</si>
  <si>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</si>
  <si>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</si>
  <si>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</si>
  <si>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</si>
  <si>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</si>
  <si>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</si>
  <si>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</si>
  <si>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</si>
  <si>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</si>
  <si>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</si>
  <si>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</si>
  <si>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</si>
  <si>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</si>
  <si>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</si>
  <si>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</si>
  <si>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</si>
  <si>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</si>
  <si>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</si>
  <si>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</si>
  <si>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</si>
  <si>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</si>
  <si>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</si>
  <si>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</si>
  <si>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</si>
  <si>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</si>
  <si>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</si>
  <si>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</si>
  <si>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</si>
  <si>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</si>
  <si>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</si>
  <si>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</si>
  <si>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</si>
  <si>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</si>
  <si>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</si>
  <si>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</si>
  <si>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</si>
  <si>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</si>
  <si>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</si>
  <si>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</si>
  <si>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</si>
  <si>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</si>
  <si>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</si>
  <si>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</si>
  <si>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</si>
  <si>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</si>
  <si>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</si>
  <si>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</si>
  <si>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</si>
  <si>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</si>
  <si>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</si>
  <si>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</si>
  <si>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</si>
  <si>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</si>
  <si>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</si>
  <si>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</si>
  <si>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</si>
  <si>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</si>
  <si>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</si>
  <si>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</si>
  <si>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</si>
  <si>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</si>
  <si>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</si>
  <si>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</si>
  <si>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</si>
  <si>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</si>
  <si>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</si>
  <si>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</si>
  <si>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</si>
  <si>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</si>
  <si>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</si>
  <si>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</si>
  <si>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</si>
  <si>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</si>
  <si>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</si>
  <si>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</si>
  <si>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</si>
  <si>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</si>
  <si>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</si>
  <si>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</si>
  <si>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</si>
  <si>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</si>
  <si>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</si>
  <si>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</si>
  <si>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</si>
  <si>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</si>
  <si>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</si>
  <si>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</si>
  <si>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</si>
  <si>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</si>
  <si>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</si>
  <si>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</si>
  <si>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</si>
  <si>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</si>
  <si>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</si>
  <si>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</si>
  <si>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</si>
  <si>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</si>
  <si>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</si>
  <si>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</si>
  <si>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</si>
  <si>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</si>
  <si>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</si>
  <si>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</si>
  <si>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</si>
  <si>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</si>
  <si>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</si>
  <si>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</si>
  <si>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</si>
  <si>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</si>
  <si>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</si>
  <si>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</si>
  <si>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</si>
  <si>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</si>
  <si>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</si>
  <si>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</si>
  <si>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</si>
  <si>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</si>
  <si>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</si>
  <si>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</si>
  <si>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</si>
  <si>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</si>
  <si>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</si>
  <si>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</si>
  <si>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</si>
  <si>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</si>
  <si>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</si>
  <si>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</si>
  <si>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</si>
  <si>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</si>
  <si>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</si>
  <si>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</si>
  <si>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</si>
  <si>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</si>
  <si>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</si>
  <si>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</si>
  <si>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</si>
  <si>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</si>
  <si>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</si>
  <si>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</si>
  <si>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</si>
  <si>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</si>
  <si>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</si>
  <si>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</si>
  <si>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</si>
  <si>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</si>
  <si>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</si>
  <si>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</si>
  <si>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</si>
  <si>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</si>
  <si>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</si>
  <si>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</si>
  <si>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</si>
  <si>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</si>
  <si>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</si>
  <si>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</si>
  <si>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</si>
  <si>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</si>
  <si>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</si>
  <si>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</si>
  <si>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</si>
  <si>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</si>
  <si>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</si>
  <si>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</si>
  <si>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</si>
  <si>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</si>
  <si>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</si>
  <si>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</si>
  <si>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</si>
  <si>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</si>
  <si>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</si>
  <si>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</si>
  <si>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</si>
  <si>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</si>
  <si>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</si>
  <si>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</si>
  <si>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</si>
  <si>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</si>
  <si>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</si>
  <si>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</si>
  <si>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</si>
  <si>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</si>
  <si>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</si>
  <si>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</si>
  <si>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</si>
  <si>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</si>
  <si>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</si>
  <si>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</si>
  <si>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</si>
  <si>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</si>
  <si>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</si>
  <si>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</si>
  <si>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</si>
  <si>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</si>
  <si>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</si>
  <si>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</si>
  <si>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</si>
  <si>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</si>
  <si>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</si>
  <si>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</si>
  <si>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</si>
  <si>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</si>
  <si>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</si>
  <si>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</si>
  <si>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</si>
  <si>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</si>
  <si>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</si>
  <si>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</si>
  <si>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</si>
  <si>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</si>
  <si>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</si>
  <si>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</si>
  <si>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</si>
  <si>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</si>
  <si>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</si>
  <si>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</si>
  <si>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</si>
  <si>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</si>
  <si>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</si>
  <si>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</si>
  <si>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</si>
  <si>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</si>
  <si>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</si>
  <si>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</si>
  <si>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</si>
  <si>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</si>
  <si>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</si>
  <si>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</si>
  <si>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</si>
  <si>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</si>
  <si>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</si>
  <si>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</si>
  <si>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</si>
  <si>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</si>
  <si>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</si>
  <si>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</si>
  <si>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</si>
  <si>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</si>
  <si>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</si>
  <si>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</si>
  <si>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</si>
  <si>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</si>
  <si>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</si>
  <si>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</si>
  <si>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</si>
  <si>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</si>
  <si>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</si>
  <si>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</si>
  <si>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</si>
  <si>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</si>
  <si>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</si>
  <si>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</si>
  <si>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</si>
  <si>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</si>
  <si>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</si>
  <si>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</si>
  <si>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</si>
  <si>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</si>
  <si>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</si>
  <si>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</si>
  <si>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</si>
  <si>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</si>
  <si>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</si>
  <si>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</si>
  <si>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</si>
  <si>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</si>
  <si>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</si>
  <si>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</si>
  <si>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</si>
  <si>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</si>
  <si>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</si>
  <si>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</si>
  <si>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</si>
  <si>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</si>
  <si>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</si>
  <si>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</si>
  <si>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</si>
  <si>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</si>
  <si>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</si>
  <si>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</si>
  <si>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</si>
  <si>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</si>
  <si>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</si>
  <si>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</si>
  <si>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</si>
  <si>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</si>
  <si>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</si>
  <si>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</si>
  <si>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</si>
  <si>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</si>
  <si>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</si>
  <si>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</si>
  <si>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</si>
  <si>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</si>
  <si>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</si>
  <si>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</si>
  <si>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</si>
  <si>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</si>
  <si>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</si>
  <si>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</si>
  <si>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</si>
  <si>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</si>
  <si>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</si>
  <si>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</si>
  <si>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</si>
  <si>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</si>
  <si>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</si>
  <si>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</si>
  <si>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</si>
  <si>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</si>
  <si>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</si>
  <si>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</si>
  <si>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</si>
  <si>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</si>
  <si>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</si>
  <si>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</si>
  <si>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</si>
  <si>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</si>
  <si>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</si>
  <si>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</si>
  <si>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</si>
  <si>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</si>
  <si>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</si>
  <si>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</si>
  <si>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</si>
  <si>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</si>
  <si>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</si>
  <si>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</si>
  <si>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</si>
  <si>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</si>
  <si>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</si>
  <si>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</si>
  <si>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</si>
  <si>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</si>
  <si>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</si>
  <si>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</si>
  <si>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</si>
  <si>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</si>
  <si>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</si>
  <si>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</si>
  <si>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</si>
  <si>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</si>
  <si>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</si>
  <si>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</si>
  <si>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</si>
  <si>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</si>
  <si>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</si>
  <si>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</si>
  <si>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</si>
  <si>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</si>
  <si>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</si>
  <si>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</si>
  <si>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</si>
  <si>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</si>
  <si>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</si>
  <si>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</si>
  <si>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</si>
  <si>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</si>
  <si>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</si>
  <si>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</si>
  <si>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</si>
  <si>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</si>
  <si>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</si>
  <si>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</si>
  <si>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</si>
  <si>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</si>
  <si>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</si>
  <si>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</si>
  <si>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</si>
  <si>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</si>
  <si>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</si>
  <si>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</si>
  <si>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</si>
  <si>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</si>
  <si>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</si>
  <si>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</si>
  <si>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</si>
  <si>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</si>
  <si>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</si>
  <si>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</si>
  <si>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</si>
  <si>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</si>
  <si>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</si>
  <si>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</si>
  <si>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</si>
  <si>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</si>
  <si>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</si>
  <si>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</si>
  <si>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</si>
  <si>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</si>
  <si>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</si>
  <si>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</si>
  <si>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</si>
  <si>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</si>
  <si>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</si>
  <si>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</si>
  <si>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</si>
  <si>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</si>
  <si>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</si>
  <si>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</si>
  <si>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</si>
  <si>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</si>
  <si>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</si>
  <si>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</si>
  <si>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</si>
  <si>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</si>
  <si>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</si>
  <si>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</si>
  <si>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</si>
  <si>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</si>
  <si>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</si>
  <si>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</si>
  <si>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</si>
  <si>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</si>
  <si>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</si>
  <si>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</si>
  <si>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</si>
  <si>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</si>
  <si>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</si>
  <si>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</si>
  <si>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</si>
  <si>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</si>
  <si>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</si>
  <si>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</si>
  <si>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</si>
  <si>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</si>
  <si>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</si>
  <si>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</si>
  <si>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</si>
  <si>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</si>
  <si>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</si>
  <si>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</si>
  <si>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</si>
  <si>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</si>
  <si>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</si>
  <si>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</si>
  <si>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</si>
  <si>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</si>
  <si>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</si>
  <si>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</si>
  <si>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</si>
  <si>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</si>
  <si>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</si>
  <si>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</si>
  <si>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</si>
  <si>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</si>
  <si>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</si>
  <si>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</si>
  <si>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</si>
  <si>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</si>
  <si>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</si>
  <si>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</si>
  <si>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</si>
  <si>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</si>
  <si>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</si>
  <si>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</si>
  <si>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</si>
  <si>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</si>
  <si>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</si>
  <si>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</si>
  <si>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</si>
  <si>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</si>
  <si>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</si>
  <si>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</si>
  <si>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</si>
  <si>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</si>
  <si>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</si>
  <si>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</si>
  <si>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</si>
  <si>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</si>
  <si>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</si>
  <si>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</si>
  <si>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</si>
  <si>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</si>
  <si>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</si>
  <si>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</si>
  <si>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</si>
  <si>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</si>
  <si>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</si>
  <si>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</si>
  <si>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</si>
  <si>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</si>
  <si>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</si>
  <si>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</si>
  <si>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</si>
  <si>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</si>
  <si>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</si>
  <si>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</si>
  <si>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</si>
  <si>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</si>
  <si>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</si>
  <si>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</si>
  <si>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</si>
  <si>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</si>
  <si>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</si>
  <si>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</si>
  <si>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</si>
  <si>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</si>
  <si>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</si>
  <si>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</si>
  <si>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</si>
  <si>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</si>
  <si>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</si>
  <si>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</si>
  <si>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</si>
  <si>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</si>
  <si>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</si>
  <si>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</si>
  <si>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</si>
  <si>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</si>
  <si>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</si>
  <si>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</si>
  <si>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</si>
  <si>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</si>
  <si>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</si>
  <si>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</si>
  <si>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</si>
  <si>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</si>
  <si>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</si>
  <si>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</si>
  <si>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</si>
  <si>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</si>
  <si>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</si>
  <si>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</si>
  <si>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</si>
  <si>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</si>
  <si>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</si>
  <si>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</si>
  <si>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</si>
  <si>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</si>
  <si>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</si>
  <si>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</si>
  <si>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</si>
  <si>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</si>
  <si>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</si>
  <si>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</si>
  <si>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</si>
  <si>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</si>
  <si>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</si>
  <si>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</si>
  <si>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</si>
  <si>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</si>
  <si>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</si>
  <si>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</si>
  <si>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</si>
  <si>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</si>
  <si>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</si>
  <si>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</si>
  <si>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</si>
  <si>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</si>
  <si>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</si>
  <si>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</si>
  <si>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</si>
  <si>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</si>
  <si>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</si>
  <si>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</si>
  <si>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</si>
  <si>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</si>
  <si>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</si>
  <si>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</si>
  <si>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</si>
  <si>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</si>
  <si>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</si>
  <si>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</si>
  <si>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</si>
  <si>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</si>
  <si>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</si>
  <si>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</si>
  <si>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</si>
  <si>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</si>
  <si>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</si>
  <si>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</si>
  <si>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</si>
  <si>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</si>
  <si>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</si>
  <si>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</si>
  <si>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</si>
  <si>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</si>
  <si>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</si>
  <si>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</si>
  <si>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</si>
  <si>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</si>
  <si>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</si>
  <si>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</si>
  <si>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</si>
  <si>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</si>
  <si>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</si>
  <si>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</si>
  <si>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</si>
  <si>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</si>
  <si>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</si>
  <si>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</si>
  <si>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</si>
  <si>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</si>
  <si>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</si>
  <si>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</si>
  <si>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</si>
  <si>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</si>
  <si>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</si>
  <si>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</si>
  <si>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</si>
  <si>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</si>
  <si>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</si>
  <si>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</si>
  <si>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</si>
  <si>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</si>
  <si>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</si>
  <si>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</si>
  <si>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</si>
  <si>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</si>
  <si>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</si>
  <si>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</si>
  <si>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</si>
  <si>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</si>
  <si>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</si>
  <si>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</si>
  <si>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</si>
  <si>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</si>
  <si>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</si>
  <si>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</si>
  <si>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</si>
  <si>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</si>
  <si>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</si>
  <si>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</si>
  <si>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</si>
  <si>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</si>
  <si>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</si>
  <si>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</si>
  <si>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</si>
  <si>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</si>
  <si>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</si>
  <si>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</si>
  <si>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</si>
  <si>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</si>
  <si>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</si>
  <si>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</si>
  <si>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</si>
  <si>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</si>
  <si>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</si>
  <si>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</si>
  <si>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</si>
  <si>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</si>
  <si>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</si>
  <si>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</si>
  <si>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</si>
  <si>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</si>
  <si>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</si>
  <si>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</si>
  <si>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</si>
  <si>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</si>
  <si>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</si>
  <si>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</si>
  <si>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</si>
  <si>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</si>
  <si>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</si>
  <si>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</si>
  <si>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</si>
  <si>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</si>
  <si>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</si>
  <si>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</si>
  <si>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</si>
  <si>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</si>
  <si>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</si>
  <si>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</si>
  <si>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</si>
  <si>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</si>
  <si>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</si>
  <si>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</si>
  <si>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</si>
  <si>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</si>
  <si>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</si>
  <si>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</si>
  <si>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</si>
  <si>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</si>
  <si>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</si>
  <si>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</si>
  <si>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</si>
  <si>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</si>
  <si>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</si>
  <si>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</si>
  <si>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</si>
  <si>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</si>
  <si>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</si>
  <si>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</si>
  <si>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</si>
  <si>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</si>
  <si>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</si>
  <si>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</si>
  <si>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</si>
  <si>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</si>
  <si>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</si>
  <si>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</si>
  <si>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</si>
  <si>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</si>
  <si>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</si>
  <si>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</si>
  <si>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</si>
  <si>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</si>
  <si>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</si>
  <si>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</si>
  <si>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</si>
  <si>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</si>
  <si>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</si>
  <si>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</si>
  <si>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</si>
  <si>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</si>
  <si>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</si>
  <si>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</si>
  <si>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</si>
  <si>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</si>
  <si>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</si>
  <si>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</si>
  <si>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</si>
  <si>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</si>
  <si>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</si>
  <si>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</si>
  <si>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</si>
  <si>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</si>
  <si>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</si>
  <si>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</si>
  <si>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</si>
  <si>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</si>
  <si>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</si>
  <si>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</si>
  <si>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</si>
  <si>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</si>
  <si>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</si>
  <si>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</si>
  <si>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</si>
  <si>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</si>
  <si>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</si>
  <si>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</si>
  <si>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</si>
  <si>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</si>
  <si>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</si>
  <si>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</si>
  <si>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</si>
  <si>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</si>
  <si>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</si>
  <si>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</si>
  <si>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</si>
  <si>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</si>
  <si>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</si>
  <si>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</si>
  <si>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</si>
  <si>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</si>
  <si>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</si>
  <si>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</si>
  <si>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</si>
  <si>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</si>
  <si>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</si>
  <si>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</si>
  <si>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</si>
  <si>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</si>
  <si>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</si>
  <si>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</si>
  <si>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</si>
  <si>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</si>
  <si>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</si>
  <si>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</si>
  <si>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</si>
  <si>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</si>
  <si>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</si>
  <si>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</si>
  <si>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</si>
  <si>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</si>
  <si>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</si>
  <si>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</si>
  <si>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</si>
  <si>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</si>
  <si>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</si>
  <si>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</si>
  <si>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</si>
  <si>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</si>
  <si>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</si>
  <si>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</si>
  <si>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</si>
  <si>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</si>
  <si>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</si>
  <si>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</si>
  <si>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</si>
  <si>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</si>
  <si>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</si>
  <si>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</si>
  <si>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</si>
  <si>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</si>
  <si>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</si>
  <si>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</si>
  <si>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</si>
  <si>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</si>
  <si>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</si>
  <si>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</si>
  <si>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</si>
  <si>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</si>
  <si>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</si>
  <si>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</si>
  <si>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</si>
  <si>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</si>
  <si>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</si>
  <si>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</si>
  <si>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</si>
  <si>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</si>
  <si>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</si>
  <si>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</si>
  <si>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</si>
  <si>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</si>
  <si>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</si>
  <si>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</si>
  <si>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</si>
  <si>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</si>
  <si>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</si>
  <si>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</si>
  <si>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</si>
  <si>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</si>
  <si>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</si>
  <si>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</si>
  <si>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</si>
  <si>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</si>
  <si>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</si>
  <si>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</si>
  <si>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</si>
  <si>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</si>
  <si>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</si>
  <si>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</si>
  <si>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</si>
  <si>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</si>
  <si>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</si>
  <si>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</si>
  <si>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</si>
  <si>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</si>
  <si>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</si>
  <si>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</si>
  <si>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</si>
  <si>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</si>
  <si>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</si>
  <si>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</si>
  <si>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</si>
  <si>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</si>
  <si>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</si>
  <si>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</si>
  <si>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</si>
  <si>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</si>
  <si>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</si>
  <si>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</si>
  <si>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</si>
  <si>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</si>
  <si>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</si>
  <si>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</si>
  <si>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</si>
  <si>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</si>
  <si>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</si>
  <si>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</si>
  <si>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</si>
  <si>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</si>
  <si>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</si>
  <si>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</si>
  <si>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</si>
  <si>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</si>
  <si>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</si>
  <si>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</si>
  <si>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</si>
  <si>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</si>
  <si>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</si>
  <si>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</si>
  <si>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</si>
  <si>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</si>
  <si>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</si>
  <si>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</si>
  <si>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</si>
  <si>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</si>
  <si>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</si>
  <si>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</si>
  <si>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</si>
  <si>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</si>
  <si>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</si>
  <si>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</si>
  <si>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</si>
  <si>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</si>
  <si>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</si>
  <si>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</si>
  <si>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</si>
  <si>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</si>
  <si>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</si>
  <si>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</si>
  <si>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</si>
  <si>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</si>
  <si>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</si>
  <si>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</si>
  <si>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</si>
  <si>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</si>
  <si>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</si>
  <si>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</si>
  <si>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</si>
  <si>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</si>
  <si>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</si>
  <si>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</si>
  <si>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</si>
  <si>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</si>
  <si>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</si>
  <si>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</si>
  <si>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</si>
  <si>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</si>
  <si>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</si>
  <si>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</si>
  <si>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</si>
  <si>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</si>
  <si>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</si>
  <si>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</si>
  <si>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</si>
  <si>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</si>
  <si>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</si>
  <si>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</si>
  <si>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</si>
  <si>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</si>
  <si>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</si>
  <si>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</si>
  <si>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</si>
  <si>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</si>
  <si>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</si>
  <si>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</si>
  <si>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</si>
  <si>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</si>
  <si>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</si>
  <si>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</si>
  <si>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</si>
  <si>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</si>
  <si>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</si>
  <si>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</si>
  <si>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</si>
  <si>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</si>
  <si>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</si>
  <si>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</si>
  <si>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</si>
  <si>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</si>
  <si>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</si>
  <si>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</si>
  <si>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</si>
  <si>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</si>
  <si>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</si>
  <si>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</si>
  <si>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</si>
  <si>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</si>
  <si>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</si>
  <si>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</si>
  <si>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</si>
  <si>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</si>
  <si>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</si>
  <si>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</si>
  <si>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</si>
  <si>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</si>
  <si>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</si>
  <si>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</si>
  <si>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</si>
  <si>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</si>
  <si>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</si>
  <si>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</si>
  <si>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</si>
  <si>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</si>
  <si>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</si>
  <si>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</si>
  <si>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</si>
  <si>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</si>
  <si>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</si>
  <si>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</si>
  <si>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</si>
  <si>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</si>
  <si>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</si>
  <si>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</si>
  <si>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</si>
  <si>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</si>
  <si>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</si>
  <si>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</si>
  <si>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</si>
  <si>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</si>
  <si>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</si>
  <si>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</si>
  <si>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</si>
  <si>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</si>
  <si>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</si>
  <si>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</si>
  <si>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</si>
  <si>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</si>
  <si>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</si>
  <si>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</si>
  <si>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</si>
  <si>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</si>
  <si>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</si>
  <si>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</si>
  <si>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</si>
  <si>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</si>
  <si>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</si>
  <si>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</si>
  <si>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</si>
  <si>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</si>
  <si>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</si>
  <si>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</si>
  <si>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</si>
  <si>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</si>
  <si>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</si>
  <si>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</si>
  <si>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</si>
  <si>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</si>
  <si>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</si>
  <si>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</si>
  <si>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</si>
  <si>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</si>
  <si>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</si>
  <si>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</si>
  <si>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</si>
  <si>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</si>
  <si>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</si>
  <si>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</si>
  <si>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</si>
  <si>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</si>
  <si>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</si>
  <si>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</si>
  <si>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</si>
  <si>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</si>
  <si>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</si>
  <si>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</si>
  <si>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</si>
  <si>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</si>
  <si>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</si>
  <si>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</si>
  <si>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</si>
  <si>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</si>
  <si>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</si>
  <si>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</si>
  <si>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</si>
  <si>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</si>
  <si>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</si>
  <si>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</si>
  <si>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</si>
  <si>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</si>
  <si>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</si>
  <si>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</si>
  <si>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</si>
  <si>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</si>
  <si>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</si>
  <si>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</si>
  <si>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</si>
  <si>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</si>
  <si>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</si>
  <si>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</si>
  <si>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</si>
  <si>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</si>
  <si>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</si>
  <si>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</si>
  <si>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</si>
  <si>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</si>
  <si>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</si>
  <si>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</si>
  <si>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</si>
  <si>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</si>
  <si>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</si>
  <si>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</si>
  <si>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</si>
  <si>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</si>
  <si>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</si>
  <si>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</si>
  <si>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</si>
  <si>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</si>
  <si>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</si>
  <si>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</si>
  <si>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</si>
  <si>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</si>
  <si>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</si>
  <si>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</si>
  <si>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</si>
  <si>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</si>
  <si>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</si>
  <si>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</si>
  <si>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</si>
  <si>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</si>
  <si>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</si>
  <si>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</si>
  <si>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</si>
  <si>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</si>
  <si>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</si>
  <si>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</si>
  <si>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</si>
  <si>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</si>
  <si>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</si>
  <si>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</si>
  <si>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</si>
  <si>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</si>
  <si>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</si>
  <si>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</si>
  <si>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</si>
  <si>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</si>
  <si>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</si>
  <si>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</si>
  <si>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</si>
  <si>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</si>
  <si>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</si>
  <si>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</si>
  <si>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</si>
  <si>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</si>
  <si>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</si>
  <si>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</si>
  <si>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</si>
  <si>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</si>
  <si>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</si>
  <si>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</si>
  <si>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</si>
  <si>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</si>
  <si>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</si>
  <si>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</si>
  <si>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</si>
  <si>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</si>
  <si>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</si>
  <si>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</si>
  <si>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</si>
  <si>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</si>
  <si>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</si>
  <si>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</si>
  <si>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</si>
  <si>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</si>
  <si>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</si>
  <si>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</si>
  <si>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</si>
  <si>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</si>
  <si>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</si>
  <si>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</si>
  <si>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</si>
  <si>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</si>
  <si>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</si>
  <si>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</si>
  <si>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</si>
  <si>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</si>
  <si>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</si>
  <si>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</si>
  <si>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</si>
  <si>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</si>
  <si>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</si>
  <si>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</si>
  <si>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</si>
  <si>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</si>
  <si>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</si>
  <si>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</si>
  <si>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</si>
  <si>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</si>
  <si>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</si>
  <si>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</si>
  <si>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</si>
  <si>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</si>
  <si>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</si>
  <si>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</si>
  <si>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</si>
  <si>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</si>
  <si>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</si>
  <si>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</si>
  <si>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</si>
  <si>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</si>
  <si>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</si>
  <si>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</si>
  <si>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</si>
  <si>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</si>
  <si>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</si>
  <si>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</si>
  <si>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</si>
  <si>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</si>
  <si>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</si>
  <si>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</si>
  <si>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</si>
  <si>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</si>
  <si>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</si>
  <si>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</si>
  <si>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</si>
  <si>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</si>
  <si>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</si>
  <si>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</si>
  <si>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</si>
  <si>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</si>
  <si>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</si>
  <si>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</si>
  <si>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</si>
  <si>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</si>
  <si>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</si>
  <si>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</si>
  <si>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</si>
  <si>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</si>
  <si>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</si>
  <si>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</si>
  <si>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</si>
  <si>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</si>
  <si>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</si>
  <si>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</si>
  <si>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</si>
  <si>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</si>
  <si>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</si>
  <si>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</si>
  <si>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</si>
  <si>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</si>
  <si>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</si>
  <si>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</si>
  <si>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</si>
  <si>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</si>
  <si>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</si>
  <si>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</si>
  <si>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</si>
  <si>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</si>
  <si>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</si>
  <si>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</si>
  <si>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</si>
  <si>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</si>
  <si>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</si>
  <si>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</si>
  <si>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</si>
  <si>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</si>
  <si>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</si>
  <si>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</si>
  <si>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</si>
  <si>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</si>
  <si>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</si>
  <si>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</si>
  <si>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</si>
  <si>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</si>
  <si>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</si>
  <si>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</si>
  <si>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</si>
  <si>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</si>
  <si>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</si>
  <si>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</si>
  <si>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</si>
  <si>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</si>
  <si>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</si>
  <si>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</si>
  <si>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</si>
  <si>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</si>
  <si>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</si>
  <si>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</si>
  <si>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</si>
  <si>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</si>
  <si>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</si>
  <si>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</si>
  <si>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</si>
  <si>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</si>
  <si>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</si>
  <si>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</si>
  <si>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</si>
  <si>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</si>
  <si>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</si>
  <si>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</si>
  <si>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</si>
  <si>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</si>
  <si>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</si>
  <si>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</si>
  <si>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</si>
  <si>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</si>
  <si>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</si>
  <si>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</si>
  <si>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</si>
  <si>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</si>
  <si>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</si>
  <si>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</si>
  <si>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</si>
  <si>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</si>
  <si>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</si>
  <si>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</si>
  <si>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</si>
  <si>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</si>
  <si>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</si>
  <si>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</si>
  <si>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</si>
  <si>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</si>
  <si>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</si>
  <si>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</si>
  <si>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</si>
  <si>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</si>
  <si>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</si>
  <si>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</si>
  <si>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</si>
  <si>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</si>
  <si>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</si>
  <si>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</si>
  <si>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</si>
  <si>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</si>
  <si>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</si>
  <si>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</si>
  <si>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</si>
  <si>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</si>
  <si>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</si>
  <si>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</si>
  <si>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</si>
  <si>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</si>
  <si>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</si>
  <si>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</si>
  <si>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</si>
  <si>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</si>
  <si>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</si>
  <si>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</si>
  <si>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</si>
  <si>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</si>
  <si>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</si>
  <si>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</si>
  <si>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</si>
  <si>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</si>
  <si>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</si>
  <si>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</si>
  <si>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</si>
  <si>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</si>
  <si>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</si>
  <si>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</si>
  <si>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</si>
  <si>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</si>
  <si>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</si>
  <si>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</si>
  <si>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</si>
  <si>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</si>
  <si>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</si>
  <si>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</si>
  <si>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</si>
  <si>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</si>
  <si>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</si>
  <si>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</si>
  <si>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</si>
  <si>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</si>
  <si>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</si>
  <si>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</si>
  <si>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</si>
  <si>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</si>
  <si>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</si>
  <si>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</si>
  <si>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</si>
  <si>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</si>
  <si>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</si>
  <si>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</si>
  <si>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</si>
  <si>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</si>
  <si>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</si>
  <si>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</si>
  <si>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</si>
  <si>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</si>
  <si>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</si>
  <si>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</si>
  <si>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</si>
  <si>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</si>
  <si>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</si>
  <si>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</si>
  <si>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</si>
  <si>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</si>
  <si>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</si>
  <si>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</si>
  <si>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</si>
  <si>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</si>
  <si>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</si>
  <si>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</si>
  <si>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</si>
  <si>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</si>
  <si>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</si>
  <si>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</si>
  <si>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</si>
  <si>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</si>
  <si>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</si>
  <si>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</si>
  <si>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</si>
  <si>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</si>
  <si>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</si>
  <si>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</si>
  <si>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</si>
  <si>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</si>
  <si>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</si>
  <si>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</si>
  <si>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</si>
  <si>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</si>
  <si>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</si>
  <si>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</si>
  <si>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</si>
  <si>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</si>
  <si>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</si>
  <si>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</si>
  <si>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</si>
  <si>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</si>
  <si>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</si>
  <si>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</si>
  <si>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</si>
  <si>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</si>
  <si>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</si>
  <si>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</si>
  <si>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</si>
  <si>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</si>
  <si>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</si>
  <si>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</si>
  <si>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</si>
  <si>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</si>
  <si>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</si>
  <si>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</si>
  <si>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</si>
  <si>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</si>
  <si>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</si>
  <si>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</si>
  <si>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</si>
  <si>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</si>
  <si>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</si>
  <si>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</si>
  <si>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</si>
  <si>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</si>
  <si>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</si>
  <si>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</si>
  <si>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</si>
  <si>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</si>
  <si>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</si>
  <si>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</si>
  <si>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</si>
  <si>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</si>
  <si>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</si>
  <si>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</si>
  <si>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</si>
  <si>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</si>
  <si>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</si>
  <si>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</si>
  <si>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</si>
  <si>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</si>
  <si>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</si>
  <si>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</si>
  <si>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</si>
  <si>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</si>
  <si>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</si>
  <si>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</si>
  <si>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</si>
  <si>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</si>
  <si>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</si>
  <si>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</si>
  <si>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</si>
  <si>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</si>
  <si>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</si>
  <si>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</si>
  <si>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</si>
  <si>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</si>
  <si>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</si>
  <si>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</si>
  <si>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</si>
  <si>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</si>
  <si>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</si>
  <si>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</si>
  <si>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</si>
  <si>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</si>
  <si>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</si>
  <si>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</si>
  <si>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</si>
  <si>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</si>
  <si>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</si>
  <si>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</si>
  <si>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</si>
  <si>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</si>
  <si>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</si>
  <si>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</si>
  <si>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</si>
  <si>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</si>
  <si>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</si>
  <si>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</si>
  <si>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</si>
  <si>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</si>
  <si>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</si>
  <si>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</si>
  <si>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</si>
  <si>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</si>
  <si>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</si>
  <si>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</si>
  <si>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</si>
  <si>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</si>
  <si>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</si>
  <si>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</si>
  <si>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</si>
  <si>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</si>
  <si>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</si>
  <si>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</si>
  <si>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</si>
  <si>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</si>
  <si>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</si>
  <si>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</si>
  <si>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</si>
  <si>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</si>
  <si>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</si>
  <si>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</si>
  <si>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</si>
  <si>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</si>
  <si>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</si>
  <si>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</si>
  <si>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</si>
  <si>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</si>
  <si>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</si>
  <si>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</si>
  <si>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</si>
  <si>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</si>
  <si>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</si>
  <si>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</si>
  <si>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</si>
  <si>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</si>
  <si>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</si>
  <si>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</si>
  <si>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</si>
  <si>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</si>
  <si>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</si>
  <si>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</si>
  <si>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</si>
  <si>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</si>
  <si>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</si>
  <si>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</si>
  <si>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</si>
  <si>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</si>
  <si>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</si>
  <si>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</si>
  <si>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</si>
  <si>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</si>
  <si>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</si>
  <si>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</si>
  <si>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</si>
  <si>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</si>
  <si>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</si>
  <si>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</si>
  <si>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</si>
  <si>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</si>
  <si>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</si>
  <si>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</si>
  <si>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</si>
  <si>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</si>
  <si>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</si>
  <si>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</si>
  <si>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</si>
  <si>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</si>
  <si>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</si>
  <si>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</si>
  <si>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</si>
  <si>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</si>
  <si>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</si>
  <si>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</si>
  <si>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</si>
  <si>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</si>
  <si>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</si>
  <si>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</si>
  <si>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</si>
  <si>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</si>
  <si>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</si>
  <si>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</si>
  <si>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</si>
  <si>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</si>
  <si>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</si>
  <si>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</si>
  <si>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</si>
  <si>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</si>
  <si>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</si>
  <si>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</si>
  <si>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</si>
  <si>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</si>
  <si>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</si>
  <si>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</si>
  <si>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</si>
  <si>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</si>
  <si>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</si>
  <si>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</si>
  <si>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</si>
  <si>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</si>
  <si>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</si>
  <si>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</si>
  <si>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</si>
  <si>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</si>
  <si>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</si>
  <si>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</si>
  <si>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</si>
  <si>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</si>
  <si>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</si>
  <si>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</si>
  <si>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</si>
  <si>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</si>
  <si>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</si>
  <si>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</si>
  <si>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</si>
  <si>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</si>
  <si>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</si>
  <si>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</si>
  <si>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</si>
  <si>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</si>
  <si>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</si>
  <si>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</si>
  <si>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</si>
  <si>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</si>
  <si>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</si>
  <si>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</si>
  <si>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</si>
  <si>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</si>
  <si>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</si>
  <si>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</si>
  <si>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</si>
  <si>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</si>
  <si>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</si>
  <si>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</si>
  <si>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</si>
  <si>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</si>
  <si>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</si>
  <si>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</si>
  <si>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</si>
  <si>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</si>
  <si>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</si>
  <si>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</si>
  <si>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</si>
  <si>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</si>
  <si>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</si>
  <si>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</si>
  <si>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</si>
  <si>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</si>
  <si>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</si>
  <si>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</si>
  <si>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</si>
  <si>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</si>
  <si>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</si>
  <si>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</si>
  <si>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</si>
  <si>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</si>
  <si>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</si>
  <si>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</si>
  <si>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</si>
  <si>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</si>
  <si>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</si>
  <si>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</si>
  <si>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</si>
  <si>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</si>
  <si>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</si>
  <si>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</si>
  <si>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</si>
  <si>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</si>
  <si>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</si>
  <si>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</si>
  <si>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</si>
  <si>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</si>
  <si>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</si>
  <si>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</si>
  <si>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</si>
  <si>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</si>
  <si>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</si>
  <si>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</si>
  <si>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</si>
  <si>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</si>
  <si>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</si>
  <si>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</si>
  <si>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</si>
  <si>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</si>
  <si>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</si>
  <si>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</si>
  <si>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</si>
  <si>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</si>
  <si>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</si>
  <si>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</si>
  <si>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</si>
  <si>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</si>
  <si>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</si>
  <si>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</si>
  <si>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</si>
  <si>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</si>
  <si>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</si>
  <si>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</si>
  <si>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</si>
  <si>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</si>
  <si>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</si>
  <si>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</si>
  <si>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</si>
  <si>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</si>
  <si>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</si>
  <si>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</si>
  <si>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</si>
  <si>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</si>
  <si>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</si>
  <si>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</si>
  <si>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</si>
  <si>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</si>
  <si>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</si>
  <si>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</si>
  <si>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</si>
  <si>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</si>
  <si>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</si>
  <si>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</si>
  <si>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</si>
  <si>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</si>
  <si>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</si>
  <si>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</si>
  <si>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</si>
  <si>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</si>
  <si>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</si>
  <si>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</si>
  <si>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</si>
  <si>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</si>
  <si>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</si>
  <si>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</si>
  <si>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</si>
  <si>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</si>
  <si>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</si>
  <si>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</si>
  <si>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</si>
  <si>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</si>
  <si>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</si>
  <si>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</si>
  <si>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</si>
  <si>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</si>
  <si>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</si>
  <si>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</si>
  <si>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</si>
  <si>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</si>
  <si>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</si>
  <si>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</si>
  <si>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</si>
  <si>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</si>
  <si>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</si>
  <si>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</si>
  <si>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</si>
  <si>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</si>
  <si>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</si>
  <si>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</si>
  <si>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</si>
  <si>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</si>
  <si>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</si>
  <si>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</si>
  <si>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</si>
  <si>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</si>
  <si>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</si>
  <si>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</si>
  <si>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</si>
  <si>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</si>
  <si>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</si>
  <si>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</si>
  <si>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</si>
  <si>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</si>
  <si>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</si>
  <si>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</si>
  <si>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</si>
  <si>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</si>
  <si>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</si>
  <si>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</si>
  <si>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</si>
  <si>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</si>
  <si>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</si>
  <si>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</si>
  <si>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</si>
  <si>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</si>
  <si>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</si>
  <si>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</si>
  <si>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</si>
  <si>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</si>
  <si>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</si>
  <si>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</si>
  <si>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</si>
  <si>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</si>
  <si>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</si>
  <si>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</si>
  <si>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</si>
  <si>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</si>
  <si>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</si>
  <si>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</si>
  <si>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</si>
  <si>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</si>
  <si>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</si>
  <si>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</si>
  <si>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</si>
  <si>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</si>
  <si>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</si>
  <si>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</si>
  <si>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</si>
  <si>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</si>
  <si>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</si>
  <si>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</si>
  <si>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</si>
  <si>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</si>
  <si>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</si>
  <si>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</si>
  <si>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</si>
  <si>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</si>
  <si>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</si>
  <si>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</si>
  <si>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</si>
  <si>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</si>
  <si>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</si>
  <si>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</si>
  <si>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</si>
  <si>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</si>
  <si>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</si>
  <si>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</si>
  <si>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</si>
  <si>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</si>
  <si>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</si>
  <si>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</si>
  <si>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</si>
  <si>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</si>
  <si>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</si>
  <si>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</si>
  <si>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</si>
  <si>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</si>
  <si>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</si>
  <si>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</si>
  <si>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</si>
  <si>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</si>
  <si>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</si>
  <si>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</si>
  <si>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</si>
  <si>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</si>
  <si>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</si>
  <si>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</si>
  <si>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</si>
  <si>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</si>
  <si>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</si>
  <si>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</si>
  <si>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</si>
  <si>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</si>
  <si>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</si>
  <si>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</si>
  <si>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</si>
  <si>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</si>
  <si>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</si>
  <si>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</si>
  <si>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</si>
  <si>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</si>
  <si>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</si>
  <si>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</si>
  <si>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</si>
  <si>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</si>
  <si>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</si>
  <si>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</si>
  <si>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</si>
  <si>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</si>
  <si>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</si>
  <si>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</si>
  <si>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</si>
  <si>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</si>
  <si>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</si>
  <si>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</si>
  <si>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</si>
  <si>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</si>
  <si>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</si>
  <si>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</si>
  <si>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</si>
  <si>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</si>
  <si>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</si>
  <si>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</si>
  <si>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</si>
  <si>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</si>
  <si>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</si>
  <si>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</si>
  <si>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</si>
  <si>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</si>
  <si>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</si>
  <si>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</si>
  <si>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</si>
  <si>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</si>
  <si>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</si>
  <si>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</si>
  <si>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</si>
  <si>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</si>
  <si>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</si>
  <si>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</si>
  <si>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</si>
  <si>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</si>
  <si>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</si>
  <si>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</si>
  <si>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</si>
  <si>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</si>
  <si>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</si>
  <si>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</si>
  <si>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</si>
  <si>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</si>
  <si>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</si>
  <si>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</si>
  <si>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</si>
  <si>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</si>
  <si>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</si>
  <si>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</si>
  <si>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</si>
  <si>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</si>
  <si>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</si>
  <si>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</si>
  <si>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</si>
  <si>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</si>
  <si>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</si>
  <si>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</si>
  <si>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</si>
  <si>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</si>
  <si>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</si>
  <si>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</si>
  <si>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</si>
  <si>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</si>
  <si>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</si>
  <si>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</si>
  <si>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</si>
  <si>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</si>
  <si>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</si>
  <si>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</si>
  <si>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</si>
  <si>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</si>
  <si>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</si>
  <si>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</si>
  <si>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</si>
  <si>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</si>
  <si>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</si>
  <si>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</si>
  <si>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</si>
  <si>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</si>
  <si>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</si>
  <si>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</si>
  <si>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</si>
  <si>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</si>
  <si>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</si>
  <si>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</si>
  <si>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</si>
  <si>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</si>
  <si>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</si>
  <si>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</si>
  <si>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</si>
  <si>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</si>
  <si>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</si>
  <si>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</si>
  <si>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</si>
  <si>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</si>
  <si>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</si>
  <si>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</si>
  <si>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</si>
  <si>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</si>
  <si>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</si>
  <si>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</si>
  <si>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</si>
  <si>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</si>
  <si>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</si>
  <si>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</si>
  <si>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</si>
  <si>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</si>
  <si>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</si>
  <si>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</si>
  <si>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</si>
  <si>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</si>
  <si>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</si>
  <si>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</si>
  <si>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</si>
  <si>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</si>
  <si>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</si>
  <si>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</si>
  <si>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</si>
  <si>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</si>
  <si>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</si>
  <si>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</si>
  <si>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</si>
  <si>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</si>
  <si>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</si>
  <si>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</si>
  <si>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</si>
  <si>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</si>
  <si>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</si>
  <si>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</si>
  <si>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</si>
  <si>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</si>
  <si>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</si>
  <si>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</si>
  <si>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</si>
  <si>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</si>
  <si>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</si>
  <si>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</si>
  <si>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</si>
  <si>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</si>
  <si>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</si>
  <si>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</si>
  <si>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</si>
  <si>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</si>
  <si>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</si>
  <si>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</si>
  <si>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</si>
  <si>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</si>
  <si>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</si>
  <si>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</si>
  <si>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</si>
  <si>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</si>
  <si>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</si>
  <si>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</si>
  <si>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</si>
  <si>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</si>
  <si>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</si>
  <si>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</si>
  <si>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</si>
  <si>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</si>
  <si>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</si>
  <si>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</si>
  <si>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</si>
  <si>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</si>
  <si>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</si>
  <si>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</si>
  <si>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</si>
  <si>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</si>
  <si>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</si>
  <si>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</si>
  <si>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</si>
  <si>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</si>
  <si>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</si>
  <si>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</si>
  <si>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</si>
  <si>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</si>
  <si>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</si>
  <si>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</si>
  <si>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</si>
  <si>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</si>
  <si>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</si>
  <si>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</si>
  <si>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</si>
  <si>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</si>
  <si>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</si>
  <si>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</si>
  <si>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</si>
  <si>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</si>
  <si>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</si>
  <si>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</si>
  <si>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</si>
  <si>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</si>
  <si>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</si>
  <si>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</si>
  <si>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</si>
  <si>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</si>
  <si>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</si>
  <si>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</si>
  <si>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</si>
  <si>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</si>
  <si>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</si>
  <si>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</si>
  <si>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</si>
  <si>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</si>
  <si>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</si>
  <si>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</si>
  <si>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</si>
  <si>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</si>
  <si>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</si>
  <si>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</si>
  <si>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</si>
  <si>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</si>
  <si>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</si>
  <si>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</si>
  <si>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</si>
  <si>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</si>
  <si>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</si>
  <si>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</si>
  <si>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</si>
  <si>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</si>
  <si>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</si>
  <si>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</si>
  <si>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</si>
  <si>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</si>
  <si>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</si>
  <si>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</si>
  <si>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</si>
  <si>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</si>
  <si>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</si>
  <si>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</si>
  <si>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</si>
  <si>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</si>
  <si>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</si>
  <si>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</si>
  <si>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</si>
  <si>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</si>
  <si>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</si>
  <si>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</si>
  <si>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</si>
  <si>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</si>
  <si>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</si>
  <si>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</si>
  <si>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</si>
  <si>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</si>
  <si>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</si>
  <si>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</si>
  <si>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</si>
  <si>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</si>
  <si>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</si>
  <si>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</si>
  <si>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</si>
  <si>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</si>
  <si>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</si>
  <si>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</si>
  <si>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</si>
  <si>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</si>
  <si>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</si>
  <si>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</si>
  <si>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</si>
  <si>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</si>
  <si>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</si>
  <si>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</si>
  <si>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</si>
  <si>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</si>
  <si>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</si>
  <si>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</si>
  <si>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</si>
  <si>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</si>
  <si>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</si>
  <si>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</si>
  <si>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</si>
  <si>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</si>
  <si>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</si>
  <si>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</si>
  <si>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</si>
  <si>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</si>
  <si>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</si>
  <si>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</si>
  <si>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</si>
  <si>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</si>
  <si>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</si>
  <si>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</si>
  <si>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</si>
  <si>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</si>
  <si>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</si>
  <si>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</si>
  <si>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</si>
  <si>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</si>
  <si>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</si>
  <si>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</si>
  <si>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</si>
  <si>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</si>
  <si>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</si>
  <si>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</si>
  <si>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</si>
  <si>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</si>
  <si>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</si>
  <si>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</si>
  <si>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</si>
  <si>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</si>
  <si>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</si>
  <si>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</si>
  <si>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</si>
  <si>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</si>
  <si>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</si>
  <si>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</si>
  <si>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</si>
  <si>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</si>
  <si>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</si>
  <si>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</si>
  <si>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</si>
  <si>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</si>
  <si>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</si>
  <si>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</si>
  <si>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</si>
  <si>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</si>
  <si>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</si>
  <si>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</si>
  <si>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</si>
  <si>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</si>
  <si>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</si>
  <si>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</si>
  <si>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</si>
  <si>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</si>
  <si>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</si>
  <si>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</si>
  <si>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</si>
  <si>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</si>
  <si>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</si>
  <si>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</si>
  <si>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</si>
  <si>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</si>
  <si>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</si>
  <si>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</si>
  <si>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</si>
  <si>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</si>
  <si>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</si>
  <si>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</si>
  <si>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</si>
  <si>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</si>
  <si>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</si>
  <si>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</si>
  <si>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</si>
  <si>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</si>
  <si>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</si>
  <si>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</si>
  <si>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</si>
  <si>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</si>
  <si>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</si>
  <si>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</si>
  <si>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</si>
  <si>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</si>
  <si>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</si>
  <si>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</si>
  <si>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</si>
  <si>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</si>
  <si>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</si>
  <si>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</si>
  <si>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</si>
  <si>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</si>
  <si>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</si>
  <si>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</si>
  <si>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</si>
  <si>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</si>
  <si>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</si>
  <si>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</si>
  <si>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</si>
  <si>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</si>
  <si>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</si>
  <si>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</si>
  <si>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</si>
  <si>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</si>
  <si>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</si>
  <si>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</si>
  <si>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</si>
  <si>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</si>
  <si>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</si>
  <si>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</si>
  <si>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</si>
  <si>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</si>
  <si>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</si>
  <si>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</si>
  <si>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</si>
  <si>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</si>
  <si>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</si>
  <si>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</si>
  <si>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</si>
  <si>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</si>
  <si>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</si>
  <si>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</si>
  <si>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</si>
  <si>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</si>
  <si>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</si>
  <si>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</si>
  <si>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</si>
  <si>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</si>
  <si>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</si>
  <si>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</si>
  <si>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</si>
  <si>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</si>
  <si>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</si>
  <si>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</si>
  <si>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</si>
  <si>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</si>
  <si>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</si>
  <si>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</si>
  <si>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</si>
  <si>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</si>
  <si>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</si>
  <si>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</si>
  <si>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</si>
  <si>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</si>
  <si>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</si>
  <si>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</si>
  <si>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</si>
  <si>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</si>
  <si>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</si>
  <si>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</si>
  <si>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</si>
  <si>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</si>
  <si>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</si>
  <si>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</si>
  <si>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</si>
  <si>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</si>
  <si>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</si>
  <si>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</si>
  <si>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</si>
  <si>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</si>
  <si>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</si>
  <si>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</si>
  <si>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</si>
  <si>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</si>
  <si>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</si>
  <si>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</si>
  <si>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</si>
  <si>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</si>
  <si>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</si>
  <si>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</si>
  <si>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</si>
  <si>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</si>
  <si>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</si>
  <si>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</si>
  <si>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</si>
  <si>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</si>
  <si>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</si>
  <si>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</si>
  <si>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</si>
  <si>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</si>
  <si>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</si>
  <si>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</si>
  <si>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</si>
  <si>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</si>
  <si>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</si>
  <si>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</si>
  <si>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</si>
  <si>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</si>
  <si>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</si>
  <si>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</si>
  <si>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</si>
  <si>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</si>
  <si>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</si>
  <si>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</si>
  <si>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</si>
  <si>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</si>
  <si>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</si>
  <si>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</si>
  <si>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</si>
  <si>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</si>
  <si>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</si>
  <si>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</si>
  <si>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</si>
  <si>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</si>
  <si>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</si>
  <si>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</si>
  <si>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</si>
  <si>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</si>
  <si>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</si>
  <si>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</si>
  <si>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</si>
  <si>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</si>
  <si>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</si>
  <si>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</si>
  <si>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</si>
  <si>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</si>
  <si>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</si>
  <si>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</si>
  <si>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</si>
  <si>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</si>
  <si>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</si>
  <si>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</si>
  <si>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</si>
  <si>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</si>
  <si>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</si>
  <si>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</si>
  <si>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</si>
  <si>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</si>
  <si>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</si>
  <si>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</si>
  <si>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</si>
  <si>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</si>
  <si>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</si>
  <si>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</si>
  <si>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</si>
  <si>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</si>
  <si>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</si>
  <si>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</si>
  <si>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</si>
  <si>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</si>
  <si>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</si>
  <si>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</si>
  <si>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</si>
  <si>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</si>
  <si>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</si>
  <si>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</si>
  <si>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</si>
  <si>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</si>
  <si>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</si>
  <si>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</si>
  <si>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</si>
  <si>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</si>
  <si>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</si>
  <si>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</si>
  <si>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</si>
  <si>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</si>
  <si>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</si>
  <si>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</si>
  <si>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</si>
  <si>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</si>
  <si>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</si>
  <si>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</si>
  <si>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</si>
  <si>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</si>
  <si>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</si>
  <si>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</si>
  <si>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</si>
  <si>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</si>
  <si>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</si>
  <si>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</si>
  <si>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</si>
  <si>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</si>
  <si>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</si>
  <si>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</si>
  <si>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</si>
  <si>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</si>
  <si>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</si>
  <si>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</si>
  <si>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</si>
  <si>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</si>
  <si>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</si>
  <si>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</si>
  <si>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</si>
  <si>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</si>
  <si>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</si>
  <si>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</si>
  <si>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</si>
  <si>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</si>
  <si>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</si>
  <si>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</si>
  <si>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</si>
  <si>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</si>
  <si>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</si>
  <si>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</si>
  <si>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</si>
  <si>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</si>
  <si>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</si>
  <si>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</si>
  <si>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</si>
  <si>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</si>
  <si>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</si>
  <si>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</si>
  <si>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</si>
  <si>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</si>
  <si>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</si>
  <si>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</si>
  <si>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</si>
  <si>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</si>
  <si>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</si>
  <si>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</si>
  <si>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</si>
  <si>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</si>
  <si>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</si>
  <si>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</si>
  <si>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</si>
  <si>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</si>
  <si>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</si>
  <si>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</si>
  <si>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</si>
  <si>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</si>
  <si>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</si>
  <si>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</si>
  <si>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</si>
  <si>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</si>
  <si>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</si>
  <si>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</si>
  <si>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</si>
  <si>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</si>
  <si>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</si>
  <si>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</si>
  <si>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</si>
  <si>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</si>
  <si>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</si>
  <si>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</si>
  <si>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</si>
  <si>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</si>
  <si>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</si>
  <si>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</si>
  <si>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</si>
  <si>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</si>
  <si>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</si>
  <si>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</si>
  <si>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</si>
  <si>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</si>
  <si>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</si>
  <si>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</si>
  <si>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</si>
  <si>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</si>
  <si>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</si>
  <si>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</si>
  <si>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</si>
  <si>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</si>
  <si>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</si>
  <si>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</si>
  <si>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</si>
  <si>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</si>
  <si>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</si>
  <si>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</si>
  <si>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</si>
  <si>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</si>
  <si>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</si>
  <si>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</si>
  <si>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</si>
  <si>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</si>
  <si>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</si>
  <si>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</si>
  <si>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</si>
  <si>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</si>
  <si>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</si>
  <si>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</si>
  <si>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</si>
  <si>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</si>
  <si>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</si>
  <si>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</si>
  <si>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</si>
  <si>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</si>
  <si>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</si>
  <si>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</si>
  <si>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</si>
  <si>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</si>
  <si>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</si>
  <si>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</si>
  <si>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</si>
  <si>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</si>
  <si>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</si>
  <si>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</si>
  <si>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</si>
  <si>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</si>
  <si>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</si>
  <si>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</si>
  <si>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</si>
  <si>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</si>
  <si>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</si>
  <si>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</si>
  <si>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</si>
  <si>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</si>
  <si>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</si>
  <si>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</si>
  <si>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</si>
  <si>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</si>
  <si>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</si>
  <si>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</si>
  <si>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</si>
  <si>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</si>
  <si>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</si>
  <si>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</si>
  <si>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</si>
  <si>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</si>
  <si>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</si>
  <si>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</si>
  <si>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</si>
  <si>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</si>
  <si>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</si>
  <si>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</si>
  <si>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</si>
  <si>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</si>
  <si>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</si>
  <si>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</si>
  <si>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</si>
  <si>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</si>
  <si>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</si>
  <si>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</si>
  <si>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</si>
  <si>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</si>
  <si>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</si>
  <si>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</si>
  <si>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</si>
  <si>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</si>
  <si>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</si>
  <si>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</si>
  <si>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</si>
  <si>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</si>
  <si>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</si>
  <si>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</si>
  <si>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</si>
  <si>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</si>
  <si>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</si>
  <si>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</si>
  <si>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</si>
  <si>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</si>
  <si>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</si>
  <si>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</si>
  <si>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</si>
  <si>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</si>
  <si>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</si>
  <si>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</si>
  <si>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</si>
  <si>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</si>
  <si>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</si>
  <si>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</si>
  <si>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</si>
  <si>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</si>
  <si>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</si>
  <si>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</si>
  <si>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</si>
  <si>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</si>
  <si>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</si>
  <si>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</si>
  <si>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</si>
  <si>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</si>
  <si>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</si>
  <si>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</si>
  <si>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</si>
  <si>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</si>
  <si>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</si>
  <si>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</si>
  <si>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</si>
  <si>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</si>
  <si>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</si>
  <si>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</si>
  <si>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</si>
  <si>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</si>
  <si>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</si>
  <si>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</si>
  <si>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</si>
  <si>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</si>
  <si>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</si>
  <si>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</si>
  <si>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</si>
  <si>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</si>
  <si>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</si>
  <si>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</si>
  <si>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</si>
  <si>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</si>
  <si>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</si>
  <si>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</si>
  <si>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</si>
  <si>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</si>
  <si>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</si>
  <si>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</si>
  <si>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</si>
  <si>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</si>
  <si>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</si>
  <si>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</si>
  <si>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</si>
  <si>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</si>
  <si>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</si>
  <si>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</si>
  <si>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</si>
  <si>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</si>
  <si>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</si>
  <si>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</si>
  <si>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</si>
  <si>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</si>
  <si>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</si>
  <si>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</si>
  <si>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</si>
  <si>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</si>
  <si>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</si>
  <si>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</si>
  <si>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</si>
  <si>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</si>
  <si>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</si>
  <si>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</si>
  <si>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</si>
  <si>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</si>
  <si>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</si>
  <si>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</si>
  <si>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</si>
  <si>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</si>
  <si>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</si>
  <si>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</si>
  <si>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</si>
  <si>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</si>
  <si>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</si>
  <si>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</si>
  <si>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</si>
  <si>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</si>
  <si>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</si>
  <si>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</si>
  <si>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</si>
  <si>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</si>
  <si>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</si>
  <si>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</si>
  <si>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</si>
  <si>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</si>
  <si>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</si>
  <si>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</si>
  <si>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</si>
  <si>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</si>
  <si>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</si>
  <si>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</si>
  <si>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</si>
  <si>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</si>
  <si>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</si>
  <si>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</si>
  <si>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</si>
  <si>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</si>
  <si>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</si>
  <si>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</si>
  <si>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</si>
  <si>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</si>
  <si>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</si>
  <si>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</si>
  <si>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</si>
  <si>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</si>
  <si>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</si>
  <si>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</si>
  <si>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</si>
  <si>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</si>
  <si>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</si>
  <si>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</si>
  <si>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</si>
  <si>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</si>
  <si>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</si>
  <si>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</si>
  <si>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</si>
  <si>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</si>
  <si>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</si>
  <si>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</si>
  <si>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</si>
  <si>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</si>
  <si>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</si>
  <si>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</si>
  <si>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</si>
  <si>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</si>
  <si>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</si>
  <si>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</si>
  <si>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</si>
  <si>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</si>
  <si>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</si>
  <si>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</si>
  <si>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</si>
  <si>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</si>
  <si>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</si>
  <si>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</si>
  <si>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</si>
  <si>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</si>
  <si>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</si>
  <si>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</si>
  <si>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</si>
  <si>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</si>
  <si>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</si>
  <si>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</si>
  <si>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</si>
  <si>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</si>
  <si>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</si>
  <si>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</si>
  <si>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</si>
  <si>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</si>
  <si>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</si>
  <si>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</si>
  <si>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</si>
  <si>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</si>
  <si>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</si>
  <si>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</si>
  <si>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</si>
  <si>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</si>
  <si>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</si>
  <si>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</si>
  <si>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</si>
  <si>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</si>
  <si>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</si>
  <si>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</si>
  <si>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</si>
  <si>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</si>
  <si>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</si>
  <si>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</si>
  <si>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</si>
  <si>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</si>
  <si>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</si>
  <si>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</si>
  <si>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</si>
  <si>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</si>
  <si>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</si>
  <si>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</si>
  <si>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</si>
  <si>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</si>
  <si>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</si>
  <si>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</si>
  <si>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</si>
  <si>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</si>
  <si>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</si>
  <si>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</si>
  <si>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</si>
  <si>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</si>
  <si>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</si>
  <si>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</si>
  <si>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</si>
  <si>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</si>
  <si>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</si>
  <si>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</si>
  <si>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</si>
  <si>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</si>
  <si>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</si>
  <si>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</si>
  <si>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</si>
  <si>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</si>
  <si>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</si>
  <si>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</si>
  <si>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</si>
  <si>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</si>
  <si>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</si>
  <si>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</si>
  <si>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</si>
  <si>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</si>
  <si>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</si>
  <si>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</si>
  <si>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</si>
  <si>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</si>
  <si>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</si>
  <si>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</si>
  <si>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</si>
  <si>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</si>
  <si>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</si>
  <si>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</si>
  <si>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</si>
  <si>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</si>
  <si>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</si>
  <si>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</si>
  <si>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</si>
  <si>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</si>
  <si>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</si>
  <si>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</si>
  <si>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</si>
  <si>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</si>
  <si>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</si>
  <si>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</si>
  <si>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</si>
  <si>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</si>
  <si>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</si>
  <si>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</si>
  <si>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</si>
  <si>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</si>
  <si>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</si>
  <si>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</si>
  <si>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</si>
  <si>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</si>
  <si>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</si>
  <si>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</si>
  <si>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</si>
  <si>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</si>
  <si>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</si>
  <si>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</si>
  <si>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</si>
  <si>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</si>
  <si>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</si>
  <si>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</si>
  <si>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</si>
  <si>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</si>
  <si>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</si>
  <si>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</si>
  <si>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</si>
  <si>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</si>
  <si>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</si>
  <si>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</si>
  <si>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</si>
  <si>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</si>
  <si>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</si>
  <si>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</si>
  <si>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</si>
  <si>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</si>
  <si>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</si>
  <si>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</si>
  <si>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</si>
  <si>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</si>
  <si>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</si>
  <si>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</si>
  <si>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</si>
  <si>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</si>
  <si>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</si>
  <si>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</si>
  <si>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</si>
  <si>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</si>
  <si>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</si>
  <si>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</si>
  <si>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</si>
  <si>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</si>
  <si>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</si>
  <si>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</si>
  <si>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</si>
  <si>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</si>
  <si>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</si>
  <si>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</si>
  <si>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</si>
  <si>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</si>
  <si>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</si>
  <si>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</si>
  <si>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</si>
  <si>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</si>
  <si>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</si>
  <si>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</si>
  <si>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</si>
  <si>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</si>
  <si>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</si>
  <si>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</si>
  <si>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</si>
  <si>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</si>
  <si>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</si>
  <si>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</si>
  <si>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</si>
  <si>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</si>
  <si>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</si>
  <si>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</si>
  <si>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</si>
  <si>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</si>
  <si>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</si>
  <si>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</si>
  <si>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</si>
  <si>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</si>
  <si>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</si>
  <si>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</si>
  <si>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</si>
  <si>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</si>
  <si>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</si>
  <si>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</si>
  <si>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</si>
  <si>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</si>
  <si>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</si>
  <si>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</si>
  <si>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</si>
  <si>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</si>
  <si>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</si>
  <si>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</si>
  <si>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</si>
  <si>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</si>
  <si>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</si>
  <si>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</si>
  <si>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</si>
  <si>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</si>
  <si>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</si>
  <si>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</si>
  <si>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</si>
  <si>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</si>
  <si>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</si>
  <si>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</si>
  <si>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</si>
  <si>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</si>
  <si>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</si>
  <si>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</si>
  <si>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</si>
  <si>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</si>
  <si>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</si>
  <si>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</si>
  <si>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</si>
  <si>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</si>
  <si>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</si>
  <si>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</si>
  <si>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</si>
  <si>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</si>
  <si>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</si>
  <si>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</si>
  <si>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</si>
  <si>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</si>
  <si>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</si>
  <si>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</si>
  <si>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</si>
  <si>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</si>
  <si>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</si>
  <si>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</si>
  <si>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</si>
  <si>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</si>
  <si>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</si>
  <si>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</si>
  <si>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</si>
  <si>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</si>
  <si>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</si>
  <si>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</si>
  <si>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</si>
  <si>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</si>
  <si>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</si>
  <si>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</si>
  <si>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</si>
  <si>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</si>
  <si>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</si>
  <si>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</si>
  <si>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</si>
  <si>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</si>
  <si>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</si>
  <si>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</si>
  <si>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</si>
  <si>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</si>
  <si>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</si>
  <si>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</si>
  <si>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</si>
  <si>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</si>
  <si>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</si>
  <si>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</si>
  <si>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</si>
  <si>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</si>
  <si>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</si>
  <si>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</si>
  <si>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</si>
  <si>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</si>
  <si>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</si>
  <si>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</si>
  <si>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</si>
  <si>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</si>
  <si>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</si>
  <si>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</si>
  <si>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</si>
  <si>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</si>
  <si>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</si>
  <si>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</si>
  <si>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</si>
  <si>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</si>
  <si>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</si>
  <si>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</si>
  <si>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</si>
  <si>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</si>
  <si>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</si>
  <si>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</si>
  <si>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</si>
  <si>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</si>
  <si>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</si>
  <si>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</si>
  <si>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</si>
  <si>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</si>
  <si>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</si>
  <si>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</si>
  <si>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</si>
  <si>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</si>
  <si>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</si>
  <si>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</si>
  <si>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</si>
  <si>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</si>
  <si>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</si>
  <si>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</si>
  <si>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</si>
  <si>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</si>
  <si>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</si>
  <si>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</si>
  <si>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</si>
  <si>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</si>
  <si>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</si>
  <si>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</si>
  <si>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</si>
  <si>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</si>
  <si>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</si>
  <si>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</si>
  <si>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</si>
  <si>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</si>
  <si>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</si>
  <si>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</si>
  <si>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</si>
  <si>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</si>
  <si>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</si>
  <si>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</si>
  <si>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</si>
  <si>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</si>
  <si>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</si>
  <si>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</si>
  <si>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</si>
  <si>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</si>
  <si>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</si>
  <si>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</si>
  <si>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</si>
  <si>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</si>
  <si>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</si>
  <si>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</si>
  <si>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</si>
  <si>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</si>
  <si>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</si>
  <si>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</si>
  <si>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</si>
  <si>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</si>
  <si>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</si>
  <si>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</si>
  <si>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</si>
  <si>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</si>
  <si>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</si>
  <si>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</si>
  <si>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</si>
  <si>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</si>
  <si>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</si>
  <si>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</si>
  <si>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</si>
  <si>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</si>
  <si>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</si>
  <si>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</si>
  <si>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</si>
  <si>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</si>
  <si>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</si>
  <si>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</si>
  <si>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</si>
  <si>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</si>
  <si>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</si>
  <si>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</si>
  <si>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</si>
  <si>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</si>
  <si>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</si>
  <si>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</si>
  <si>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</si>
  <si>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</si>
  <si>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</si>
  <si>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</si>
  <si>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</si>
  <si>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</si>
  <si>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</si>
  <si>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</si>
  <si>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</si>
  <si>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</si>
  <si>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</si>
  <si>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</si>
  <si>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</si>
  <si>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</si>
  <si>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</si>
  <si>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</si>
  <si>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</si>
  <si>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</si>
  <si>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</si>
  <si>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</si>
  <si>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</si>
  <si>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</si>
  <si>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</si>
  <si>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</si>
  <si>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</si>
  <si>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</si>
  <si>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</si>
  <si>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</si>
  <si>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</si>
  <si>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</si>
  <si>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</si>
  <si>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</si>
  <si>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</si>
  <si>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</si>
  <si>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</si>
  <si>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</si>
  <si>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</si>
  <si>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</si>
  <si>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</si>
  <si>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</si>
  <si>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</si>
  <si>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</si>
  <si>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</si>
  <si>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</si>
  <si>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</si>
  <si>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</si>
  <si>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</si>
  <si>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</si>
  <si>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</si>
  <si>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</si>
  <si>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</si>
  <si>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</si>
  <si>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</si>
  <si>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</si>
  <si>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</si>
  <si>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</si>
  <si>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</si>
  <si>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</si>
  <si>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</si>
  <si>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</si>
  <si>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</si>
  <si>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</si>
  <si>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</si>
  <si>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</si>
  <si>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</si>
  <si>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</si>
  <si>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</si>
  <si>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</si>
  <si>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</si>
  <si>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</si>
  <si>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</si>
  <si>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</si>
  <si>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</si>
  <si>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</si>
  <si>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</si>
  <si>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</si>
  <si>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</si>
  <si>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</si>
  <si>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</si>
  <si>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</si>
  <si>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</si>
  <si>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</si>
  <si>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</si>
  <si>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</si>
  <si>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</si>
  <si>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</si>
  <si>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</si>
  <si>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</si>
  <si>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</si>
  <si>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</si>
  <si>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</si>
  <si>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</si>
  <si>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</si>
  <si>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</si>
  <si>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</si>
  <si>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</si>
  <si>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</si>
  <si>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</si>
  <si>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</si>
  <si>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</si>
  <si>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</si>
  <si>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</si>
  <si>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</si>
  <si>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</si>
  <si>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</si>
  <si>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</si>
  <si>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</si>
  <si>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</si>
  <si>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</si>
  <si>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</si>
  <si>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</si>
  <si>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</si>
  <si>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</si>
  <si>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</si>
  <si>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</si>
  <si>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</si>
  <si>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</si>
  <si>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</si>
  <si>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</si>
  <si>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</si>
  <si>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</si>
  <si>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</si>
  <si>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</si>
  <si>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</si>
  <si>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</si>
  <si>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</si>
  <si>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</si>
  <si>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</si>
  <si>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</si>
  <si>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</si>
  <si>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</si>
  <si>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</si>
  <si>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</si>
  <si>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</si>
  <si>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</si>
  <si>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</si>
  <si>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</si>
  <si>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</si>
  <si>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</si>
  <si>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</si>
  <si>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</si>
  <si>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</si>
  <si>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</si>
  <si>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</si>
  <si>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</si>
  <si>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</si>
  <si>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</si>
  <si>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</si>
  <si>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</si>
  <si>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</si>
  <si>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</si>
  <si>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</si>
  <si>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</si>
  <si>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</si>
  <si>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</si>
  <si>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</si>
  <si>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</si>
  <si>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</si>
  <si>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</si>
  <si>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</si>
  <si>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</si>
  <si>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</si>
  <si>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</si>
  <si>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</si>
  <si>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</si>
  <si>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</si>
  <si>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</si>
  <si>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</si>
  <si>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</si>
  <si>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</si>
  <si>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</si>
  <si>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</si>
  <si>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</si>
  <si>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</si>
  <si>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</si>
  <si>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</si>
  <si>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</si>
  <si>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</si>
  <si>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</si>
  <si>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</si>
  <si>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</si>
  <si>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</si>
  <si>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</si>
  <si>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</si>
  <si>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</si>
  <si>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</si>
  <si>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</si>
  <si>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</si>
  <si>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</si>
  <si>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</si>
  <si>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</si>
  <si>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</si>
  <si>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</si>
  <si>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</si>
  <si>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</si>
  <si>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</si>
  <si>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</si>
  <si>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</si>
  <si>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</si>
  <si>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</si>
  <si>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</si>
  <si>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</si>
  <si>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</si>
  <si>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</si>
  <si>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</si>
  <si>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</si>
  <si>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</si>
  <si>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</si>
  <si>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</si>
  <si>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</si>
  <si>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</si>
  <si>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</si>
  <si>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</si>
  <si>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</si>
  <si>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</si>
  <si>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</si>
  <si>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</si>
  <si>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</si>
  <si>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</si>
  <si>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</si>
  <si>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</si>
  <si>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</si>
  <si>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</si>
  <si>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</si>
  <si>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</si>
  <si>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</si>
  <si>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</si>
  <si>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</si>
  <si>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</si>
  <si>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</si>
  <si>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</si>
  <si>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</si>
  <si>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</si>
  <si>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</si>
  <si>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</si>
  <si>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</si>
  <si>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</si>
  <si>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</si>
  <si>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</si>
  <si>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</si>
  <si>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</si>
  <si>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</si>
  <si>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</si>
  <si>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</si>
  <si>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</si>
  <si>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</si>
  <si>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</si>
  <si>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</si>
  <si>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</si>
  <si>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</si>
  <si>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</si>
  <si>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</si>
  <si>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</si>
  <si>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</si>
  <si>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</si>
  <si>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</si>
  <si>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</si>
  <si>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</si>
  <si>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</si>
  <si>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</si>
  <si>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</si>
  <si>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</si>
  <si>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</si>
  <si>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</si>
  <si>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</si>
  <si>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</si>
  <si>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</si>
  <si>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</si>
  <si>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</si>
  <si>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</si>
  <si>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</si>
  <si>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</si>
  <si>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</si>
  <si>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</si>
  <si>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</si>
  <si>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</si>
  <si>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</si>
  <si>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</si>
  <si>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</si>
  <si>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</si>
  <si>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</si>
  <si>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</si>
  <si>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</si>
  <si>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</si>
  <si>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</si>
  <si>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</si>
  <si>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</si>
  <si>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</si>
  <si>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</si>
  <si>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</si>
  <si>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</si>
  <si>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</si>
  <si>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</si>
  <si>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</si>
  <si>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</si>
  <si>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</si>
  <si>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</si>
  <si>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</si>
  <si>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</si>
  <si>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</si>
  <si>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</si>
  <si>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</si>
  <si>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</si>
  <si>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</si>
  <si>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</si>
  <si>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</si>
  <si>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</si>
  <si>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</si>
  <si>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</si>
  <si>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</si>
  <si>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</si>
  <si>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</si>
  <si>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</si>
  <si>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</si>
  <si>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</si>
  <si>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</si>
  <si>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</si>
  <si>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</si>
  <si>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</si>
  <si>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</si>
  <si>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</si>
  <si>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</si>
  <si>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</si>
  <si>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</si>
  <si>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</si>
  <si>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</si>
  <si>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</si>
  <si>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</si>
  <si>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</si>
  <si>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</si>
  <si>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</si>
  <si>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</si>
  <si>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</si>
  <si>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</si>
  <si>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</si>
  <si>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</si>
  <si>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</si>
  <si>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</si>
  <si>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</si>
  <si>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</si>
  <si>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</si>
  <si>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</si>
  <si>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</si>
  <si>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</si>
  <si>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</si>
  <si>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</si>
  <si>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</si>
  <si>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</si>
  <si>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</si>
  <si>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</si>
  <si>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</si>
  <si>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</si>
  <si>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</si>
  <si>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</si>
  <si>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</si>
  <si>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</si>
  <si>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</si>
  <si>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</si>
  <si>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</si>
  <si>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</si>
  <si>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</si>
  <si>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</si>
  <si>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</si>
  <si>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</si>
  <si>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</si>
  <si>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</si>
  <si>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</si>
  <si>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</si>
  <si>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</si>
  <si>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</si>
  <si>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</si>
  <si>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</si>
  <si>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</si>
  <si>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</si>
  <si>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</si>
  <si>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</si>
  <si>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</si>
  <si>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</si>
  <si>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</si>
  <si>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</si>
  <si>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</si>
  <si>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</si>
  <si>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</si>
  <si>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</si>
  <si>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</si>
  <si>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</si>
  <si>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</si>
  <si>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</si>
  <si>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</si>
  <si>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</si>
  <si>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</si>
  <si>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</si>
  <si>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</si>
  <si>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</si>
  <si>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</si>
  <si>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</si>
  <si>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</si>
  <si>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</si>
  <si>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</si>
  <si>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</si>
  <si>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</si>
  <si>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</si>
  <si>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</si>
  <si>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</si>
  <si>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</si>
  <si>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</si>
  <si>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</si>
  <si>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</si>
  <si>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</si>
  <si>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</si>
  <si>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</si>
  <si>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</si>
  <si>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</si>
  <si>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</si>
  <si>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</si>
  <si>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</si>
  <si>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</si>
  <si>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</si>
  <si>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</si>
  <si>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</si>
  <si>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</si>
  <si>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</si>
  <si>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</si>
  <si>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</si>
  <si>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</si>
  <si>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</si>
  <si>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</si>
  <si>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</si>
  <si>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</si>
  <si>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</si>
  <si>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</si>
  <si>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</si>
  <si>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</si>
  <si>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</si>
  <si>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</si>
  <si>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</si>
  <si>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</si>
  <si>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</si>
  <si>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</si>
  <si>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</si>
  <si>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</si>
  <si>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</si>
  <si>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</si>
  <si>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</si>
  <si>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</si>
  <si>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</si>
  <si>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</si>
  <si>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</si>
  <si>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</si>
  <si>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</si>
  <si>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</si>
  <si>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</si>
  <si>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</si>
  <si>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</si>
  <si>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</si>
  <si>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</si>
  <si>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</si>
  <si>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</si>
  <si>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</si>
  <si>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</si>
  <si>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</si>
  <si>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</si>
  <si>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</si>
  <si>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</si>
  <si>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</si>
  <si>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</si>
  <si>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</si>
  <si>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</si>
  <si>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</si>
  <si>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</si>
  <si>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</si>
  <si>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</si>
  <si>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</si>
  <si>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</si>
  <si>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</si>
  <si>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</si>
  <si>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</si>
  <si>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</si>
  <si>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</si>
  <si>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</si>
  <si>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</si>
  <si>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</si>
  <si>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</si>
  <si>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</si>
  <si>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</si>
  <si>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</si>
  <si>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</si>
  <si>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</si>
  <si>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</si>
  <si>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</si>
  <si>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</si>
  <si>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</si>
  <si>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</si>
  <si>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</si>
  <si>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</si>
  <si>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</si>
  <si>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</si>
  <si>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</si>
  <si>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</si>
  <si>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</si>
  <si>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</si>
  <si>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</si>
  <si>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</si>
  <si>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</si>
  <si>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</si>
  <si>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</si>
  <si>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</si>
  <si>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</si>
  <si>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</si>
  <si>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</si>
  <si>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</si>
  <si>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</si>
  <si>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</si>
  <si>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</si>
  <si>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</si>
  <si>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</si>
  <si>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</si>
  <si>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</si>
  <si>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</si>
  <si>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</si>
  <si>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</si>
  <si>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</si>
  <si>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</si>
  <si>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</si>
  <si>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</si>
  <si>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</si>
  <si>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</si>
  <si>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</si>
  <si>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</si>
  <si>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</si>
  <si>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</si>
  <si>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</si>
  <si>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</si>
  <si>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</si>
  <si>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</si>
  <si>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</si>
  <si>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</si>
  <si>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</si>
  <si>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</si>
  <si>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</si>
  <si>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</si>
  <si>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</si>
  <si>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</si>
  <si>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</si>
  <si>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</si>
  <si>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</si>
  <si>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</si>
  <si>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</si>
  <si>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</si>
  <si>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</si>
  <si>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</si>
  <si>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</si>
  <si>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</si>
  <si>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</si>
  <si>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</si>
  <si>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</si>
  <si>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</si>
  <si>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</si>
  <si>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</si>
  <si>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</si>
  <si>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</si>
  <si>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</si>
  <si>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</si>
  <si>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</si>
  <si>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</si>
  <si>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</si>
  <si>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</si>
  <si>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</si>
  <si>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</si>
  <si>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</si>
  <si>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</si>
  <si>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</si>
  <si>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</si>
  <si>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</si>
  <si>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</si>
  <si>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</si>
  <si>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</si>
  <si>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</si>
  <si>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</si>
  <si>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</si>
  <si>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</si>
  <si>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</si>
  <si>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</si>
  <si>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</si>
  <si>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</si>
  <si>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</si>
  <si>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</si>
  <si>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</si>
  <si>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</si>
  <si>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</si>
  <si>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</si>
  <si>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</si>
  <si>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</si>
  <si>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</si>
  <si>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</si>
  <si>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</si>
  <si>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</si>
  <si>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</si>
  <si>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</si>
  <si>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</si>
  <si>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</si>
  <si>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</si>
  <si>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</si>
  <si>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</si>
  <si>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</si>
  <si>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</si>
  <si>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</si>
  <si>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</si>
  <si>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</si>
  <si>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</si>
  <si>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</si>
  <si>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</si>
  <si>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</si>
  <si>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</si>
  <si>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</si>
  <si>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</si>
  <si>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</si>
  <si>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</si>
  <si>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</si>
  <si>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</si>
  <si>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</si>
  <si>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</si>
  <si>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</si>
  <si>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</si>
  <si>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</si>
  <si>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</si>
  <si>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</si>
  <si>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</si>
  <si>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</si>
  <si>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</si>
  <si>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</si>
  <si>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</si>
  <si>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</si>
  <si>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</si>
  <si>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</si>
  <si>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</si>
  <si>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</si>
  <si>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</si>
  <si>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</si>
  <si>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</si>
  <si>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</si>
  <si>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</si>
  <si>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</si>
  <si>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</si>
  <si>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</si>
  <si>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</si>
  <si>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</si>
  <si>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</si>
  <si>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</si>
  <si>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</si>
  <si>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</si>
  <si>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</si>
  <si>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</si>
  <si>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</si>
  <si>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</si>
  <si>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</si>
  <si>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</si>
  <si>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</si>
  <si>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</si>
  <si>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</si>
  <si>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</si>
  <si>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</si>
  <si>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</si>
  <si>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</si>
  <si>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</si>
  <si>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</si>
  <si>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</si>
  <si>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</si>
  <si>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</si>
  <si>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</si>
  <si>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</si>
  <si>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</si>
  <si>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</si>
  <si>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</si>
  <si>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</si>
  <si>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</si>
  <si>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</si>
  <si>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</si>
  <si>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</si>
  <si>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</si>
  <si>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</si>
  <si>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</si>
  <si>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</si>
  <si>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</si>
  <si>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</si>
  <si>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</si>
  <si>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</si>
  <si>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</si>
  <si>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</si>
  <si>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</si>
  <si>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</si>
  <si>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</si>
  <si>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</si>
  <si>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</si>
  <si>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</si>
  <si>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</si>
  <si>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</si>
  <si>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</si>
  <si>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</si>
  <si>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</si>
  <si>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</si>
  <si>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</si>
  <si>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</si>
  <si>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</si>
  <si>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</si>
  <si>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</si>
  <si>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</si>
  <si>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</si>
  <si>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</si>
  <si>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</si>
  <si>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</si>
  <si>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</si>
  <si>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</si>
  <si>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</si>
  <si>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</si>
  <si>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</si>
  <si>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</si>
  <si>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</si>
  <si>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</si>
  <si>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</si>
  <si>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</si>
  <si>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</si>
  <si>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</si>
  <si>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</si>
  <si>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</si>
  <si>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</si>
  <si>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</si>
  <si>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</si>
  <si>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</si>
  <si>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</si>
  <si>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</si>
  <si>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</si>
  <si>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</si>
  <si>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</si>
  <si>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</si>
  <si>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</si>
  <si>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</si>
  <si>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</si>
  <si>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</si>
  <si>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</si>
  <si>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</si>
  <si>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</si>
  <si>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</si>
  <si>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</si>
  <si>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</si>
  <si>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</si>
  <si>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</si>
  <si>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</si>
  <si>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</si>
  <si>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</si>
  <si>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</si>
  <si>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</si>
  <si>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</si>
  <si>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</si>
  <si>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</si>
  <si>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</si>
  <si>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</si>
  <si>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</si>
  <si>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</si>
  <si>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</si>
  <si>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</si>
  <si>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</si>
  <si>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</si>
  <si>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</si>
  <si>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</si>
  <si>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</si>
  <si>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</si>
  <si>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</si>
  <si>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</si>
  <si>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</si>
  <si>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</si>
  <si>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</si>
  <si>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</si>
  <si>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</si>
  <si>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</si>
  <si>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</si>
  <si>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</si>
  <si>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</si>
  <si>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</si>
  <si>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</si>
  <si>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</si>
  <si>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</si>
  <si>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</si>
  <si>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</si>
  <si>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</si>
  <si>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</si>
  <si>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</si>
  <si>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</si>
  <si>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</si>
  <si>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</si>
  <si>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</si>
  <si>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</si>
  <si>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</si>
  <si>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</si>
  <si>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</si>
  <si>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</si>
  <si>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</si>
  <si>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</si>
  <si>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</si>
  <si>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</si>
  <si>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</si>
  <si>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</si>
  <si>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</si>
  <si>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</si>
  <si>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</si>
  <si>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</si>
  <si>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</si>
  <si>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</si>
  <si>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</si>
  <si>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</si>
  <si>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</si>
  <si>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</si>
  <si>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</si>
  <si>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</si>
  <si>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</si>
  <si>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</si>
  <si>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</si>
  <si>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</si>
  <si>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</si>
  <si>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</si>
  <si>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</si>
  <si>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</si>
  <si>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</si>
  <si>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</si>
  <si>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</si>
  <si>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</si>
  <si>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</si>
  <si>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</si>
  <si>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</si>
  <si>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</si>
  <si>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</si>
  <si>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</si>
  <si>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</si>
  <si>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</si>
  <si>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</si>
  <si>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</si>
  <si>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</si>
  <si>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</si>
  <si>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</si>
  <si>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</si>
  <si>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</si>
  <si>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</si>
  <si>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</si>
  <si>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</si>
  <si>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</si>
  <si>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</si>
  <si>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</si>
  <si>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</si>
  <si>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</si>
  <si>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</si>
  <si>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</si>
  <si>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</si>
  <si>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</si>
  <si>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</si>
  <si>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</si>
  <si>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</si>
  <si>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</si>
  <si>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</si>
  <si>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</si>
  <si>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</si>
  <si>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</si>
  <si>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</si>
  <si>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</si>
  <si>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</si>
  <si>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</si>
  <si>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</si>
  <si>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</si>
  <si>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</si>
  <si>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</si>
  <si>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</si>
  <si>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</si>
  <si>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</si>
  <si>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</si>
  <si>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</si>
  <si>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</si>
  <si>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</si>
  <si>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</si>
  <si>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</si>
  <si>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</si>
  <si>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</si>
  <si>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</si>
  <si>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</si>
  <si>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</si>
  <si>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</si>
  <si>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</si>
  <si>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</si>
  <si>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</si>
  <si>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</si>
  <si>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</si>
  <si>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</si>
  <si>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</si>
  <si>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</si>
  <si>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</si>
  <si>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</si>
  <si>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</si>
  <si>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</si>
  <si>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</si>
  <si>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</si>
  <si>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</si>
  <si>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</si>
  <si>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</si>
  <si>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</si>
  <si>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</si>
  <si>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</si>
  <si>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</si>
  <si>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</si>
  <si>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</si>
  <si>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</si>
  <si>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</si>
  <si>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</si>
  <si>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</si>
  <si>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</si>
  <si>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</si>
  <si>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</si>
  <si>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</si>
  <si>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</si>
  <si>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</si>
  <si>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</si>
  <si>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</si>
  <si>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</si>
  <si>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</si>
  <si>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</si>
  <si>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</si>
  <si>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</si>
  <si>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</si>
  <si>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</si>
  <si>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</si>
  <si>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</si>
  <si>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</si>
  <si>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</si>
  <si>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</si>
  <si>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</si>
  <si>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</si>
  <si>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</si>
  <si>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</si>
  <si>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</si>
  <si>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</si>
  <si>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</si>
  <si>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</si>
  <si>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</si>
  <si>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</si>
  <si>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</si>
  <si>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</si>
  <si>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</si>
  <si>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</si>
  <si>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</si>
  <si>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</si>
  <si>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</si>
  <si>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</si>
  <si>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</si>
  <si>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</si>
  <si>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</si>
  <si>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</si>
  <si>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</si>
  <si>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</si>
  <si>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</si>
  <si>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</si>
  <si>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</si>
  <si>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</si>
  <si>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</si>
  <si>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</si>
  <si>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</si>
  <si>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</si>
  <si>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</si>
  <si>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</si>
  <si>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</si>
  <si>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</si>
  <si>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</si>
  <si>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</si>
  <si>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</si>
  <si>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</si>
  <si>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</si>
  <si>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</si>
  <si>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</si>
  <si>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</si>
  <si>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</si>
  <si>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</si>
  <si>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</si>
  <si>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</si>
  <si>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</si>
  <si>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</si>
  <si>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</si>
  <si>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</si>
  <si>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</si>
  <si>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</si>
  <si>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</si>
  <si>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</si>
  <si>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</si>
  <si>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</si>
  <si>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</si>
  <si>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</si>
  <si>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</si>
  <si>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</si>
  <si>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</si>
  <si>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</si>
  <si>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</si>
  <si>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</si>
  <si>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</si>
  <si>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</si>
  <si>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</si>
  <si>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</si>
  <si>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</si>
  <si>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</si>
  <si>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</si>
  <si>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</si>
  <si>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</si>
  <si>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</si>
  <si>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</si>
  <si>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</si>
  <si>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</si>
  <si>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</si>
  <si>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</si>
  <si>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</si>
  <si>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</si>
  <si>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</si>
  <si>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</si>
  <si>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</si>
  <si>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</si>
  <si>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</si>
  <si>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</si>
  <si>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</si>
  <si>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</si>
  <si>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</si>
  <si>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</si>
  <si>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</si>
  <si>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</si>
  <si>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</si>
  <si>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</si>
  <si>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</si>
  <si>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</si>
  <si>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</si>
  <si>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</si>
  <si>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</si>
  <si>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</si>
  <si>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</si>
  <si>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</si>
  <si>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</si>
  <si>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</si>
  <si>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</si>
  <si>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</si>
  <si>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</si>
  <si>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</si>
  <si>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</si>
  <si>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</si>
  <si>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</si>
  <si>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</si>
  <si>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</si>
  <si>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</si>
  <si>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</si>
  <si>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</si>
  <si>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</si>
  <si>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</si>
  <si>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</si>
  <si>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</si>
  <si>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</si>
  <si>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</si>
  <si>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</si>
  <si>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</si>
  <si>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</si>
  <si>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</si>
  <si>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</si>
  <si>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</si>
  <si>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</si>
  <si>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</si>
  <si>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</si>
  <si>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</si>
  <si>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</si>
  <si>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</si>
  <si>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</si>
  <si>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</si>
  <si>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</si>
  <si>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</si>
  <si>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</si>
  <si>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</si>
  <si>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</si>
  <si>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</si>
  <si>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</si>
  <si>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</si>
  <si>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</si>
  <si>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</si>
  <si>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</si>
  <si>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</si>
  <si>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</si>
  <si>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</si>
  <si>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</si>
  <si>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</si>
  <si>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</si>
  <si>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</si>
  <si>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</si>
  <si>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</si>
  <si>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</si>
  <si>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</si>
  <si>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</si>
  <si>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</si>
  <si>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</si>
  <si>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</si>
  <si>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</si>
  <si>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</si>
  <si>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</si>
  <si>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</si>
  <si>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</si>
  <si>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</si>
  <si>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</si>
  <si>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</si>
  <si>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</si>
  <si>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</si>
  <si>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</si>
  <si>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</si>
  <si>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</si>
  <si>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</si>
  <si>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</si>
  <si>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</si>
  <si>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</si>
  <si>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</si>
  <si>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</si>
  <si>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</si>
  <si>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</si>
  <si>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</si>
  <si>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</si>
  <si>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</si>
  <si>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</si>
  <si>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</si>
  <si>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</si>
  <si>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</si>
  <si>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</si>
  <si>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</si>
  <si>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</si>
  <si>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</si>
  <si>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</si>
  <si>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</si>
  <si>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</si>
  <si>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</si>
  <si>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</si>
  <si>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</si>
  <si>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</si>
  <si>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</si>
  <si>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</si>
  <si>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</si>
  <si>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</si>
  <si>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</si>
  <si>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</si>
  <si>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</si>
  <si>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</si>
  <si>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</si>
  <si>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</si>
  <si>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</si>
  <si>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</si>
  <si>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</si>
  <si>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</si>
  <si>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</si>
  <si>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</si>
  <si>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</si>
  <si>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</si>
  <si>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</si>
  <si>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</si>
  <si>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</si>
  <si>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</si>
  <si>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</si>
  <si>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</si>
  <si>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</si>
  <si>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</si>
  <si>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</si>
  <si>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</si>
  <si>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</si>
  <si>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</si>
  <si>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</si>
  <si>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</si>
  <si>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</si>
  <si>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</si>
  <si>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</si>
  <si>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</si>
  <si>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</si>
  <si>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</si>
  <si>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</si>
  <si>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</si>
  <si>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</si>
  <si>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</si>
  <si>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</si>
  <si>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</si>
  <si>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</si>
  <si>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</si>
  <si>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</si>
  <si>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</si>
  <si>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</si>
  <si>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</si>
  <si>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</si>
  <si>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</si>
  <si>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</si>
  <si>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</si>
  <si>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</si>
  <si>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</si>
  <si>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</si>
  <si>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</si>
  <si>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</si>
  <si>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</si>
  <si>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</si>
  <si>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</si>
  <si>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</si>
  <si>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</si>
  <si>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</si>
  <si>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</si>
  <si>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</si>
  <si>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</si>
  <si>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</si>
  <si>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</si>
  <si>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</si>
  <si>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</si>
  <si>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</si>
  <si>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</si>
  <si>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</si>
  <si>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</si>
  <si>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</si>
  <si>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</si>
  <si>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</si>
  <si>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</si>
  <si>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</si>
  <si>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</si>
  <si>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</si>
  <si>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</si>
  <si>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</si>
  <si>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</si>
  <si>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</si>
  <si>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</si>
  <si>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</si>
  <si>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</si>
  <si>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</si>
  <si>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</si>
  <si>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</si>
  <si>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</si>
  <si>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</si>
  <si>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</si>
  <si>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</si>
  <si>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</si>
  <si>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</si>
  <si>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</si>
  <si>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</si>
  <si>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</si>
  <si>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</si>
  <si>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</si>
  <si>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</si>
  <si>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</si>
  <si>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</si>
  <si>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</si>
  <si>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</si>
  <si>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</si>
  <si>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</si>
  <si>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</si>
  <si>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</si>
  <si>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</si>
  <si>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</si>
  <si>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</si>
  <si>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</si>
  <si>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</si>
  <si>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</si>
  <si>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</si>
  <si>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</si>
  <si>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</si>
  <si>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</si>
  <si>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</si>
  <si>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</si>
  <si>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</si>
  <si>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</si>
  <si>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</si>
  <si>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</si>
  <si>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</si>
  <si>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</si>
  <si>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</si>
  <si>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</si>
  <si>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</si>
  <si>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</si>
  <si>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</si>
  <si>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</si>
  <si>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</si>
  <si>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</si>
  <si>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</si>
  <si>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</si>
  <si>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</si>
  <si>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</si>
  <si>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</si>
  <si>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</si>
  <si>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</si>
  <si>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</si>
  <si>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</si>
  <si>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</si>
  <si>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</si>
  <si>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</si>
  <si>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</si>
  <si>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</si>
  <si>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</si>
  <si>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</si>
  <si>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</si>
  <si>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</si>
  <si>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</si>
  <si>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</si>
  <si>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</si>
  <si>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</si>
  <si>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</si>
  <si>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</si>
  <si>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</si>
  <si>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</si>
  <si>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</si>
  <si>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</si>
  <si>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</si>
  <si>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</si>
  <si>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</si>
  <si>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</si>
  <si>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</si>
  <si>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</si>
  <si>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</si>
  <si>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</si>
  <si>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</si>
  <si>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</si>
  <si>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</si>
  <si>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</si>
  <si>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</si>
  <si>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</si>
  <si>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</si>
  <si>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</si>
  <si>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</si>
  <si>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</si>
  <si>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</si>
  <si>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</si>
  <si>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</si>
  <si>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</si>
  <si>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</si>
  <si>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</si>
  <si>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</si>
  <si>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</si>
  <si>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</si>
  <si>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</si>
  <si>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</si>
  <si>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</si>
  <si>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</si>
  <si>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</si>
  <si>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</si>
  <si>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</si>
  <si>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</si>
  <si>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</si>
  <si>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</si>
  <si>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</si>
  <si>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</si>
  <si>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</si>
  <si>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</si>
  <si>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</si>
  <si>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</si>
  <si>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</si>
  <si>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</si>
  <si>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</si>
  <si>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</si>
  <si>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</si>
  <si>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</si>
  <si>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</si>
  <si>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</si>
  <si>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</si>
  <si>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</si>
  <si>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</si>
  <si>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</si>
  <si>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</si>
  <si>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</si>
  <si>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</si>
  <si>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</si>
  <si>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</si>
  <si>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</si>
  <si>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</si>
  <si>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</si>
  <si>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</si>
  <si>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</si>
  <si>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</si>
  <si>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</si>
  <si>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</si>
  <si>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</si>
  <si>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</si>
  <si>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</si>
  <si>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</si>
  <si>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</si>
  <si>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</si>
  <si>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</si>
  <si>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</si>
  <si>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</si>
  <si>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</si>
  <si>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</si>
  <si>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</si>
  <si>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</si>
  <si>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</si>
  <si>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</si>
  <si>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</si>
  <si>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</si>
  <si>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</si>
  <si>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</si>
  <si>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</si>
  <si>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</si>
  <si>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</si>
  <si>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</si>
  <si>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</si>
  <si>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</si>
  <si>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</si>
  <si>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</si>
  <si>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</si>
  <si>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</si>
  <si>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</si>
  <si>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</si>
  <si>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</si>
  <si>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</si>
  <si>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</si>
  <si>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</si>
  <si>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</si>
  <si>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</si>
  <si>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</si>
  <si>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</si>
  <si>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</si>
  <si>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</si>
  <si>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</si>
  <si>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</si>
  <si>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</si>
  <si>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</si>
  <si>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</si>
  <si>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</si>
  <si>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</si>
  <si>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</si>
  <si>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</si>
  <si>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</si>
  <si>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</si>
  <si>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</si>
  <si>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</si>
  <si>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</si>
  <si>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</si>
  <si>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</si>
  <si>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</si>
  <si>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</si>
  <si>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</si>
  <si>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</si>
  <si>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</si>
  <si>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</si>
  <si>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</si>
  <si>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</si>
  <si>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</si>
  <si>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</si>
  <si>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</si>
  <si>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</si>
  <si>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</si>
  <si>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</si>
  <si>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</si>
  <si>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</si>
  <si>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</si>
  <si>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</si>
  <si>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</si>
  <si>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</si>
  <si>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</si>
  <si>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</si>
  <si>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</si>
  <si>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</si>
  <si>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</si>
  <si>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</si>
  <si>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</si>
  <si>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</si>
  <si>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</si>
  <si>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</si>
  <si>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</si>
  <si>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</si>
  <si>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</si>
  <si>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</si>
  <si>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</si>
  <si>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</si>
  <si>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</si>
  <si>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</si>
  <si>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</si>
  <si>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</si>
  <si>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</si>
  <si>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</si>
  <si>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</si>
  <si>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</si>
  <si>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</si>
  <si>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</si>
  <si>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</si>
  <si>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</si>
  <si>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</si>
  <si>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</si>
  <si>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</si>
  <si>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</si>
  <si>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</si>
  <si>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</si>
  <si>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</si>
  <si>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</si>
  <si>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</si>
  <si>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</si>
  <si>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</si>
  <si>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</si>
  <si>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</si>
  <si>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</si>
  <si>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</si>
  <si>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</si>
  <si>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</si>
  <si>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</si>
  <si>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</si>
  <si>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</si>
  <si>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</si>
  <si>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</si>
  <si>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</si>
  <si>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</si>
  <si>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</si>
  <si>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</si>
  <si>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</si>
  <si>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</si>
  <si>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</si>
  <si>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</si>
  <si>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</si>
  <si>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</si>
  <si>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</si>
  <si>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</si>
  <si>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</si>
  <si>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</si>
  <si>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</si>
  <si>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</si>
  <si>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</si>
  <si>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</si>
  <si>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</si>
  <si>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</si>
  <si>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</si>
  <si>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</si>
  <si>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</si>
  <si>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</si>
  <si>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</si>
  <si>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</si>
  <si>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</si>
  <si>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</si>
  <si>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</si>
  <si>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</si>
  <si>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</si>
  <si>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</si>
  <si>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</si>
  <si>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</si>
  <si>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</si>
  <si>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</si>
  <si>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</si>
  <si>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</si>
  <si>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</si>
  <si>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</si>
  <si>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</si>
  <si>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</si>
  <si>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</si>
  <si>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</si>
  <si>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</si>
  <si>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</si>
  <si>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</si>
  <si>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</si>
  <si>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</si>
  <si>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</si>
  <si>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</si>
  <si>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</si>
  <si>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</si>
  <si>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</si>
  <si>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</si>
  <si>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</si>
  <si>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</si>
  <si>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</si>
  <si>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</si>
  <si>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</si>
  <si>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</si>
  <si>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</si>
  <si>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</si>
  <si>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</si>
  <si>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</si>
  <si>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</si>
  <si>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</si>
  <si>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</si>
  <si>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</si>
  <si>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</si>
  <si>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</si>
  <si>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</si>
  <si>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</si>
  <si>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</si>
  <si>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</si>
  <si>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</si>
  <si>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</si>
  <si>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</si>
  <si>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</si>
  <si>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</si>
  <si>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</si>
  <si>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</si>
  <si>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</si>
  <si>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</si>
  <si>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</si>
  <si>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</si>
  <si>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</si>
  <si>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</si>
  <si>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</si>
  <si>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</si>
  <si>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</si>
  <si>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</si>
  <si>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</si>
  <si>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</si>
  <si>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</si>
  <si>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</si>
  <si>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</si>
  <si>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</si>
  <si>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</si>
  <si>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</si>
  <si>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</si>
  <si>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</si>
  <si>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</si>
  <si>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</si>
  <si>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</si>
  <si>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</si>
  <si>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</si>
  <si>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</si>
  <si>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</si>
  <si>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</si>
  <si>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</si>
  <si>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</si>
  <si>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</si>
  <si>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</si>
  <si>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</si>
  <si>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</si>
  <si>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</si>
  <si>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</si>
  <si>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</si>
  <si>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</si>
  <si>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</si>
  <si>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</si>
  <si>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</si>
  <si>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</si>
  <si>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</si>
  <si>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</si>
  <si>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</si>
  <si>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</si>
  <si>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</si>
  <si>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</si>
  <si>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</si>
  <si>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</si>
  <si>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</si>
  <si>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</si>
  <si>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</si>
  <si>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</si>
  <si>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</si>
  <si>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</si>
  <si>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</si>
  <si>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</si>
  <si>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</si>
  <si>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</si>
  <si>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</si>
  <si>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</si>
  <si>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</si>
  <si>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</si>
  <si>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</si>
  <si>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</si>
  <si>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</si>
  <si>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</si>
  <si>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</si>
  <si>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</si>
  <si>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</si>
  <si>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</si>
  <si>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</si>
  <si>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</si>
  <si>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</si>
  <si>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</si>
  <si>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</si>
  <si>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</si>
  <si>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</si>
  <si>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</si>
  <si>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</si>
  <si>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</si>
  <si>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</si>
  <si>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</si>
  <si>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</si>
  <si>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</si>
  <si>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</si>
  <si>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</si>
  <si>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</si>
  <si>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</si>
  <si>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</si>
  <si>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</si>
  <si>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</si>
  <si>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</si>
  <si>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</si>
  <si>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</si>
  <si>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</si>
  <si>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</si>
  <si>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</si>
  <si>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</si>
  <si>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</si>
  <si>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</si>
  <si>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</si>
  <si>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</si>
  <si>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</si>
  <si>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</si>
  <si>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</si>
  <si>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</si>
  <si>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</si>
  <si>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</si>
  <si>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</si>
  <si>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</si>
  <si>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</si>
  <si>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</si>
  <si>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</si>
  <si>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</si>
  <si>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</si>
  <si>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</si>
  <si>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</si>
  <si>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</si>
  <si>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</si>
  <si>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</si>
  <si>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</si>
  <si>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</si>
  <si>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</si>
  <si>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</si>
  <si>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</si>
  <si>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</si>
  <si>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</si>
  <si>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</si>
  <si>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</si>
  <si>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</si>
  <si>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</si>
  <si>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</si>
  <si>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</si>
  <si>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</si>
  <si>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</si>
  <si>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</si>
  <si>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</si>
  <si>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</si>
  <si>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</si>
  <si>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</si>
  <si>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</si>
  <si>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</si>
  <si>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</si>
  <si>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</si>
  <si>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</si>
  <si>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</si>
  <si>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</si>
  <si>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</si>
  <si>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</si>
  <si>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</si>
  <si>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</si>
  <si>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</si>
  <si>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</si>
  <si>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</si>
  <si>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</si>
  <si>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</si>
  <si>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</si>
  <si>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</si>
  <si>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</si>
  <si>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</si>
  <si>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</si>
  <si>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</si>
  <si>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</si>
  <si>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</si>
  <si>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</si>
  <si>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</si>
  <si>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</si>
  <si>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</si>
  <si>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</si>
  <si>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</si>
  <si>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</si>
  <si>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</si>
  <si>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</si>
  <si>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</si>
  <si>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</si>
  <si>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</si>
  <si>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</si>
  <si>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</si>
  <si>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</si>
  <si>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</si>
  <si>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</si>
  <si>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</si>
  <si>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</si>
  <si>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</si>
  <si>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</si>
  <si>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</si>
  <si>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</si>
  <si>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</si>
  <si>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</si>
  <si>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</si>
  <si>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</si>
  <si>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</si>
  <si>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</si>
  <si>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</si>
  <si>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</si>
  <si>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</si>
  <si>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</si>
  <si>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</si>
  <si>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</si>
  <si>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</si>
  <si>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</si>
  <si>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</si>
  <si>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</si>
  <si>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</si>
  <si>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</si>
  <si>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</si>
  <si>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</si>
  <si>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</si>
  <si>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</si>
  <si>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</si>
  <si>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</si>
  <si>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</si>
  <si>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</si>
  <si>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</si>
  <si>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</si>
  <si>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</si>
  <si>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</si>
  <si>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</si>
  <si>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</si>
  <si>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</si>
  <si>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</si>
  <si>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</si>
  <si>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</si>
  <si>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</si>
  <si>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</si>
  <si>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</si>
  <si>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</si>
  <si>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</si>
  <si>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</si>
  <si>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</si>
  <si>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</si>
  <si>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</si>
  <si>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</si>
  <si>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</si>
  <si>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</si>
  <si>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</si>
  <si>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</si>
  <si>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</si>
  <si>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</si>
  <si>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</si>
  <si>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</si>
  <si>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</si>
  <si>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</si>
  <si>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</si>
  <si>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</si>
  <si>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</si>
  <si>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</si>
  <si>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</si>
  <si>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</si>
  <si>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</si>
  <si>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</si>
  <si>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</si>
  <si>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</si>
  <si>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</si>
  <si>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</si>
  <si>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</si>
  <si>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</si>
  <si>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</si>
  <si>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</si>
  <si>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</si>
  <si>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</si>
  <si>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</si>
  <si>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</si>
  <si>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</si>
  <si>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</si>
  <si>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</si>
  <si>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</si>
  <si>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</si>
  <si>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</si>
  <si>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</si>
  <si>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</si>
  <si>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</si>
  <si>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</si>
  <si>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</si>
  <si>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</si>
  <si>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</si>
  <si>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</si>
  <si>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</si>
  <si>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</si>
  <si>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</si>
  <si>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</si>
  <si>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</si>
  <si>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</si>
  <si>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</si>
  <si>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</si>
  <si>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</si>
  <si>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</si>
  <si>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</si>
  <si>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</si>
  <si>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</si>
  <si>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</si>
  <si>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</si>
  <si>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</si>
  <si>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</si>
  <si>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</si>
  <si>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</si>
  <si>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</si>
  <si>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</si>
  <si>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</si>
  <si>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</si>
  <si>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</si>
  <si>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</si>
  <si>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</si>
  <si>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</si>
  <si>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</si>
  <si>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</si>
  <si>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</si>
  <si>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</si>
  <si>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</si>
  <si>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</si>
  <si>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</si>
  <si>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</si>
  <si>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</si>
  <si>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</si>
  <si>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</si>
  <si>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</si>
  <si>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</si>
  <si>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</si>
  <si>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</si>
  <si>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</si>
  <si>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</si>
  <si>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</si>
  <si>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</si>
  <si>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</si>
  <si>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</si>
  <si>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</si>
  <si>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</si>
  <si>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</si>
  <si>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</si>
  <si>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</si>
  <si>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</si>
  <si>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</si>
  <si>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</si>
  <si>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</si>
  <si>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</si>
  <si>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</si>
  <si>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</si>
  <si>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</si>
  <si>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</si>
  <si>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</si>
  <si>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</si>
  <si>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</si>
  <si>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</si>
  <si>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</si>
  <si>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</si>
  <si>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</si>
  <si>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</si>
  <si>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</si>
  <si>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</si>
  <si>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</si>
  <si>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</si>
  <si>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</si>
  <si>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</si>
  <si>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</si>
  <si>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</si>
  <si>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</si>
  <si>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</si>
  <si>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</si>
  <si>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</si>
  <si>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</si>
  <si>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</si>
  <si>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</si>
  <si>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</si>
  <si>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</si>
  <si>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</si>
  <si>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</si>
  <si>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</si>
  <si>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</si>
  <si>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</si>
  <si>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</si>
  <si>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</si>
  <si>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</si>
  <si>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</si>
  <si>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</si>
  <si>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</si>
  <si>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</si>
  <si>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</si>
  <si>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</si>
  <si>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</si>
  <si>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</si>
  <si>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</si>
  <si>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</si>
  <si>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</si>
  <si>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</si>
  <si>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</si>
  <si>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</si>
  <si>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</si>
  <si>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</si>
  <si>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</si>
  <si>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</si>
  <si>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</si>
  <si>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</si>
  <si>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</si>
  <si>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</si>
  <si>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</si>
  <si>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</si>
  <si>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</si>
  <si>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</si>
  <si>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</si>
  <si>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</si>
  <si>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</si>
  <si>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</si>
  <si>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</si>
  <si>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</si>
  <si>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</si>
  <si>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</si>
  <si>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</si>
  <si>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</si>
  <si>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</si>
  <si>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</si>
  <si>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</si>
  <si>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</si>
  <si>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</si>
  <si>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</si>
  <si>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</si>
  <si>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</si>
  <si>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</si>
  <si>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</si>
  <si>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</si>
  <si>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</si>
  <si>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</si>
  <si>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</si>
  <si>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</si>
  <si>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</si>
  <si>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</si>
  <si>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</si>
  <si>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</si>
  <si>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</si>
  <si>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</si>
  <si>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</si>
  <si>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</si>
  <si>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</si>
  <si>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</si>
  <si>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</si>
  <si>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</si>
  <si>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</si>
  <si>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</si>
  <si>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</si>
  <si>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</si>
  <si>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</si>
  <si>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</si>
  <si>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</si>
  <si>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</si>
  <si>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</si>
  <si>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</si>
  <si>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</si>
  <si>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</si>
  <si>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</si>
  <si>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</si>
  <si>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</si>
  <si>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</si>
  <si>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</si>
  <si>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</si>
  <si>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</si>
  <si>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</si>
  <si>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</si>
  <si>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</si>
  <si>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</si>
  <si>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</si>
  <si>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</si>
  <si>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</si>
  <si>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</si>
  <si>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</si>
  <si>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</si>
  <si>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</si>
  <si>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</si>
  <si>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</si>
  <si>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</si>
  <si>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</si>
  <si>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</si>
  <si>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</si>
  <si>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</si>
  <si>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</si>
  <si>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</si>
  <si>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</si>
  <si>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</si>
  <si>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</si>
  <si>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</si>
  <si>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</si>
  <si>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</si>
  <si>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</si>
  <si>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</si>
  <si>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</si>
  <si>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</si>
  <si>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</si>
  <si>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</si>
  <si>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</si>
  <si>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</si>
  <si>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</si>
  <si>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</si>
  <si>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</si>
  <si>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</si>
  <si>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</si>
  <si>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</si>
  <si>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</si>
  <si>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</si>
  <si>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</si>
  <si>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</si>
  <si>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</si>
  <si>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</si>
  <si>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</si>
  <si>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</si>
  <si>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</si>
  <si>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</si>
  <si>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</si>
  <si>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</si>
  <si>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</si>
  <si>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</si>
  <si>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</si>
  <si>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</si>
  <si>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</si>
  <si>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</si>
  <si>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</si>
  <si>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</si>
  <si>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</si>
  <si>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</si>
  <si>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</si>
  <si>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</si>
  <si>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</si>
  <si>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</si>
  <si>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</si>
  <si>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</si>
  <si>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</si>
  <si>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</si>
  <si>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</si>
  <si>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</si>
  <si>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</si>
  <si>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</si>
  <si>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</si>
  <si>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</si>
  <si>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</si>
  <si>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</si>
  <si>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</si>
  <si>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</si>
  <si>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</si>
  <si>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</si>
  <si>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</si>
  <si>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</si>
  <si>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</si>
  <si>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</si>
  <si>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</si>
  <si>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</si>
  <si>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</si>
  <si>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</si>
  <si>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</si>
  <si>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</si>
  <si>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</si>
  <si>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</si>
  <si>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</si>
  <si>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</si>
  <si>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</si>
  <si>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</si>
  <si>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</si>
  <si>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</si>
  <si>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</si>
  <si>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</si>
  <si>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</si>
  <si>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</si>
  <si>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</si>
  <si>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</si>
  <si>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</si>
  <si>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</si>
  <si>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</si>
  <si>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</si>
  <si>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</si>
  <si>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</si>
  <si>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</si>
  <si>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</si>
  <si>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</si>
  <si>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</si>
  <si>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</si>
  <si>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</si>
  <si>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</si>
  <si>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</si>
  <si>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</si>
  <si>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</si>
  <si>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</si>
  <si>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</si>
  <si>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</si>
  <si>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</si>
  <si>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</si>
  <si>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</si>
  <si>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</si>
  <si>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</si>
  <si>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</si>
  <si>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</si>
  <si>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</si>
  <si>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</si>
  <si>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</si>
  <si>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</si>
  <si>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</si>
  <si>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</si>
  <si>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</si>
  <si>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</si>
  <si>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</si>
  <si>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</si>
  <si>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</si>
  <si>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</si>
  <si>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</si>
  <si>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</si>
  <si>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</si>
  <si>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</si>
  <si>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</si>
  <si>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</si>
  <si>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</si>
  <si>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</si>
  <si>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</si>
  <si>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</si>
  <si>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</si>
  <si>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</si>
  <si>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</si>
  <si>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</si>
  <si>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</si>
  <si>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</si>
  <si>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</si>
  <si>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</si>
  <si>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</si>
  <si>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</si>
  <si>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</si>
  <si>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</si>
  <si>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</si>
  <si>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</si>
  <si>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</si>
  <si>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</si>
  <si>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</si>
  <si>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</si>
  <si>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</si>
  <si>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</si>
  <si>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</si>
  <si>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</si>
  <si>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</si>
  <si>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</si>
  <si>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</si>
  <si>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</si>
  <si>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</si>
  <si>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</si>
  <si>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</si>
  <si>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</si>
  <si>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</si>
  <si>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</si>
  <si>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</si>
  <si>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</si>
  <si>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</si>
  <si>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</si>
  <si>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</si>
  <si>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</si>
  <si>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</si>
  <si>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</si>
  <si>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</si>
  <si>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</si>
  <si>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</si>
  <si>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</si>
  <si>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</si>
  <si>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</si>
  <si>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</si>
  <si>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</si>
  <si>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</si>
  <si>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</si>
  <si>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</si>
  <si>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</si>
  <si>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</si>
  <si>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</si>
  <si>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</si>
  <si>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</si>
  <si>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</si>
  <si>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</si>
  <si>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</si>
  <si>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</si>
  <si>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</si>
  <si>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</si>
  <si>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</si>
  <si>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</si>
  <si>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</si>
  <si>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</si>
  <si>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</si>
  <si>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</si>
  <si>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</si>
  <si>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</si>
  <si>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</si>
  <si>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</si>
  <si>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</si>
  <si>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</si>
  <si>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</si>
  <si>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</si>
  <si>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</si>
  <si>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</si>
  <si>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</si>
  <si>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</si>
  <si>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</si>
  <si>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</si>
  <si>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</si>
  <si>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</si>
  <si>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</si>
  <si>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</si>
  <si>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</si>
  <si>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</si>
  <si>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</si>
  <si>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</si>
  <si>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</si>
  <si>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</si>
  <si>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</si>
  <si>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</si>
  <si>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</si>
  <si>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</si>
  <si>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</si>
  <si>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</si>
  <si>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</si>
  <si>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</si>
  <si>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</si>
  <si>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</si>
  <si>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</si>
  <si>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</si>
  <si>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</si>
  <si>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</si>
  <si>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</si>
  <si>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</si>
  <si>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</si>
  <si>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</si>
  <si>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</si>
  <si>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</si>
  <si>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</si>
  <si>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</si>
  <si>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</si>
  <si>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</si>
  <si>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</si>
  <si>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</si>
  <si>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</si>
  <si>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</si>
  <si>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</si>
  <si>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</si>
  <si>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</si>
  <si>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</si>
  <si>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</si>
  <si>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</si>
  <si>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</si>
  <si>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</si>
  <si>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</si>
  <si>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</si>
  <si>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</si>
  <si>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</si>
  <si>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</si>
  <si>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</si>
  <si>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</si>
  <si>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</si>
  <si>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</si>
  <si>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</si>
  <si>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</si>
  <si>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</si>
  <si>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</si>
  <si>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</si>
  <si>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</si>
  <si>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</si>
  <si>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</si>
  <si>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</si>
  <si>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</si>
  <si>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</si>
  <si>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</si>
  <si>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</si>
  <si>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</si>
  <si>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</si>
  <si>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</si>
  <si>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</si>
  <si>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</si>
  <si>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</si>
  <si>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</si>
  <si>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</si>
  <si>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</si>
  <si>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</si>
  <si>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</si>
  <si>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</si>
  <si>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</si>
  <si>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</si>
  <si>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</si>
  <si>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</si>
  <si>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</si>
  <si>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</si>
  <si>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</si>
  <si>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</si>
  <si>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</si>
  <si>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</si>
  <si>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</si>
  <si>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</si>
  <si>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</si>
  <si>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</si>
  <si>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</si>
  <si>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</si>
  <si>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</si>
  <si>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</si>
  <si>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</si>
  <si>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</si>
  <si>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</si>
  <si>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</si>
  <si>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</si>
  <si>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</si>
  <si>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</si>
  <si>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</si>
  <si>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</si>
  <si>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</si>
  <si>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</si>
  <si>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</si>
  <si>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</si>
  <si>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</si>
  <si>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</si>
  <si>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</si>
  <si>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</si>
  <si>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</si>
  <si>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</si>
  <si>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</si>
  <si>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</si>
  <si>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</si>
  <si>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</si>
  <si>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</si>
  <si>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</si>
  <si>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</si>
  <si>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</si>
  <si>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</si>
  <si>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</si>
  <si>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</si>
  <si>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</si>
  <si>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</si>
  <si>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</si>
  <si>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</si>
  <si>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</si>
  <si>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</si>
  <si>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</si>
  <si>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</si>
  <si>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</si>
  <si>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</si>
  <si>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</si>
  <si>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</si>
  <si>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</si>
  <si>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</si>
  <si>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</si>
  <si>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</si>
  <si>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</si>
  <si>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</si>
  <si>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</si>
  <si>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</si>
  <si>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</si>
  <si>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</si>
  <si>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</si>
  <si>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</si>
  <si>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</si>
  <si>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</si>
  <si>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</si>
  <si>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</si>
  <si>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</si>
  <si>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</si>
  <si>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</si>
  <si>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</si>
  <si>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</si>
  <si>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</si>
  <si>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</si>
  <si>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</si>
  <si>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</si>
  <si>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</si>
  <si>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</si>
  <si>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</si>
  <si>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</si>
  <si>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</si>
  <si>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</si>
  <si>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</si>
  <si>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</si>
  <si>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</si>
  <si>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</si>
  <si>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</si>
  <si>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</si>
  <si>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</si>
  <si>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</si>
  <si>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</si>
  <si>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</si>
  <si>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</si>
  <si>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</si>
  <si>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</si>
  <si>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</si>
  <si>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</si>
  <si>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</si>
  <si>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</si>
  <si>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</si>
  <si>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</si>
  <si>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</si>
  <si>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</si>
  <si>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</si>
  <si>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</si>
  <si>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</si>
  <si>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</si>
  <si>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</si>
  <si>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</si>
  <si>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</si>
  <si>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</si>
  <si>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</si>
  <si>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</si>
  <si>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</si>
  <si>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</si>
  <si>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</si>
  <si>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</si>
  <si>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</si>
  <si>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</si>
  <si>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</si>
  <si>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</si>
  <si>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</si>
  <si>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</si>
  <si>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</si>
  <si>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</si>
  <si>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</si>
  <si>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</si>
  <si>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</si>
  <si>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</si>
  <si>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</si>
  <si>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</si>
  <si>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</si>
  <si>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</si>
  <si>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</si>
  <si>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</si>
  <si>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</si>
  <si>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</si>
  <si>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</si>
  <si>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</si>
  <si>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</si>
  <si>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</si>
  <si>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</si>
  <si>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</si>
  <si>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</si>
  <si>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</si>
  <si>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</si>
  <si>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</si>
  <si>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</si>
  <si>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</si>
  <si>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</si>
  <si>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</si>
  <si>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</si>
  <si>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</si>
  <si>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</si>
  <si>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</si>
  <si>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</si>
  <si>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</si>
  <si>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</si>
  <si>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</si>
  <si>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</si>
  <si>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</si>
  <si>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</si>
  <si>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</si>
  <si>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</si>
  <si>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</si>
  <si>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</si>
  <si>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</si>
  <si>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</si>
  <si>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</si>
  <si>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</si>
  <si>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</si>
  <si>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</si>
  <si>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</si>
  <si>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</si>
  <si>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</si>
  <si>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</si>
  <si>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</si>
  <si>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</si>
  <si>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</si>
  <si>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</si>
  <si>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</si>
  <si>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</si>
  <si>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</si>
  <si>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</si>
  <si>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</si>
  <si>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</si>
  <si>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</si>
  <si>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</si>
  <si>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</si>
  <si>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</si>
  <si>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</si>
  <si>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</si>
  <si>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</si>
  <si>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</si>
  <si>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</si>
  <si>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</si>
  <si>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</si>
  <si>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</si>
  <si>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</si>
  <si>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</si>
  <si>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</si>
  <si>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</si>
  <si>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</si>
  <si>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</si>
  <si>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</si>
  <si>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</si>
  <si>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</si>
  <si>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</si>
  <si>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</si>
  <si>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</si>
  <si>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</si>
  <si>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</si>
  <si>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</si>
  <si>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</si>
  <si>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</si>
  <si>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</si>
  <si>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</si>
  <si>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</si>
  <si>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</si>
  <si>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</si>
  <si>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</si>
  <si>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</si>
  <si>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</si>
  <si>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</si>
  <si>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</si>
  <si>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</si>
  <si>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</si>
  <si>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</si>
  <si>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</si>
  <si>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</si>
  <si>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</si>
  <si>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</si>
  <si>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</si>
  <si>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</si>
  <si>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</si>
  <si>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</si>
  <si>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</si>
  <si>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</si>
  <si>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</si>
  <si>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</si>
  <si>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</si>
  <si>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</si>
  <si>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</si>
  <si>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</si>
  <si>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</si>
  <si>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</si>
  <si>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</si>
  <si>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</si>
  <si>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</si>
  <si>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</si>
  <si>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</si>
  <si>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</si>
  <si>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</si>
  <si>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</si>
  <si>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</si>
  <si>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</si>
  <si>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</si>
  <si>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</si>
  <si>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</si>
  <si>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</si>
  <si>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</si>
  <si>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</si>
  <si>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</si>
  <si>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</si>
  <si>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</si>
  <si>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</si>
  <si>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</si>
  <si>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</si>
  <si>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</si>
  <si>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</si>
  <si>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</si>
  <si>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</si>
  <si>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</si>
  <si>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</si>
  <si>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</si>
  <si>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</si>
  <si>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</si>
  <si>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</si>
  <si>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</si>
  <si>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</si>
  <si>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</si>
  <si>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</si>
  <si>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</si>
  <si>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</si>
  <si>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</si>
  <si>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</si>
  <si>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</si>
  <si>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</si>
  <si>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</si>
  <si>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</si>
  <si>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</si>
  <si>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</si>
  <si>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</si>
  <si>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</si>
  <si>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</si>
  <si>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</si>
  <si>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</si>
  <si>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</si>
  <si>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</si>
  <si>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</si>
  <si>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</si>
  <si>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</si>
  <si>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</si>
  <si>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</si>
  <si>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</si>
  <si>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</si>
  <si>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</si>
  <si>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</si>
  <si>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</si>
  <si>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</si>
  <si>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</si>
  <si>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</si>
  <si>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</si>
  <si>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</si>
  <si>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</si>
  <si>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</si>
  <si>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</si>
  <si>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</si>
  <si>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</si>
  <si>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</si>
  <si>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</si>
  <si>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</si>
  <si>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</si>
  <si>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</si>
  <si>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</si>
  <si>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</si>
  <si>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</si>
  <si>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</si>
  <si>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</si>
  <si>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</si>
  <si>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</si>
  <si>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</si>
  <si>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</si>
  <si>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</si>
  <si>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</si>
  <si>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</si>
  <si>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</si>
  <si>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</si>
  <si>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</si>
  <si>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</si>
  <si>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</si>
  <si>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</si>
  <si>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</si>
  <si>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</si>
  <si>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</si>
  <si>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</si>
  <si>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</si>
  <si>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</si>
  <si>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</si>
  <si>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</si>
  <si>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</si>
  <si>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</si>
  <si>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</si>
  <si>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</si>
  <si>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</si>
  <si>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</si>
  <si>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</si>
  <si>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</si>
  <si>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</si>
  <si>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</si>
  <si>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</si>
  <si>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</si>
  <si>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</si>
  <si>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</si>
  <si>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</si>
  <si>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</si>
  <si>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</si>
  <si>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</si>
  <si>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</si>
  <si>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</si>
  <si>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</si>
  <si>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</si>
  <si>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</si>
  <si>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</si>
  <si>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</si>
  <si>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</si>
  <si>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</si>
  <si>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</si>
  <si>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</si>
  <si>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</si>
  <si>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</si>
  <si>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</si>
  <si>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</si>
  <si>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</si>
  <si>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</si>
  <si>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</si>
  <si>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</si>
  <si>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</si>
  <si>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</si>
  <si>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</si>
  <si>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</si>
  <si>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</si>
  <si>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</si>
  <si>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</si>
  <si>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</si>
  <si>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</si>
  <si>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</si>
  <si>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</si>
  <si>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</si>
  <si>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</si>
  <si>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</si>
  <si>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</si>
  <si>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</si>
  <si>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</si>
  <si>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</si>
  <si>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</si>
  <si>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</si>
  <si>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</si>
  <si>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</si>
  <si>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</si>
  <si>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</si>
  <si>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</si>
  <si>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</si>
  <si>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</si>
  <si>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</si>
  <si>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</si>
  <si>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</si>
  <si>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</si>
  <si>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</si>
  <si>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</si>
  <si>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</si>
  <si>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</si>
  <si>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</si>
  <si>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</si>
  <si>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</si>
  <si>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</si>
  <si>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</si>
  <si>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</si>
  <si>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</si>
  <si>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</si>
  <si>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</si>
  <si>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</si>
  <si>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</si>
  <si>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</si>
  <si>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</si>
  <si>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</si>
  <si>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</si>
  <si>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</si>
  <si>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</si>
  <si>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</si>
  <si>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</si>
  <si>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</si>
  <si>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</si>
  <si>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</si>
  <si>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</si>
  <si>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</si>
  <si>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</si>
  <si>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</si>
  <si>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</si>
  <si>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</si>
  <si>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</si>
  <si>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</si>
  <si>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</si>
  <si>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</si>
  <si>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</si>
  <si>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</si>
  <si>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</si>
  <si>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</si>
  <si>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</si>
  <si>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</si>
  <si>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</si>
  <si>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</si>
  <si>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</si>
  <si>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</si>
  <si>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</si>
  <si>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</si>
  <si>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</si>
  <si>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</si>
  <si>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</si>
  <si>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</si>
  <si>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</si>
  <si>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</si>
  <si>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</si>
  <si>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</si>
  <si>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</si>
  <si>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</si>
  <si>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</si>
  <si>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</si>
  <si>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</si>
  <si>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</si>
  <si>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</si>
  <si>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</si>
  <si>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</si>
  <si>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</si>
  <si>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</si>
  <si>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</si>
  <si>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</si>
  <si>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</si>
  <si>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</si>
  <si>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</si>
  <si>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</si>
  <si>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</si>
  <si>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</si>
  <si>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</si>
  <si>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</si>
  <si>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</si>
  <si>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</si>
  <si>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</si>
  <si>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</si>
  <si>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</si>
  <si>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</si>
  <si>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</si>
  <si>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</si>
  <si>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</si>
  <si>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</si>
  <si>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</si>
  <si>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</si>
  <si>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</si>
  <si>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</si>
  <si>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</si>
  <si>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</si>
  <si>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</si>
  <si>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</si>
  <si>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</si>
  <si>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</si>
  <si>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</si>
  <si>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</si>
  <si>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</si>
  <si>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</si>
  <si>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</si>
  <si>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</si>
  <si>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</si>
  <si>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</si>
  <si>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</si>
  <si>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</si>
  <si>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</si>
  <si>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</si>
  <si>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</si>
  <si>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</si>
  <si>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</si>
  <si>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</si>
  <si>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</si>
  <si>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</si>
  <si>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</si>
  <si>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</si>
  <si>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</si>
  <si>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</si>
  <si>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</si>
  <si>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</si>
  <si>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</si>
  <si>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</si>
  <si>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</si>
  <si>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</si>
  <si>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</si>
  <si>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</si>
  <si>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</si>
  <si>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</si>
  <si>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</si>
  <si>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</si>
  <si>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</si>
  <si>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</si>
  <si>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</si>
  <si>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</si>
  <si>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</si>
  <si>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</si>
  <si>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</si>
  <si>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</si>
  <si>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</si>
  <si>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</si>
  <si>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</si>
  <si>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</si>
  <si>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</si>
  <si>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</si>
  <si>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</si>
  <si>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</si>
  <si>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</si>
  <si>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</si>
  <si>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</si>
  <si>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</si>
  <si>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</si>
  <si>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</si>
  <si>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</si>
  <si>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</si>
  <si>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</si>
  <si>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</si>
  <si>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</si>
  <si>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</si>
  <si>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</si>
  <si>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</si>
  <si>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</si>
  <si>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</si>
  <si>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</si>
  <si>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</si>
  <si>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</si>
  <si>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</si>
  <si>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</si>
  <si>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</si>
  <si>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</si>
  <si>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</si>
  <si>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</si>
  <si>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</si>
  <si>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</si>
  <si>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</si>
  <si>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</si>
  <si>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</si>
  <si>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</si>
  <si>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</si>
  <si>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</si>
  <si>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</si>
  <si>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</si>
  <si>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</si>
  <si>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</si>
  <si>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</si>
  <si>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</si>
  <si>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</si>
  <si>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</si>
  <si>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</si>
  <si>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</si>
  <si>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</si>
  <si>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</si>
  <si>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</si>
  <si>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</si>
  <si>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</si>
  <si>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</si>
  <si>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</si>
  <si>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</si>
  <si>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</si>
  <si>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</si>
  <si>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</si>
  <si>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</si>
  <si>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</si>
  <si>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</si>
  <si>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</si>
  <si>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</si>
  <si>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</si>
  <si>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</si>
  <si>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</si>
  <si>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</si>
  <si>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</si>
  <si>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</si>
  <si>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</si>
  <si>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</si>
  <si>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</si>
  <si>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</si>
  <si>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</si>
  <si>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</si>
  <si>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</si>
  <si>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</si>
  <si>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</si>
  <si>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</si>
  <si>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</si>
  <si>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</si>
  <si>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</si>
  <si>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</si>
  <si>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</si>
  <si>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</si>
  <si>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</si>
  <si>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</si>
  <si>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</si>
  <si>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</si>
  <si>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</si>
  <si>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</si>
  <si>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</si>
  <si>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</si>
  <si>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</si>
  <si>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</si>
  <si>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</si>
  <si>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</si>
  <si>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</si>
  <si>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</si>
  <si>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</si>
  <si>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</si>
  <si>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</si>
  <si>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Princesa do Ivaí</t>
  </si>
  <si>
    <t>SÃO PAULO - RODOVIÁRIA BARRA FUNDA-SP</t>
  </si>
  <si>
    <t>OSASCO-SP</t>
  </si>
  <si>
    <t>CORNELIO PROCOPIO-PR</t>
  </si>
  <si>
    <t>BANDEIRANTES-PR</t>
  </si>
  <si>
    <t>22:15</t>
  </si>
  <si>
    <t>pix</t>
  </si>
  <si>
    <t>10/12</t>
  </si>
  <si>
    <t>9/12</t>
  </si>
  <si>
    <t>Data Emissão BPE</t>
  </si>
  <si>
    <t>Data cancelamento BPE</t>
  </si>
  <si>
    <t>09753955995</t>
  </si>
  <si>
    <t>credit_card</t>
  </si>
  <si>
    <t>Gabriel Adriano Siqueira</t>
  </si>
  <si>
    <t>Lucas bruno martins de Souza</t>
  </si>
  <si>
    <t>12042438910</t>
  </si>
  <si>
    <t>00:15</t>
  </si>
  <si>
    <t>07322843924</t>
  </si>
  <si>
    <t>01749143933</t>
  </si>
  <si>
    <t>20542930838</t>
  </si>
  <si>
    <t>07207294913</t>
  </si>
  <si>
    <t>Pamela Mayumi Silva Aoyagui</t>
  </si>
  <si>
    <t>45856933869</t>
  </si>
  <si>
    <t xml:space="preserve">Abel Martins </t>
  </si>
  <si>
    <t>31838512888</t>
  </si>
  <si>
    <t xml:space="preserve">Maria Fernanda De Abreu Aguiar </t>
  </si>
  <si>
    <t>08399694142</t>
  </si>
  <si>
    <t>08399683108</t>
  </si>
  <si>
    <t>85764299934</t>
  </si>
  <si>
    <t xml:space="preserve">Gabrielle Takassi Vigliar </t>
  </si>
  <si>
    <t>12497693960</t>
  </si>
  <si>
    <t>Gabrielle Takassi Vigliar</t>
  </si>
  <si>
    <t>20098916866</t>
  </si>
  <si>
    <t>Elsa Bandeira de Lima Silva</t>
  </si>
  <si>
    <t>70575215968</t>
  </si>
  <si>
    <t>FUGA SHINOHARA</t>
  </si>
  <si>
    <t>12363527186</t>
  </si>
  <si>
    <t>Débora Cristina da Silva gandra</t>
  </si>
  <si>
    <t>27452949897</t>
  </si>
  <si>
    <t>27676243882</t>
  </si>
  <si>
    <t>Lucas Teles Rodrigues</t>
  </si>
  <si>
    <t>42459091885</t>
  </si>
  <si>
    <t>Gabriel Pedro Ramalho</t>
  </si>
  <si>
    <t>09301254956</t>
  </si>
  <si>
    <t xml:space="preserve">Stella scapin galego </t>
  </si>
  <si>
    <t>40005156831</t>
  </si>
  <si>
    <t>34662095875</t>
  </si>
  <si>
    <t>Jefferson de Moura Saraiva</t>
  </si>
  <si>
    <t>35070308882</t>
  </si>
  <si>
    <t>93922884849</t>
  </si>
  <si>
    <t>Daniel Lucas de Oliveira</t>
  </si>
  <si>
    <t>31698663897</t>
  </si>
  <si>
    <t xml:space="preserve">Matheus Henrique Pereira Salerno </t>
  </si>
  <si>
    <t>53126570852</t>
  </si>
  <si>
    <t>Daniel Gonçalves Esperandio</t>
  </si>
  <si>
    <t>28830108898</t>
  </si>
  <si>
    <t>Gabriela Blum Haddad</t>
  </si>
  <si>
    <t>06921106900</t>
  </si>
  <si>
    <t>Felipe MInato</t>
  </si>
  <si>
    <t xml:space="preserve">Karime MInato </t>
  </si>
  <si>
    <t>LEANDRO MASSUCATO</t>
  </si>
  <si>
    <t>00760691924</t>
  </si>
  <si>
    <t>51004155840</t>
  </si>
  <si>
    <t>10000068167998.0</t>
  </si>
  <si>
    <t>10000068247987.0</t>
  </si>
  <si>
    <t>10000068276216.0</t>
  </si>
  <si>
    <t>10000067314613.0</t>
  </si>
  <si>
    <t>10000068327676.0</t>
  </si>
  <si>
    <t>10000067293498.0</t>
  </si>
  <si>
    <t>10000067178630.0</t>
  </si>
  <si>
    <t>10000067227154.0</t>
  </si>
  <si>
    <t>10000067227130.0</t>
  </si>
  <si>
    <t>10000068338263.0</t>
  </si>
  <si>
    <t>10000066438109.0</t>
  </si>
  <si>
    <t>10000066438136.0</t>
  </si>
  <si>
    <t>10000067350599.0</t>
  </si>
  <si>
    <t>10000067350598.0</t>
  </si>
  <si>
    <t>10000068376622.0</t>
  </si>
  <si>
    <t>10000067296585.0</t>
  </si>
  <si>
    <t>10000068198076.0</t>
  </si>
  <si>
    <t>10000067266580.0</t>
  </si>
  <si>
    <t>10000068295202.0</t>
  </si>
  <si>
    <t>10000068332110.0</t>
  </si>
  <si>
    <t>10000068352295.0</t>
  </si>
  <si>
    <t>10000068352281.0</t>
  </si>
  <si>
    <t>10000067233119.0</t>
  </si>
  <si>
    <t>10000068276588.0</t>
  </si>
  <si>
    <t>10000068276663.0</t>
  </si>
  <si>
    <t>10000068323007.0</t>
  </si>
  <si>
    <t>10000068327455.0</t>
  </si>
  <si>
    <t>10000067255990.0</t>
  </si>
  <si>
    <t>10000067271702.0</t>
  </si>
  <si>
    <t>10000068342112.0</t>
  </si>
  <si>
    <t>10000067304175.0</t>
  </si>
  <si>
    <t>10000068216647.0</t>
  </si>
  <si>
    <t>10000068312604.0</t>
  </si>
  <si>
    <t>10000068312625.0</t>
  </si>
  <si>
    <t>10000068428062.0</t>
  </si>
  <si>
    <t>10000065451106.0</t>
  </si>
  <si>
    <t>10000065451153.0</t>
  </si>
  <si>
    <t>10000066327897.0</t>
  </si>
  <si>
    <t>10000068312075.0</t>
  </si>
  <si>
    <t>10000068312069.0</t>
  </si>
  <si>
    <t>10000068180744.0</t>
  </si>
  <si>
    <t>10000068180743.0</t>
  </si>
  <si>
    <t>10000068345166.0</t>
  </si>
  <si>
    <t>10000067286081.0</t>
  </si>
  <si>
    <t>10000066463269.0</t>
  </si>
  <si>
    <t>10000067239994.0</t>
  </si>
  <si>
    <t>10000068257626.0</t>
  </si>
  <si>
    <t>10000067242315.0</t>
  </si>
  <si>
    <t>10000067242326.0</t>
  </si>
  <si>
    <t>10000067242323.0</t>
  </si>
  <si>
    <t>10000067274590.0</t>
  </si>
  <si>
    <t>10000067300035.0</t>
  </si>
  <si>
    <t>10000067300036.0</t>
  </si>
  <si>
    <t>10000067320435.0</t>
  </si>
  <si>
    <t>10000068377607.0</t>
  </si>
  <si>
    <t>10000068269325.0</t>
  </si>
  <si>
    <t>10000068269326.0</t>
  </si>
  <si>
    <t>10000068269329.0</t>
  </si>
  <si>
    <t>10000068269330.0</t>
  </si>
  <si>
    <t>10000067188984.0</t>
  </si>
  <si>
    <t>10000067277872.0</t>
  </si>
  <si>
    <t>10000068299499.0</t>
  </si>
  <si>
    <t>10000068327526.0</t>
  </si>
  <si>
    <t>10000066951622.0</t>
  </si>
  <si>
    <t>10000068281363.0</t>
  </si>
  <si>
    <t>10000064485873.0</t>
  </si>
  <si>
    <t>10000067349438.0</t>
  </si>
  <si>
    <t>10000064537103.0</t>
  </si>
  <si>
    <t>10000064537107.0</t>
  </si>
  <si>
    <t>10000068233991.0</t>
  </si>
  <si>
    <t>10000068327649.0</t>
  </si>
  <si>
    <t>10000067202355.0</t>
  </si>
  <si>
    <t>10000067202354.0</t>
  </si>
  <si>
    <t>10000067224997.0</t>
  </si>
  <si>
    <t>10000066467121.0</t>
  </si>
  <si>
    <t>10000066467119.0</t>
  </si>
  <si>
    <t>10000067175515.0</t>
  </si>
  <si>
    <t>10000068237219.0</t>
  </si>
  <si>
    <t>10000068404249.0</t>
  </si>
  <si>
    <t>10000068331266.0</t>
  </si>
  <si>
    <t>10000068336578.0</t>
  </si>
  <si>
    <t>10000058681782.0</t>
  </si>
  <si>
    <t>10000067325489.0</t>
  </si>
  <si>
    <t>10000067346664.0</t>
  </si>
  <si>
    <t>10000067250694.0</t>
  </si>
  <si>
    <t>10000067271777.0</t>
  </si>
  <si>
    <t>10000067292283.0</t>
  </si>
  <si>
    <t>10000068290211.0</t>
  </si>
  <si>
    <t>10000068306350.0</t>
  </si>
  <si>
    <t>10000068306362.0</t>
  </si>
  <si>
    <t>10000068294188.0</t>
  </si>
  <si>
    <t>10000068294183.0</t>
  </si>
  <si>
    <t>10000067306254.0</t>
  </si>
  <si>
    <t>10000067261007.0</t>
  </si>
  <si>
    <t>10000068417220.0</t>
  </si>
  <si>
    <t>10000068359192.0</t>
  </si>
  <si>
    <t>10000068359188.0</t>
  </si>
  <si>
    <t>10000067243208.0</t>
  </si>
  <si>
    <t>10000067243210.0</t>
  </si>
  <si>
    <t>10000068301592.0</t>
  </si>
  <si>
    <t>10000067236888.0</t>
  </si>
  <si>
    <t>10000067175890.0</t>
  </si>
  <si>
    <t>10000067219037.0</t>
  </si>
  <si>
    <t>10000067219041.0</t>
  </si>
  <si>
    <t>10000068332781.0</t>
  </si>
  <si>
    <t>10000068403627.0</t>
  </si>
  <si>
    <t>10000068403628.0</t>
  </si>
  <si>
    <t>10000066361429.0</t>
  </si>
  <si>
    <t>10000066342686.0</t>
  </si>
  <si>
    <t>10000067237336.0</t>
  </si>
  <si>
    <t>10000068269349.0</t>
  </si>
  <si>
    <t>10000068215935.0</t>
  </si>
  <si>
    <t>10000068332971.0</t>
  </si>
  <si>
    <t>10000068274605.0</t>
  </si>
  <si>
    <t>10000068274606.0</t>
  </si>
  <si>
    <t>10000067292126.0</t>
  </si>
  <si>
    <t>10000066333737.0</t>
  </si>
  <si>
    <t>10000066333736.0</t>
  </si>
  <si>
    <t>10000068337896.0</t>
  </si>
  <si>
    <t>10000068337900.0</t>
  </si>
  <si>
    <t>10000068309351.0</t>
  </si>
  <si>
    <t>10000066439480.0</t>
  </si>
  <si>
    <t>10000068375367.0</t>
  </si>
  <si>
    <t>10000068336846.0</t>
  </si>
  <si>
    <t>10000068436357.0</t>
  </si>
  <si>
    <t>10000066464171.0</t>
  </si>
  <si>
    <t>10000068345120.0</t>
  </si>
  <si>
    <t>10000068369837.0</t>
  </si>
  <si>
    <t>10000067349993.0</t>
  </si>
  <si>
    <t>10000068184781.0</t>
  </si>
  <si>
    <t>10000068233381.0</t>
  </si>
  <si>
    <t>10000068233390.0</t>
  </si>
  <si>
    <t>10000068323303.0</t>
  </si>
  <si>
    <t>10000068273888.0</t>
  </si>
  <si>
    <t>10000068350040.0</t>
  </si>
  <si>
    <t>10000067282158.0</t>
  </si>
  <si>
    <t>10000068279580.0</t>
  </si>
  <si>
    <t>10000067183057.0</t>
  </si>
  <si>
    <t>10000067261538.0</t>
  </si>
  <si>
    <t>10000067261573.0</t>
  </si>
  <si>
    <t>10000067211271.0</t>
  </si>
  <si>
    <t>10000067197572.0</t>
  </si>
  <si>
    <t>10000067197560.0</t>
  </si>
  <si>
    <t>10000067224816.0</t>
  </si>
  <si>
    <t>10000067224873.0</t>
  </si>
  <si>
    <t>10000068347369.0</t>
  </si>
  <si>
    <t>10000068347370.0</t>
  </si>
  <si>
    <t>10000068347390.0</t>
  </si>
  <si>
    <t>10000068347392.0</t>
  </si>
  <si>
    <t>10000066339007.0</t>
  </si>
  <si>
    <t>10000066339090.0</t>
  </si>
  <si>
    <t>10000067320172.0</t>
  </si>
  <si>
    <t>10000067320171.0</t>
  </si>
  <si>
    <t>10000067320157.0</t>
  </si>
  <si>
    <t>10000067320159.0</t>
  </si>
  <si>
    <t>10000057604431.0</t>
  </si>
  <si>
    <t>10000068344802.0</t>
  </si>
  <si>
    <t>10000068344800.0</t>
  </si>
  <si>
    <t>10000067253853.0</t>
  </si>
  <si>
    <t>10000066462889.0</t>
  </si>
  <si>
    <t>10000066462869.0</t>
  </si>
  <si>
    <t>kxc2p0ka</t>
  </si>
  <si>
    <t>Adriano Dos Santos Jorge</t>
  </si>
  <si>
    <t>29744506873</t>
  </si>
  <si>
    <t>nabc236h</t>
  </si>
  <si>
    <t>Luiz fellipe de melo</t>
  </si>
  <si>
    <t>04480114920</t>
  </si>
  <si>
    <t>23f93e02-4109-4cf9-a936-36ba3f40987d</t>
  </si>
  <si>
    <t>Emíli Gandra robatini</t>
  </si>
  <si>
    <t>49484114857</t>
  </si>
  <si>
    <t>0pm8vrth</t>
  </si>
  <si>
    <t>Solange sillos reis</t>
  </si>
  <si>
    <t>12973304806</t>
  </si>
  <si>
    <t>4160ssf6</t>
  </si>
  <si>
    <t xml:space="preserve">Máira da Silva Estácio Xavier </t>
  </si>
  <si>
    <t>09388698924</t>
  </si>
  <si>
    <t>rcp72ze1</t>
  </si>
  <si>
    <t>ALICE MIYUKI MIYAMOTO URBAN</t>
  </si>
  <si>
    <t>03696885894</t>
  </si>
  <si>
    <t>Leandro Tellini</t>
  </si>
  <si>
    <t>cp6a9j9v</t>
  </si>
  <si>
    <t xml:space="preserve">Caroline Ribeiro brandt </t>
  </si>
  <si>
    <t>mhgfavrf</t>
  </si>
  <si>
    <t>JOAO RAFAEL SIQUEIRA CAMPOS</t>
  </si>
  <si>
    <t>e36b259a-c61b-49f1-b974-b7a945aee138</t>
  </si>
  <si>
    <t>guilherme yuuki sumita</t>
  </si>
  <si>
    <t>45778950802</t>
  </si>
  <si>
    <t>056m0h8t</t>
  </si>
  <si>
    <t>Maria Stela Pinto Lima</t>
  </si>
  <si>
    <t>26765437843</t>
  </si>
  <si>
    <t>4meftee6</t>
  </si>
  <si>
    <t xml:space="preserve">Davi Luis Faversani de Carvalho </t>
  </si>
  <si>
    <t>58988561781</t>
  </si>
  <si>
    <t>Amabile Rosa Faversani</t>
  </si>
  <si>
    <t>06283149901</t>
  </si>
  <si>
    <t>e9ff2a0a-4442-4f59-b654-ebb6caec69e1</t>
  </si>
  <si>
    <t>Maria Aparecida Pereira</t>
  </si>
  <si>
    <t>82766053972</t>
  </si>
  <si>
    <t>4bpggapc</t>
  </si>
  <si>
    <t>Thaís Busquim da Silva Makita</t>
  </si>
  <si>
    <t>07038667963</t>
  </si>
  <si>
    <t>0xm8tqx9</t>
  </si>
  <si>
    <t xml:space="preserve">Joyce das dores passos </t>
  </si>
  <si>
    <t>33582859878</t>
  </si>
  <si>
    <t>0bva14ef</t>
  </si>
  <si>
    <t xml:space="preserve">Tomás Lozano </t>
  </si>
  <si>
    <t>45505915</t>
  </si>
  <si>
    <t>f89bda13-b52f-4379-a0f7-1652406db64c</t>
  </si>
  <si>
    <t xml:space="preserve">Miguel Correa Amaral </t>
  </si>
  <si>
    <t>14647759903</t>
  </si>
  <si>
    <t>3d985716-4a71-4057-ac34-7889c3ccb37f</t>
  </si>
  <si>
    <t>Marcos Vinicius Veiga de Oliveira</t>
  </si>
  <si>
    <t>53096718890</t>
  </si>
  <si>
    <t>723692ca-0298-4094-9553-b3a31287a165</t>
  </si>
  <si>
    <t>KEIGO ABE</t>
  </si>
  <si>
    <t>00336523920</t>
  </si>
  <si>
    <t>9f1g6s73</t>
  </si>
  <si>
    <t>f455rezf</t>
  </si>
  <si>
    <t>Vitor Costa da Cruz Gallo</t>
  </si>
  <si>
    <t>34774761826</t>
  </si>
  <si>
    <t>2edbd0bb-9f26-4482-b07a-fd5e810a1d97</t>
  </si>
  <si>
    <t>61f60290-49a3-4c52-bc79-8895ac599fb0</t>
  </si>
  <si>
    <t>Francisca Maria Ferreira Leonardi</t>
  </si>
  <si>
    <t>pk0ykwm6</t>
  </si>
  <si>
    <t xml:space="preserve">Ramon Vinícius Makiyama Bandetini </t>
  </si>
  <si>
    <t>52934554864</t>
  </si>
  <si>
    <t>ktgsn4cn</t>
  </si>
  <si>
    <t>Eliete Lopes da Silva</t>
  </si>
  <si>
    <t>07394609863</t>
  </si>
  <si>
    <t>02e0f3ce-c006-4a22-8bba-eed3c26d02af</t>
  </si>
  <si>
    <t>1s3j491n</t>
  </si>
  <si>
    <t>Vinicius Farias</t>
  </si>
  <si>
    <t>51250408865</t>
  </si>
  <si>
    <t>pdz01z87</t>
  </si>
  <si>
    <t>Elisangela de Oliveira</t>
  </si>
  <si>
    <t>738vwfww</t>
  </si>
  <si>
    <t xml:space="preserve">Alex Neres de Freitas </t>
  </si>
  <si>
    <t>06939973460</t>
  </si>
  <si>
    <t xml:space="preserve">Hebert Guilherme de Lima Neres </t>
  </si>
  <si>
    <t>57229596858</t>
  </si>
  <si>
    <t>d6d248af-9090-4d09-b57b-661efd236b0d</t>
  </si>
  <si>
    <t xml:space="preserve">Ana Caroline aparecida gomes </t>
  </si>
  <si>
    <t>07601030970</t>
  </si>
  <si>
    <t>64mv8ht5</t>
  </si>
  <si>
    <t xml:space="preserve">Edna Maria Pereira da Silva Barbosa </t>
  </si>
  <si>
    <t>78077060900</t>
  </si>
  <si>
    <t>nfg01r05</t>
  </si>
  <si>
    <t>MARIA APARECIDA CEZARIO</t>
  </si>
  <si>
    <t>43919642953</t>
  </si>
  <si>
    <t>f3rrrqr7</t>
  </si>
  <si>
    <t>Giulia Grossano Costa</t>
  </si>
  <si>
    <t>51632958880</t>
  </si>
  <si>
    <t xml:space="preserve">Thaís Fugita Muranaka </t>
  </si>
  <si>
    <t>51374796832</t>
  </si>
  <si>
    <t>5g8rqrdz</t>
  </si>
  <si>
    <t xml:space="preserve">Maria Garcia de Oliveira </t>
  </si>
  <si>
    <t>33689610630</t>
  </si>
  <si>
    <t xml:space="preserve">Bethânia Maria Garcia da Silva </t>
  </si>
  <si>
    <t>11123748683</t>
  </si>
  <si>
    <t>428e3694-ea63-42f7-a151-963e9f058734</t>
  </si>
  <si>
    <t>ivarina pereira de aquino</t>
  </si>
  <si>
    <t>18681838822</t>
  </si>
  <si>
    <t>48bgaybq</t>
  </si>
  <si>
    <t>Evelyn Moraes</t>
  </si>
  <si>
    <t>28266689865</t>
  </si>
  <si>
    <t>53a29egq</t>
  </si>
  <si>
    <t>JULIANA ALVES GROCHOLSKI</t>
  </si>
  <si>
    <t>05122336911</t>
  </si>
  <si>
    <t>f74e336y</t>
  </si>
  <si>
    <t>Joelma Ribeiro Betetto Domingos</t>
  </si>
  <si>
    <t>00892824930</t>
  </si>
  <si>
    <t>j54z31h3</t>
  </si>
  <si>
    <t xml:space="preserve">Aline Lima da Silva </t>
  </si>
  <si>
    <t>05325431900</t>
  </si>
  <si>
    <t>3sjkk9h3</t>
  </si>
  <si>
    <t>Marcela Pereira Galvanin</t>
  </si>
  <si>
    <t>34507846846</t>
  </si>
  <si>
    <t xml:space="preserve">Nilda Cristina J Pereira </t>
  </si>
  <si>
    <t>05840399809</t>
  </si>
  <si>
    <t xml:space="preserve">Enrico do Couto g de Paula </t>
  </si>
  <si>
    <t>55471223861</t>
  </si>
  <si>
    <t>j0vfp3v1</t>
  </si>
  <si>
    <t xml:space="preserve">Rodolfo Y Hascimoto </t>
  </si>
  <si>
    <t>29413763801</t>
  </si>
  <si>
    <t>efj6eyg0</t>
  </si>
  <si>
    <t xml:space="preserve">Amábile Rosa Faversani </t>
  </si>
  <si>
    <t>58985617818</t>
  </si>
  <si>
    <t>jz588v4c</t>
  </si>
  <si>
    <t xml:space="preserve">Juliana Garcia </t>
  </si>
  <si>
    <t>10040302903</t>
  </si>
  <si>
    <t>a4fd54c0-0e0d-40c6-9a51-c44368f7ea7a</t>
  </si>
  <si>
    <t>Elisete Pilla</t>
  </si>
  <si>
    <t>24706393876</t>
  </si>
  <si>
    <t>c9df4468-fa0e-41d0-8a4b-be1c7e28bf76</t>
  </si>
  <si>
    <t>Cristina Maria Avelino Padiar</t>
  </si>
  <si>
    <t>92442846934</t>
  </si>
  <si>
    <t>Edson Francisco Padiar</t>
  </si>
  <si>
    <t>53125908949</t>
  </si>
  <si>
    <t>nes28rf4</t>
  </si>
  <si>
    <t>Fabiano dos Santos</t>
  </si>
  <si>
    <t>03822059951</t>
  </si>
  <si>
    <t>94n80hh6</t>
  </si>
  <si>
    <t>Shizue Sakamoto Akashi</t>
  </si>
  <si>
    <t>78356458900</t>
  </si>
  <si>
    <t>7da369b1-39e3-4518-b527-ad7ac8d9b363</t>
  </si>
  <si>
    <t xml:space="preserve">Andreza Francielle de Brito </t>
  </si>
  <si>
    <t>07216923979</t>
  </si>
  <si>
    <t>32ff830d-9e56-46eb-826d-97e8ade3541f</t>
  </si>
  <si>
    <t>Khelly Elizabeth de Melo</t>
  </si>
  <si>
    <t>85631434920</t>
  </si>
  <si>
    <t>ch_n5y0wMvCLCXRmLZa</t>
  </si>
  <si>
    <t>r51nc05e</t>
  </si>
  <si>
    <t>Amanda Aparecida Puletti de Lucena Silva</t>
  </si>
  <si>
    <t>35427048812</t>
  </si>
  <si>
    <t>ayja59gf</t>
  </si>
  <si>
    <t>12497993960</t>
  </si>
  <si>
    <t>re7rw1ns</t>
  </si>
  <si>
    <t>Marta Maria Furtado Leite</t>
  </si>
  <si>
    <t>gjs8caj6</t>
  </si>
  <si>
    <t xml:space="preserve">Lanay Pereira de Oliveira </t>
  </si>
  <si>
    <t>45964926894</t>
  </si>
  <si>
    <t>aqzd63cf</t>
  </si>
  <si>
    <t>f357ffe1-bce6-4a0b-963a-cdaa869f77e4</t>
  </si>
  <si>
    <t>23978210959</t>
  </si>
  <si>
    <t>kn3bqmqr</t>
  </si>
  <si>
    <t xml:space="preserve">Felipe MInato </t>
  </si>
  <si>
    <t>mh4mwb3a</t>
  </si>
  <si>
    <t>Maria Amalia Olivencia Rodrigues</t>
  </si>
  <si>
    <t>09039328811</t>
  </si>
  <si>
    <t>67sacyp1</t>
  </si>
  <si>
    <t>Alexis Liasch Tavares</t>
  </si>
  <si>
    <t>36192609829</t>
  </si>
  <si>
    <t xml:space="preserve">Alexis Liasch Tavares </t>
  </si>
  <si>
    <t>kwe1r7xp</t>
  </si>
  <si>
    <t xml:space="preserve">Isabela Ricieri Castro e Souza </t>
  </si>
  <si>
    <t>06015189932</t>
  </si>
  <si>
    <t>08x777k5</t>
  </si>
  <si>
    <t>Fernanda Done Olivieri Marcos</t>
  </si>
  <si>
    <t>02692506979</t>
  </si>
  <si>
    <t>cc49f97a-d877-4cce-ba2e-696e9d609523</t>
  </si>
  <si>
    <t>Bruna da Silva Queiroz Albuquerque</t>
  </si>
  <si>
    <t>39058618870</t>
  </si>
  <si>
    <t>8094034e-be94-4987-9669-02fe5fa7cdab</t>
  </si>
  <si>
    <t>Fernando Uchoa do Rego Barros</t>
  </si>
  <si>
    <t>79552323487</t>
  </si>
  <si>
    <t>egx9tdbt</t>
  </si>
  <si>
    <t>99eazgdb</t>
  </si>
  <si>
    <t>mwm7x68t</t>
  </si>
  <si>
    <t>THIAGO MAKIYAMA FREITAS</t>
  </si>
  <si>
    <t>05923868997</t>
  </si>
  <si>
    <t>jfcq1670</t>
  </si>
  <si>
    <t>27b66x2k</t>
  </si>
  <si>
    <t>nphcekxa</t>
  </si>
  <si>
    <t>Leopoldo Macias Nogueira</t>
  </si>
  <si>
    <t>89920031968</t>
  </si>
  <si>
    <t>j19jxw64</t>
  </si>
  <si>
    <t>mp3kvk03</t>
  </si>
  <si>
    <t>MAURICIO DOS SANTOS VIEIRA</t>
  </si>
  <si>
    <t>04417903999</t>
  </si>
  <si>
    <t>c9kwdzdk</t>
  </si>
  <si>
    <t xml:space="preserve">julye Roberta de Abreu Aguiar </t>
  </si>
  <si>
    <t>08dtna5y</t>
  </si>
  <si>
    <t xml:space="preserve">ZELIA VILMA PEREIRA SALERNO </t>
  </si>
  <si>
    <t>6wa7g2vh</t>
  </si>
  <si>
    <t>mkddvv6k</t>
  </si>
  <si>
    <t xml:space="preserve">Sueli imaculada dos Santos Mizuyama </t>
  </si>
  <si>
    <t>87887401968</t>
  </si>
  <si>
    <t>274c8263-864a-4aa5-bc4f-8ef80acf7a12</t>
  </si>
  <si>
    <t>Matheus melo mariz dos santos</t>
  </si>
  <si>
    <t>47629011806</t>
  </si>
  <si>
    <t>01f3da97-f679-4b8a-8d2b-f0a42ba7c750</t>
  </si>
  <si>
    <t xml:space="preserve">Givanildo Barbosa Gonçalves </t>
  </si>
  <si>
    <t>19848932895</t>
  </si>
  <si>
    <t xml:space="preserve">Maria Aparecida Faraum Gonçalves </t>
  </si>
  <si>
    <t>32410812813</t>
  </si>
  <si>
    <t>akv765qg</t>
  </si>
  <si>
    <t>Eliane Borges da Fonseca Freire</t>
  </si>
  <si>
    <t>66621755791</t>
  </si>
  <si>
    <t>Marcello Bonelli Rodrigues</t>
  </si>
  <si>
    <t>01158913745</t>
  </si>
  <si>
    <t>gbvvh9pf</t>
  </si>
  <si>
    <t xml:space="preserve">Carlos Julio da Silva </t>
  </si>
  <si>
    <t>27888267882</t>
  </si>
  <si>
    <t>75r7kzc8</t>
  </si>
  <si>
    <t>dxhkjvj3</t>
  </si>
  <si>
    <t>JOÃO CARLOS DE O MONTEIRO DA SILVA</t>
  </si>
  <si>
    <t>50144719860</t>
  </si>
  <si>
    <t>4a98k3gd</t>
  </si>
  <si>
    <t>Gustavo Iankauskas de Moura Primolan</t>
  </si>
  <si>
    <t>1e22e203-aeaa-4f10-989c-39ba612a839f</t>
  </si>
  <si>
    <t xml:space="preserve">Fábia Aparecida Mendes Bernardes Elias </t>
  </si>
  <si>
    <t>00668276983</t>
  </si>
  <si>
    <t>60347fad-3a81-4dd4-a0bf-ff4cef9a2a1d</t>
  </si>
  <si>
    <t xml:space="preserve">Edelcio Lemes de Souza </t>
  </si>
  <si>
    <t>02125258919</t>
  </si>
  <si>
    <t xml:space="preserve">Mayra vernes dos Santos </t>
  </si>
  <si>
    <t>38503742896</t>
  </si>
  <si>
    <t>qye7883m</t>
  </si>
  <si>
    <t xml:space="preserve">Wilson Elias Gross </t>
  </si>
  <si>
    <t>31401672884</t>
  </si>
  <si>
    <t>34jz41qx</t>
  </si>
  <si>
    <t>Agnaldo Ferreira Damasceno</t>
  </si>
  <si>
    <t>91203244568</t>
  </si>
  <si>
    <t>p3yeq12j</t>
  </si>
  <si>
    <t>Carlos Henrique Reghin Dias</t>
  </si>
  <si>
    <t>08600515955</t>
  </si>
  <si>
    <t>02v83yth</t>
  </si>
  <si>
    <t xml:space="preserve">Máira da Silva Estácio </t>
  </si>
  <si>
    <t>q8p9w36e</t>
  </si>
  <si>
    <t xml:space="preserve">Cláudia aparecida veríssimo </t>
  </si>
  <si>
    <t>07765526863</t>
  </si>
  <si>
    <t>64xm79wa</t>
  </si>
  <si>
    <t>cd5ttqdt</t>
  </si>
  <si>
    <t>Laura Amaral Palma da Silva</t>
  </si>
  <si>
    <t>47552679867</t>
  </si>
  <si>
    <t>Valentina (Animal de Companhia)</t>
  </si>
  <si>
    <t>jkdrwnrw</t>
  </si>
  <si>
    <t xml:space="preserve">MICHEL VOLCOF </t>
  </si>
  <si>
    <t>22575897858</t>
  </si>
  <si>
    <t>6r1g513t</t>
  </si>
  <si>
    <t xml:space="preserve">Simone Andria de Oliveira </t>
  </si>
  <si>
    <t>03324477905</t>
  </si>
  <si>
    <t xml:space="preserve">Lucas Miguel Menezes de Oliveira </t>
  </si>
  <si>
    <t>50839879881</t>
  </si>
  <si>
    <t>16kf0nst</t>
  </si>
  <si>
    <t>Andreza Francielle de Brito</t>
  </si>
  <si>
    <t>d1f7psma</t>
  </si>
  <si>
    <t>Davi Correa da Silva</t>
  </si>
  <si>
    <t>17469332677</t>
  </si>
  <si>
    <t>66s549p5</t>
  </si>
  <si>
    <t>Silvia Helena da Silva</t>
  </si>
  <si>
    <t>42689122</t>
  </si>
  <si>
    <t>f089a1b0-e0ee-430a-80c7-8b54f58c7ea4</t>
  </si>
  <si>
    <t xml:space="preserve">Lígia Maria Alves de Oliveira </t>
  </si>
  <si>
    <t>06653703932</t>
  </si>
  <si>
    <t>j8e0qjje</t>
  </si>
  <si>
    <t>Leonardo Silva e Cruz</t>
  </si>
  <si>
    <t>45434480813</t>
  </si>
  <si>
    <t>180a7f97-269b-45bd-ad21-8161177ebb7d</t>
  </si>
  <si>
    <t>Leonor Casagrande</t>
  </si>
  <si>
    <t>10243255802</t>
  </si>
  <si>
    <t>anays3d1</t>
  </si>
  <si>
    <t>Maria Creuza da Silva</t>
  </si>
  <si>
    <t>01697698956</t>
  </si>
  <si>
    <t>kjt020d4</t>
  </si>
  <si>
    <t xml:space="preserve">Mariana Marques da Silva </t>
  </si>
  <si>
    <t>08529984900</t>
  </si>
  <si>
    <t>7b3eeaeb-4493-4699-87ef-16134e4e069a</t>
  </si>
  <si>
    <t xml:space="preserve">Alef Eduardo Rosa dos Santos </t>
  </si>
  <si>
    <t>09642586924</t>
  </si>
  <si>
    <t>ghkttv76</t>
  </si>
  <si>
    <t>Pedro Gabriel de Oliveira Piai</t>
  </si>
  <si>
    <t>46869378843</t>
  </si>
  <si>
    <t>7yn4cbn7</t>
  </si>
  <si>
    <t>dj9fzy2t</t>
  </si>
  <si>
    <t>João Pedro Vaciloto Montilha</t>
  </si>
  <si>
    <t>48932788863</t>
  </si>
  <si>
    <t>c5077922-0ae8-4560-849a-b0ff40770e60</t>
  </si>
  <si>
    <t>e796ba74-cac2-4dd4-bdca-ac4b117cee6e</t>
  </si>
  <si>
    <t>2ee7f4b3-5e8d-476c-896c-b9babcd7b5a9</t>
  </si>
  <si>
    <t xml:space="preserve">Aparecida de Fatima de Carvalho </t>
  </si>
  <si>
    <t>71693610949</t>
  </si>
  <si>
    <t>5vy9xxqq</t>
  </si>
  <si>
    <t>08a1703e-8ebc-4b3e-afbe-c635035e9998</t>
  </si>
  <si>
    <t>Eliane Vicari</t>
  </si>
  <si>
    <t>26383679821</t>
  </si>
  <si>
    <t>5vdkf8n5</t>
  </si>
  <si>
    <t>Jessica Maria Coutinho Roters</t>
  </si>
  <si>
    <t>597yfth4</t>
  </si>
  <si>
    <t>Amanda Outuki</t>
  </si>
  <si>
    <t>06006130971</t>
  </si>
  <si>
    <t>0k4jesx4</t>
  </si>
  <si>
    <t>Matheus Almeida da Silva</t>
  </si>
  <si>
    <t>40614915805</t>
  </si>
  <si>
    <t>p3m80q8x</t>
  </si>
  <si>
    <t>Karime MInato</t>
  </si>
  <si>
    <t>g4aj4y6s</t>
  </si>
  <si>
    <t>58n55rsm</t>
  </si>
  <si>
    <t>Elder Marcel Yuzo Ono</t>
  </si>
  <si>
    <t>39608983800</t>
  </si>
  <si>
    <t xml:space="preserve">Jhonatas Oliveira Gonçalves </t>
  </si>
  <si>
    <t>16012463740</t>
  </si>
  <si>
    <t>185hxbhs</t>
  </si>
  <si>
    <t>Ana Beatriz Strassacapa dos Santos</t>
  </si>
  <si>
    <t>14435979969</t>
  </si>
  <si>
    <t>h7f8s3jm</t>
  </si>
  <si>
    <t xml:space="preserve">Marlene Ferreira de Souza </t>
  </si>
  <si>
    <t>68343604920</t>
  </si>
  <si>
    <t xml:space="preserve">Donizeti José de Souza </t>
  </si>
  <si>
    <t>14142567870</t>
  </si>
  <si>
    <t>Donizeti José de Souza</t>
  </si>
  <si>
    <t>49nvn15s</t>
  </si>
  <si>
    <t>Daniela Martinez Correa</t>
  </si>
  <si>
    <t>G2741232</t>
  </si>
  <si>
    <t>c7kmwvbm</t>
  </si>
  <si>
    <t>Emilly Gandra Robatini</t>
  </si>
  <si>
    <t>7rnns2xf</t>
  </si>
  <si>
    <t xml:space="preserve">Joyce leite Costa </t>
  </si>
  <si>
    <t>31454314800</t>
  </si>
  <si>
    <t>4cx5808g</t>
  </si>
  <si>
    <t xml:space="preserve">silvia regina francisco </t>
  </si>
  <si>
    <t>87871351915</t>
  </si>
  <si>
    <t xml:space="preserve">silvia regina fracisco </t>
  </si>
  <si>
    <t>https://www.fazenda.pr.gov.br/bpe/qrcode?chBPe=41250778352663000162630010001146381778355107&amp;tpAmb=1</t>
  </si>
  <si>
    <t>https://passagens.embarca.ai/api/v1/orders/yq2Qokcq4gJU7Ett4CDBY6JC/pdf/public</t>
  </si>
  <si>
    <t>https://bpe.fazenda.sp.gov.br/BPe/qrcode?chBPe=35250778352663002106630010000497691443788610&amp;tpAmb=1</t>
  </si>
  <si>
    <t>https://passagens.embarca.ai/api/v1/orders/CMDYa2x4PXQXs25RTfqJzqdm/pdf/public</t>
  </si>
  <si>
    <t>https://bpe.fazenda.sp.gov.br/BPe/qrcode?chBPe=35250778352663002106630010000498182999998311&amp;tpAmb=1&amp;sign=ReMx+osKVCW+ch4RuYTmKFL2WQX+GZXXVQS5AECWTZAWRk2kuv5dWrV13/G1TVwEfo5exsWH0r/d99abQtOH7tX06i6I6AXiF+Mze7xavRcABUu0R8EEEx11d8vPnDc8joEt+jIStDl86Wzv5dXi3+mRM0KIDyJ6mqbgTXutdczNgPdt3pMK9/Q4iy/X3PqKHfym2KuBHFzk40/5trqIfvGvcn72xWmxYyB7mEVY2nr1ZZFs6KFVJ6wn3Red12VXbvbHXtCDGpXm4B7QzinOu1Ia5yRA7YH61/xWHRmGxOWp7tO6nkfIQzgOVMUSw+391f2pdxQ3FI87JIbv7gOg6A==</t>
  </si>
  <si>
    <t>https://passagens.embarca.ai/api/v1/orders/5WoWwcDBPHncmbMHBD6pMZ5f/pdf/public</t>
  </si>
  <si>
    <t>https://www.fazenda.pr.gov.br/bpe/qrcode?chBPe=41250678352663000162630010001132871821969510&amp;tpAmb=1</t>
  </si>
  <si>
    <t>https://passagens.embarca.ai/api/v1/orders/x2BsXJpWzvHq65xiMnfpPzpd/pdf/public</t>
  </si>
  <si>
    <t>https://bpe.fazenda.sp.gov.br/BPe/qrcode?chBPe=35250778352663002106630010000498811638435368&amp;tpAmb=1</t>
  </si>
  <si>
    <t>https://passagens.embarca.ai/api/v1/orders/hXuRirKpY34r2EHKoM8Pednr/pdf/public</t>
  </si>
  <si>
    <t>https://bpe.fazenda.sp.gov.br/BPe/qrcode?chBPe=35250678352663002106630010000484511400312975&amp;tpAmb=1</t>
  </si>
  <si>
    <t>https://passagens.embarca.ai/api/v1/orders/xGfWL4uNSqSodDi7n5zYXd6x/pdf/public</t>
  </si>
  <si>
    <t>https://bpe.fazenda.sp.gov.br/BPe/qrcode?chBPe=35250678352663002106630010000483081675244478&amp;tpAmb=1</t>
  </si>
  <si>
    <t>https://passagens.embarca.ai/api/v1/orders/Ueq5wSk5RG2cbstcRpL4A2dT/pdf/public</t>
  </si>
  <si>
    <t>https://www.fazenda.pr.gov.br/bpe/qrcode?chBPe=41250678352663000162630010001131511680725174&amp;tpAmb=1</t>
  </si>
  <si>
    <t>https://passagens.embarca.ai/api/v1/orders/vHPiwVUsvTnT6r9mRnqd71zN/pdf/public</t>
  </si>
  <si>
    <t>https://www.fazenda.pr.gov.br/bpe/qrcode?chBPe=41250778352663000162630010001148941894908257&amp;tpAmb=1</t>
  </si>
  <si>
    <t>https://passagens.embarca.ai/api/v1/orders/VYiruN8zz48t81qwEPE8gLJ1/pdf/public</t>
  </si>
  <si>
    <t>https://bpe.fazenda.sp.gov.br/BPe/qrcode?chBPe=35250578352663002106630010000472911113208781&amp;tpAmb=1</t>
  </si>
  <si>
    <t>https://passagens.embarca.ai/api/v1/orders/TiG5EeJeHU8oeFLKyESup92v/pdf/public</t>
  </si>
  <si>
    <t>https://www.fazenda.pr.gov.br/bpe/qrcode?chBPe=41250678352663000162630010001133431341718212&amp;tpAmb=1</t>
  </si>
  <si>
    <t>https://passagens.embarca.ai/api/v1/orders/fGnwPCpjHQJCvMja1oNmSsxF/pdf/public</t>
  </si>
  <si>
    <t>https://bpe.fazenda.sp.gov.br/BPe/qrcode?chBPe=35250778352663002106630010000499421303152744&amp;tpAmb=1</t>
  </si>
  <si>
    <t>https://passagens.embarca.ai/api/v1/orders/4Ko1cka9sGVJRyD7QMDCbkf8/pdf/public</t>
  </si>
  <si>
    <t>https://www.fazenda.pr.gov.br/bpe/qrcode?chBPe=41250678352663000162630010001132591895351892&amp;tpAmb=1</t>
  </si>
  <si>
    <t>https://passagens.embarca.ai/api/v1/orders/cS5kY26GajqegEFadzpELzpx/pdf/public</t>
  </si>
  <si>
    <t>https://bpe.fazenda.sp.gov.br/BPe/qrcode?chBPe=35250778352663002106630010000497011481574730&amp;tpAmb=1</t>
  </si>
  <si>
    <t>https://passagens.embarca.ai/api/v1/orders/yyZgLWzNwis2zRcshkqofmku/pdf/public</t>
  </si>
  <si>
    <t>https://www.fazenda.pr.gov.br/bpe/qrcode?chBPe=41250678352663000162630010001132221144117415&amp;tpAmb=1</t>
  </si>
  <si>
    <t>https://passagens.embarca.ai/api/v1/orders/zZKvU9jaDuEDeUeYspUF83Z6/pdf/public</t>
  </si>
  <si>
    <t>https://bpe.fazenda.sp.gov.br/BPe/qrcode?chBPe=35250778352663002106630010000498401019583604&amp;tpAmb=1</t>
  </si>
  <si>
    <t>https://passagens.embarca.ai/api/v1/orders/zVcWAsAchGxb5PiHUsYZdSmR/pdf/public</t>
  </si>
  <si>
    <t>https://bpe.fazenda.sp.gov.br/BPe/qrcode?chBPe=35250778352663002106630010000498861647235771&amp;tpAmb=1</t>
  </si>
  <si>
    <t>https://passagens.embarca.ai/api/v1/orders/oR2v2XyGEGx3MRyaJFPk8a15/pdf/public</t>
  </si>
  <si>
    <t>https://www.fazenda.pr.gov.br/bpe/qrcode?chBPe=41250778352663000162630010001149111829765350&amp;tpAmb=1</t>
  </si>
  <si>
    <t>https://passagens.embarca.ai/api/v1/orders/RgqaTZActJk5CwfgBEgHNu8G/pdf/public</t>
  </si>
  <si>
    <t>https://www.fazenda.pr.gov.br/bpe/qrcode?chBPe=41250678352663000162630010001131621848575844&amp;tpAmb=1</t>
  </si>
  <si>
    <t>https://passagens.embarca.ai/api/v1/orders/Y79baHTGcasiMkaUbV3grHXz/pdf/public</t>
  </si>
  <si>
    <t>https://bpe.fazenda.sp.gov.br/BPe/qrcode?chBPe=35250778352663002106630010000498202713483134&amp;tpAmb=1&amp;sign=nMvhB1tkXC3MXPmF3mOltQiSnqO+3lK19q25Aq9cmJ9sWLYeWk9V4va2+LPcM3k6m0R+X2VsJyrxRuoRqEQYD7ySZE4ZnRgrOp7nDtAAJ4CQDWrzKzGqwb4P0CNz/63xaecy4a7HkHhgzAmyuzzqPOFuoiu+GCcXh0AgTxu2N9xSJEmGPZBbHpw3u9Etq1LSlOknRs3O80lKx/GKbX2k8T6fg489X5TBkfPfX15ieI4mxYv+IT5KJ68DfMpEZRCBPLIGKx+8z2yd1iM2pwg5CjUHURa9HEUcbOyYNfAqpx//k00tzgD+AoFSDxC/qGVuCe79vYw209tfC0vXAZ/gXA==</t>
  </si>
  <si>
    <t>https://passagens.embarca.ai/api/v1/orders/NxE83sdkQDaD99Q1WA6KMEVp/pdf/public</t>
  </si>
  <si>
    <t>https://www.fazenda.pr.gov.br/bpe/qrcode?chBPe=41250778352663000162630010001148801606867015&amp;tpAmb=1</t>
  </si>
  <si>
    <t>https://passagens.embarca.ai/api/v1/orders/s5NdSMP3dTQBFtph938yKrSv/pdf/public</t>
  </si>
  <si>
    <t>https://www.fazenda.pr.gov.br/bpe/qrcode?chBPe=41250778352663000162630010001148821033649191&amp;tpAmb=1</t>
  </si>
  <si>
    <t>https://passagens.embarca.ai/api/v1/orders/DUvyrm6vLY3umwUe2c7spEoz/pdf/public</t>
  </si>
  <si>
    <t>https://bpe.fazenda.sp.gov.br/BPe/qrcode?chBPe=35250678352663002106630010000483901440486942&amp;tpAmb=1</t>
  </si>
  <si>
    <t>https://passagens.embarca.ai/api/v1/orders/poV9pBML3aiJa7VtM51UjUoD/pdf/public</t>
  </si>
  <si>
    <t>https://www.fazenda.pr.gov.br/bpe/qrcode?chBPe=41250678352663000162630010001132281010179959&amp;tpAmb=1</t>
  </si>
  <si>
    <t>https://passagens.embarca.ai/api/v1/orders/g9xWv96tfon5rXNdrW6z8iwx/pdf/public</t>
  </si>
  <si>
    <t>https://bpe.fazenda.sp.gov.br/BPe/qrcode?chBPe=35250778352663002106630010000499041428181579&amp;tpAmb=1</t>
  </si>
  <si>
    <t>https://passagens.embarca.ai/api/v1/orders/W96FS9yokYCn5vpsDmfSNJG7/pdf/public</t>
  </si>
  <si>
    <t>https://www.fazenda.pr.gov.br/bpe/qrcode?chBPe=41250678352663000162630010001132671556075452&amp;tpAmb=1</t>
  </si>
  <si>
    <t>https://passagens.embarca.ai/api/v1/orders/gJuxBoTr1X9pkUHd9R9W4vKt/pdf/public</t>
  </si>
  <si>
    <t>https://www.fazenda.pr.gov.br/bpe/qrcode?chBPe=41250778586674000107630010160792641386087430&amp;tpAmb=1</t>
  </si>
  <si>
    <t>https://passagens.embarca.ai/api/v1/orders/wX2TQQrbN98KBx6dJdyrToy3/pdf/public</t>
  </si>
  <si>
    <t>https://bpe.fazenda.sp.gov.br/BPe/qrcode?chBPe=35250778352663002106630010000498611632165420&amp;tpAmb=1</t>
  </si>
  <si>
    <t>https://passagens.embarca.ai/api/v1/orders/RE4YhaiYbUQZrJWsy7KVXfsv/pdf/public</t>
  </si>
  <si>
    <t>https://www.fazenda.pr.gov.br/bpe/qrcode?chBPe=41250778352663000162630010001150221111941935&amp;tpAmb=1</t>
  </si>
  <si>
    <t>https://passagens.embarca.ai/api/v1/orders/noYfFNwVHxEyTUL9JSn9FVZ7/pdf/public</t>
  </si>
  <si>
    <t>https://bpe.fazenda.sp.gov.br/BPe/qrcode?chBPe=35250478352663002106630010000460281918431600&amp;tpAmb=1</t>
  </si>
  <si>
    <t>https://passagens.embarca.ai/api/v1/orders/HfTh7tP2BwjgY21j1itD6wUw/pdf/public</t>
  </si>
  <si>
    <t>https://bpe.fazenda.sp.gov.br/BPe/qrcode?chBPe=35250578352663002106630010000471161537823971&amp;tpAmb=1</t>
  </si>
  <si>
    <t>https://passagens.embarca.ai/api/v1/orders/xQ6Y8wj9WAvxBFvxLuiS2LWo/pdf/public</t>
  </si>
  <si>
    <t>https://www.fazenda.pr.gov.br/bpe/qrcode?chBPe=41250778352663000162630010001148681870812810&amp;tpAmb=1</t>
  </si>
  <si>
    <t>https://passagens.embarca.ai/api/v1/orders/tsbjPjCXNk61bzCZx574jMb4/pdf/public</t>
  </si>
  <si>
    <t>https://www.fazenda.pr.gov.br/bpe/qrcode?chBPe=41250778352663000162630010001146561470008419&amp;tpAmb=1</t>
  </si>
  <si>
    <t>https://passagens.embarca.ai/api/v1/orders/pV9wCaxFuA8WHdHvGr8HUZ24/pdf/public</t>
  </si>
  <si>
    <t>https://www.fazenda.pr.gov.br/bpe/qrcode?chBPe=41250778352663000162630010001149041859194292&amp;tpAmb=1</t>
  </si>
  <si>
    <t>https://passagens.embarca.ai/api/v1/orders/HKG6NUFM5CiadaLXSq58bkk8/pdf/public</t>
  </si>
  <si>
    <t>https://www.fazenda.pr.gov.br/bpe/qrcode?chBPe=41250678352663000162630010001132461558477051&amp;tpAmb=1</t>
  </si>
  <si>
    <t>https://passagens.embarca.ai/api/v1/orders/9Wp2JjNHFUiWduRWGwkfzKb8/pdf/public</t>
  </si>
  <si>
    <t>https://www.fazenda.pr.gov.br/bpe/qrcode?chBPe=41250578352663000162630010001120291196219237&amp;tpAmb=1</t>
  </si>
  <si>
    <t>https://passagens.embarca.ai/api/v1/orders/9qJ9LwiVeabK9X2qJoLQA3kQ/pdf/public</t>
  </si>
  <si>
    <t>https://bpe.fazenda.sp.gov.br/BPe/qrcode?chBPe=35250678352663002106630010000483731116371905&amp;tpAmb=1</t>
  </si>
  <si>
    <t>https://passagens.embarca.ai/api/v1/orders/ttv1JYGDWWPqgAqES5TLDBmX/pdf/public</t>
  </si>
  <si>
    <t>https://www.fazenda.pr.gov.br/bpe/qrcode?chBPe=41250778352663000162630010001147901932515143&amp;tpAmb=1</t>
  </si>
  <si>
    <t>https://passagens.embarca.ai/api/v1/orders/udfRD3asP2MttYkHRk4nJsaC/pdf/public</t>
  </si>
  <si>
    <t>https://www.fazenda.pr.gov.br/bpe/qrcode?chBPe=41250678352663000162630010001131801082607510&amp;tpAmb=1</t>
  </si>
  <si>
    <t>https://passagens.embarca.ai/api/v1/orders/hAkQWTPZS8wohwNCzCFC2RTH/pdf/public</t>
  </si>
  <si>
    <t>https://www.fazenda.pr.gov.br/bpe/qrcode?chBPe=41250678352663000162630010001132341520082300&amp;tpAmb=1</t>
  </si>
  <si>
    <t>https://passagens.embarca.ai/api/v1/orders/KTP86YCrNXBaaVbuWDS4YjXM/pdf/public</t>
  </si>
  <si>
    <t>https://bpe.fazenda.sp.gov.br/BPe/qrcode?chBPe=35250678352663002106630010000484581031964056&amp;tpAmb=1</t>
  </si>
  <si>
    <t>https://passagens.embarca.ai/api/v1/orders/VwZj1afX5Z1QG2SpsrjUFUNw/pdf/public</t>
  </si>
  <si>
    <t>https://bpe.fazenda.sp.gov.br/BPe/qrcode?chBPe=35250678352663002106630010000484891283733071&amp;tpAmb=1</t>
  </si>
  <si>
    <t>https://passagens.embarca.ai/api/v1/orders/9NVuTq1RNSrG53g2eguE2LSr/pdf/public</t>
  </si>
  <si>
    <t>https://bpe.fazenda.sp.gov.br/BPe/qrcode?chBPe=35250778352663002106630010000499441341363328&amp;tpAmb=1</t>
  </si>
  <si>
    <t>https://passagens.embarca.ai/api/v1/orders/j5pWKzLrn6izbuyViwECwELS/pdf/public</t>
  </si>
  <si>
    <t>https://www.fazenda.pr.gov.br/bpe/qrcode?chBPe=41250778352663000162630010001148021528520826&amp;tpAmb=1</t>
  </si>
  <si>
    <t>https://passagens.embarca.ai/api/v1/orders/hGzb7pFuqKedqc6GagxvSpuM/pdf/public</t>
  </si>
  <si>
    <t>https://www.fazenda.pr.gov.br/bpe/qrcode?chBPe=41250678352663000162630010001130901752209579&amp;tpAmb=1</t>
  </si>
  <si>
    <t>https://passagens.embarca.ai/api/v1/orders/ouEEtLd6eADufs1CKFfnWt8y/pdf/public</t>
  </si>
  <si>
    <t>https://bpe.fazenda.sp.gov.br/BPe/qrcode?chBPe=35250678352663002106630010000484301555944797&amp;tpAmb=1</t>
  </si>
  <si>
    <t>https://passagens.embarca.ai/api/v1/orders/5Pnuwfe6Wj5yfDZNDHVmxNrx/pdf/public</t>
  </si>
  <si>
    <t>https://www.fazenda.pr.gov.br/bpe/qrcode?chBPe=41250778352663000162630010001148571932491253&amp;tpAmb=1</t>
  </si>
  <si>
    <t>https://passagens.embarca.ai/api/v1/orders/G2Rw3f6tMWDmYXgR2pJu1zzV/pdf/public</t>
  </si>
  <si>
    <t>https://bpe.fazenda.sp.gov.br/BPe/qrcode?chBPe=35250778352663002106630010000498801557747206&amp;tpAmb=1</t>
  </si>
  <si>
    <t>https://passagens.embarca.ai/api/v1/orders/FvYgTrT1bUjCMXJQ5SXfY4TG/pdf/public</t>
  </si>
  <si>
    <t>https://bpe.fazenda.sp.gov.br/BPe/qrcode?chBPe=35250678352663002106630010000480051104840275&amp;tpAmb=1</t>
  </si>
  <si>
    <t>https://passagens.embarca.ai/api/v1/orders/iX5HpQK1A1RgjR3ixYS8w3L4/pdf/public</t>
  </si>
  <si>
    <t>https://bpe.fazenda.sp.gov.br/BPe/qrcode?chBPe=35250778352663002106630010000498231704314116&amp;tpAmb=1</t>
  </si>
  <si>
    <t>https://passagens.embarca.ai/api/v1/orders/uLLWJZw3YbLdePuXz56Aer2d/pdf/public</t>
  </si>
  <si>
    <t>https://www.fazenda.pr.gov.br/bpe/qrcode?chBPe=41250378352663000162630010001090121227633505&amp;tpAmb=1</t>
  </si>
  <si>
    <t>https://passagens.embarca.ai/api/v1/orders/BRPe4oFEMXA9vN4ttTmReXKa/pdf/public</t>
  </si>
  <si>
    <t>https://www.fazenda.pr.gov.br/bpe/qrcode?chBPe=41250678352663000162630010001133401284743258&amp;tpAmb=1</t>
  </si>
  <si>
    <t>https://passagens.embarca.ai/api/v1/orders/jk7SP2sAe9fZuWZYfXGsXnzd/pdf/public</t>
  </si>
  <si>
    <t>https://www.fazenda.pr.gov.br/bpe/qrcode?chBPe=41250378586674000107630010152846231126601825&amp;tpAmb=1</t>
  </si>
  <si>
    <t>https://passagens.embarca.ai/api/v1/orders/4xQHCAYuRJiDD22SYLnA8TUC/pdf/public</t>
  </si>
  <si>
    <t>https://bpe.fazenda.sp.gov.br/BPe/qrcode?chBPe=35250778352663002106630010000497491043130436&amp;tpAmb=1</t>
  </si>
  <si>
    <t>https://passagens.embarca.ai/api/v1/orders/MsZdAWGmpmxKhYZcgLktDRbm/pdf/public</t>
  </si>
  <si>
    <t>https://www.fazenda.pr.gov.br/bpe/qrcode?chBPe=41250778352663000162630010001148831105267742&amp;tpAmb=1</t>
  </si>
  <si>
    <t>https://passagens.embarca.ai/api/v1/orders/UQoScvqkeDHSbYVwC1hSgmaV/pdf/public</t>
  </si>
  <si>
    <t>https://www.fazenda.pr.gov.br/bpe/qrcode?chBPe=41250678352663000162630010001131031285835682&amp;tpAmb=1</t>
  </si>
  <si>
    <t>https://passagens.embarca.ai/api/v1/orders/E8SXHZjNpKqHRqCuQELRhvJ9/pdf/public</t>
  </si>
  <si>
    <t>https://www.fazenda.pr.gov.br/bpe/qrcode?chBPe=41250678352663000162630010001131501824721831&amp;tpAmb=1</t>
  </si>
  <si>
    <t>https://passagens.embarca.ai/api/v1/orders/aVCuGjp37LmvUabKByJLUfZg/pdf/public</t>
  </si>
  <si>
    <t>https://bpe.fazenda.sp.gov.br/BPe/qrcode?chBPe=35250578352663002106630010000473391335837080&amp;tpAmb=1</t>
  </si>
  <si>
    <t>https://passagens.embarca.ai/api/v1/orders/Y7YDC2jiP2eP9p2owwBUSpH7/pdf/public</t>
  </si>
  <si>
    <t>https://www.fazenda.pr.gov.br/bpe/qrcode?chBPe=41250678352663000162630010001130761981491079&amp;tpAmb=1</t>
  </si>
  <si>
    <t>https://passagens.embarca.ai/api/v1/orders/jGsx5bMq5XZWbZmmuPLijXs7/pdf/public</t>
  </si>
  <si>
    <t>https://bpe.fazenda.sp.gov.br/BPe/qrcode?chBPe=35250778352663002106630010000497531295869196&amp;tpAmb=1</t>
  </si>
  <si>
    <t>https://passagens.embarca.ai/api/v1/orders/vVvZnKGpNsSynJUEBeM5ydpq/pdf/public</t>
  </si>
  <si>
    <t>https://www.fazenda.pr.gov.br/bpe/qrcode?chBPe=41250778352663000162630010001149981550682708&amp;tpAmb=1</t>
  </si>
  <si>
    <t>https://passagens.embarca.ai/api/v1/orders/qrCv5BtFbxonrmu4hfAMCxw7/pdf/public</t>
  </si>
  <si>
    <t>https://bpe.fazenda.sp.gov.br/BPe/qrcode?chBPe=35250778352663002106630010000498851673165583&amp;tpAmb=1</t>
  </si>
  <si>
    <t>https://passagens.embarca.ai/api/v1/orders/kHPFq8MdaoxLw66HD6UfcDjd/pdf/public</t>
  </si>
  <si>
    <t>https://www.fazenda.pr.gov.br/bpe/qrcode?chBPe=41250778352663000162630010001148931767488693&amp;tpAmb=1</t>
  </si>
  <si>
    <t>https://passagens.embarca.ai/api/v1/orders/3yAETH6HhG6hvJvYQ9xQ7a9M/pdf/public</t>
  </si>
  <si>
    <t>https://www.fazenda.pr.gov.br/bpe/qrcode?chBPe=41241078352663000162630010001005351711279499&amp;tpAmb=1</t>
  </si>
  <si>
    <t>https://passagens.embarca.ai/api/v1/orders/HsVzVV5ieYWPXcEcN5TZJGSq/pdf/public</t>
  </si>
  <si>
    <t>https://www.fazenda.pr.gov.br/bpe/qrcode?chBPe=41250678352663000162630010001133021931672153&amp;tpAmb=1</t>
  </si>
  <si>
    <t>https://passagens.embarca.ai/api/v1/orders/nBHVUY7SevU38GvHKPQHCHRg/pdf/public</t>
  </si>
  <si>
    <t>https://bpe.fazenda.sp.gov.br/BPe/qrcode?chBPe=35250678352663002106630010000485471786173233&amp;tpAmb=1</t>
  </si>
  <si>
    <t>https://passagens.embarca.ai/api/v1/orders/qy7sofpFqE2UYtrYwSWJSqyk/pdf/public</t>
  </si>
  <si>
    <t>https://bpe.fazenda.sp.gov.br/BPe/qrcode?chBPe=35250678352663002106630010000483841435376274&amp;tpAmb=1</t>
  </si>
  <si>
    <t>https://passagens.embarca.ai/api/v1/orders/c2tWWsEE7YBJ9hBQpuRPb2Mz/pdf/public</t>
  </si>
  <si>
    <t>https://www.fazenda.pr.gov.br/bpe/qrcode?chBPe=41250678352663000162630010001132291200294870&amp;tpAmb=1</t>
  </si>
  <si>
    <t>https://passagens.embarca.ai/api/v1/orders/CBgNtnwbpq5dSpWPQFWMsHHh/pdf/public</t>
  </si>
  <si>
    <t>https://www.fazenda.pr.gov.br/bpe/qrcode?chBPe=41250678352663000162630010001132521045910833&amp;tpAmb=1</t>
  </si>
  <si>
    <t>https://passagens.embarca.ai/api/v1/orders/NCUpXFtYGgWMnHtKcpir7XEc/pdf/public</t>
  </si>
  <si>
    <t>https://www.fazenda.pr.gov.br/bpe/qrcode?chBPe=41250778352663000162630010001148311567393769&amp;tpAmb=1</t>
  </si>
  <si>
    <t>https://passagens.embarca.ai/api/v1/orders/rdn7LK3SSH8Lu27ZuSYdtTjt/pdf/public</t>
  </si>
  <si>
    <t>https://bpe.fazenda.sp.gov.br/BPe/qrcode?chBPe=35250778352663002106630010000498531663165382&amp;tpAmb=1</t>
  </si>
  <si>
    <t>https://passagens.embarca.ai/api/v1/orders/kJ2h81kixsRBKhpNbaoKmLaw/pdf/public</t>
  </si>
  <si>
    <t>https://www.fazenda.pr.gov.br/bpe/qrcode?chBPe=41250778352663000162630010001148481493586906&amp;tpAmb=1</t>
  </si>
  <si>
    <t>https://passagens.embarca.ai/api/v1/orders/BV12VQV8QcBRLy1LYkmX4FLG/pdf/public</t>
  </si>
  <si>
    <t>https://www.fazenda.pr.gov.br/bpe/qrcode?chBPe=41250678352663000162630010001132751880286686&amp;tpAmb=1</t>
  </si>
  <si>
    <t>https://passagens.embarca.ai/api/v1/orders/3Bdpfj9CgQ69wCZB5kK7dqUw/pdf/public</t>
  </si>
  <si>
    <t>https://bpe.fazenda.sp.gov.br/BPe/qrcode?chBPe=35250678352663002106630010000484001887506830&amp;tpAmb=1</t>
  </si>
  <si>
    <t>https://passagens.embarca.ai/api/v1/orders/wDFCSpKeiHmJQpKN9XevkZ3d/pdf/public</t>
  </si>
  <si>
    <t>https://www.fazenda.pr.gov.br/bpe/qrcode?chBPe=41250778352663000162630010001150051148160731&amp;tpAmb=1</t>
  </si>
  <si>
    <t>https://passagens.embarca.ai/api/v1/orders/XpXiQJLenc897tFZjejRTQ8x/pdf/public</t>
  </si>
  <si>
    <t>https://www.fazenda.pr.gov.br/bpe/qrcode?chBPe=41250778352663000162630010001149221627668536&amp;tpAmb=1</t>
  </si>
  <si>
    <t>https://passagens.embarca.ai/api/v1/orders/otEF3CNzGjUFRm2wcVjE13Bb/pdf/public</t>
  </si>
  <si>
    <t>https://www.fazenda.pr.gov.br/bpe/qrcode?chBPe=41250678352663000162630010001131861412786670&amp;tpAmb=1</t>
  </si>
  <si>
    <t>https://passagens.embarca.ai/api/v1/orders/4ApRTdC7kZTa5RobT9WbRNmZ/pdf/public</t>
  </si>
  <si>
    <t>https://bpe.fazenda.sp.gov.br/BPe/qrcode?chBPe=35250778352663002106630010000498451039635576&amp;tpAmb=1</t>
  </si>
  <si>
    <t>https://passagens.embarca.ai/api/v1/orders/in8PVS3KiGA4ZzGoLkaU6xc2/pdf/public</t>
  </si>
  <si>
    <t>https://bpe.fazenda.sp.gov.br/BPe/qrcode?chBPe=35250678352663002106630010000483671152065447&amp;tpAmb=1</t>
  </si>
  <si>
    <t>https://passagens.embarca.ai/api/v1/orders/HFdqLJe7mxKfPFpEXtFUxbMK/pdf/public</t>
  </si>
  <si>
    <t>https://bpe.fazenda.sp.gov.br/BPe/qrcode?chBPe=35250678352663002106630010000483061532698535&amp;tpAmb=1</t>
  </si>
  <si>
    <t>https://passagens.embarca.ai/api/v1/orders/VrojAh2KbKQ9EabSgrmsp1zX/pdf/public</t>
  </si>
  <si>
    <t>https://bpe.fazenda.sp.gov.br/BPe/qrcode?chBPe=35250678352663002106630010000483541474368040&amp;tpAmb=1</t>
  </si>
  <si>
    <t>https://passagens.embarca.ai/api/v1/orders/C8zDrEnpAD4tMpZkAfeNcRTH/pdf/public</t>
  </si>
  <si>
    <t>https://bpe.fazenda.sp.gov.br/BPe/qrcode?chBPe=35250778352663002106630010000498891512242054&amp;tpAmb=1</t>
  </si>
  <si>
    <t>https://passagens.embarca.ai/api/v1/orders/To8uHammsdEeLRKLuSgjzsPd/pdf/public</t>
  </si>
  <si>
    <t>https://www.fazenda.pr.gov.br/bpe/qrcode?chBPe=41250778352663000162630010001149911122208454&amp;tpAmb=1</t>
  </si>
  <si>
    <t>https://passagens.embarca.ai/api/v1/orders/GbxnzVncNXgLQB5MMe7cPuwg/pdf/public</t>
  </si>
  <si>
    <t>https://bpe.fazenda.sp.gov.br/BPe/qrcode?chBPe=35250578352663002106630010000471651831330701&amp;tpAmb=1</t>
  </si>
  <si>
    <t>https://passagens.embarca.ai/api/v1/orders/mTBpGg1MoiguEkPuYMX2qzxy/pdf/public</t>
  </si>
  <si>
    <t>https://www.fazenda.pr.gov.br/bpe/qrcode?chBPe=41250578352663000162630010001118481723254763&amp;tpAmb=1</t>
  </si>
  <si>
    <t>https://passagens.embarca.ai/api/v1/orders/24x7wGXvRJUqrVvjtxkYCWXD/pdf/public</t>
  </si>
  <si>
    <t>https://www.fazenda.pr.gov.br/bpe/qrcode?chBPe=41250678352663000162630010001131691764879673&amp;tpAmb=1</t>
  </si>
  <si>
    <t>https://passagens.embarca.ai/api/v1/orders/xnsyEiPn316QioFumS1r9TZy/pdf/public</t>
  </si>
  <si>
    <t>https://www.fazenda.pr.gov.br/bpe/qrcode?chBPe=41250778352663000162630010001148041659546130&amp;tpAmb=1</t>
  </si>
  <si>
    <t>https://passagens.embarca.ai/api/v1/orders/2bnK8aoHiYdDA6HZasy3cTMd/pdf/public</t>
  </si>
  <si>
    <t>https://www.fazenda.pr.gov.br/bpe/qrcode?chBPe=41250778352663000162630010001147221823624898&amp;tpAmb=1</t>
  </si>
  <si>
    <t>https://passagens.embarca.ai/api/v1/orders/hNRvEHKnnTQbD5KqdkcPhb2b/pdf/public</t>
  </si>
  <si>
    <t>https://bpe.fazenda.sp.gov.br/BPe/qrcode?chBPe=35250778352663002106630010000498901917591608&amp;tpAmb=1</t>
  </si>
  <si>
    <t>https://passagens.embarca.ai/api/v1/orders/WrSdNXMYXJSSK82GkyWjRsVW/pdf/public</t>
  </si>
  <si>
    <t>https://www.fazenda.pr.gov.br/bpe/qrcode?chBPe=41250778352663000162630010001148101105446217&amp;tpAmb=1</t>
  </si>
  <si>
    <t>https://passagens.embarca.ai/api/v1/orders/ak4Ybuz7SjAaszzM5xhaaViz/pdf/public</t>
  </si>
  <si>
    <t>https://bpe.fazenda.sp.gov.br/BPe/qrcode?chBPe=35250678352663002106630010000484501388418988&amp;tpAmb=1</t>
  </si>
  <si>
    <t>https://passagens.embarca.ai/api/v1/orders/wbYgVo7hLQ2Rt5qsNH7XiFRT/pdf/public</t>
  </si>
  <si>
    <t>https://bpe.fazenda.sp.gov.br/BPe/qrcode?chBPe=35250578352663002106630010000471311132840702&amp;tpAmb=1</t>
  </si>
  <si>
    <t>https://passagens.embarca.ai/api/v1/orders/nU1NPu3zrgiQJgY2rxP6hkvd/pdf/public</t>
  </si>
  <si>
    <t>https://bpe.fazenda.sp.gov.br/BPe/qrcode?chBPe=35250778352663002106630010000499001147548798&amp;tpAmb=1</t>
  </si>
  <si>
    <t>https://passagens.embarca.ai/api/v1/orders/7fTtuWXj24AzijH9CnLu9oUH/pdf/public</t>
  </si>
  <si>
    <t>https://bpe.fazenda.sp.gov.br/BPe/qrcode?chBPe=35250778352663002106630010000498561574162380&amp;tpAmb=1</t>
  </si>
  <si>
    <t>https://passagens.embarca.ai/api/v1/orders/NRRH2TCM8uWiRTBJ66vQBBUt/pdf/public</t>
  </si>
  <si>
    <t>https://bpe.fazenda.sp.gov.br/BPe/qrcode?chBPe=35250578352663002106630010000472921013402508&amp;tpAmb=1</t>
  </si>
  <si>
    <t>https://passagens.embarca.ai/api/v1/orders/CUbLT2GyVccCj97WcJhgLenz/pdf/public</t>
  </si>
  <si>
    <t>https://bpe.fazenda.sp.gov.br/BPe/qrcode?chBPe=35250778352663002106630010000499351083639491&amp;tpAmb=1</t>
  </si>
  <si>
    <t>https://passagens.embarca.ai/api/v1/orders/WMTyMK9KcoZt1hoRmF2saKUZ/pdf/public</t>
  </si>
  <si>
    <t>https://bpe.fazenda.sp.gov.br/BPe/qrcode?chBPe=35250778352663002106630010000498951506608040&amp;tpAmb=1</t>
  </si>
  <si>
    <t>https://passagens.embarca.ai/api/v1/orders/vqqLzBftQzuhhX1pwbWwJn84/pdf/public</t>
  </si>
  <si>
    <t>https://www.fazenda.pr.gov.br/bpe/qrcode?chBPe=41250778352663000162630010001150361851199294&amp;tpAmb=1</t>
  </si>
  <si>
    <t>https://passagens.embarca.ai/api/v1/orders/jMF6GJsm3o7BtURXkLmkYxUr/pdf/public</t>
  </si>
  <si>
    <t>https://www.fazenda.pr.gov.br/bpe/qrcode?chBPe=41250578352663000162630010001120301955767260&amp;tpAmb=1</t>
  </si>
  <si>
    <t>https://passagens.embarca.ai/api/v1/orders/yKxK9tXWFLzB2QYKF3jrd59i/pdf/public</t>
  </si>
  <si>
    <t>https://www.fazenda.pr.gov.br/bpe/qrcode?chBPe=41250778352663000162630010001149031396772737&amp;tpAmb=1</t>
  </si>
  <si>
    <t>https://passagens.embarca.ai/api/v1/orders/Rr7XvDdFXiVp8s3rekwMJYb7/pdf/public</t>
  </si>
  <si>
    <t>https://www.fazenda.pr.gov.br/bpe/qrcode?chBPe=41250778352663000162630010001149321255432958&amp;tpAmb=1</t>
  </si>
  <si>
    <t>https://passagens.embarca.ai/api/v1/orders/sCQsKvGgPAboWCHw6xwg4UU2/pdf/public</t>
  </si>
  <si>
    <t>https://www.fazenda.pr.gov.br/bpe/qrcode?chBPe=41250678352663000162630010001133411723737661&amp;tpAmb=1</t>
  </si>
  <si>
    <t>https://passagens.embarca.ai/api/v1/orders/qtbee1Gf4ydmJ3p5q8zNYSk8/pdf/public</t>
  </si>
  <si>
    <t>https://www.fazenda.pr.gov.br/bpe/qrcode?chBPe=41250778352663000162630010001146641474391286&amp;tpAmb=1</t>
  </si>
  <si>
    <t>https://passagens.embarca.ai/api/v1/orders/aKJ5hrjt38TGVy9fSNAtvJt1/pdf/public</t>
  </si>
  <si>
    <t>https://www.fazenda.pr.gov.br/bpe/qrcode?chBPe=41250778352663000162630010001147401624468924&amp;tpAmb=1</t>
  </si>
  <si>
    <t>https://passagens.embarca.ai/api/v1/orders/bN8BYD83AGAdtrA4xMR2z3Ch/pdf/public</t>
  </si>
  <si>
    <t>https://bpe.fazenda.sp.gov.br/BPe/qrcode?chBPe=35250778352663002106630010000498771135335271&amp;tpAmb=1</t>
  </si>
  <si>
    <t>https://passagens.embarca.ai/api/v1/orders/gsZkb1LLXq1VZobFHSmdbqK5/pdf/public</t>
  </si>
  <si>
    <t>https://www.fazenda.pr.gov.br/bpe/qrcode?chBPe=41250778352663000162630010001148071578995425&amp;tpAmb=1</t>
  </si>
  <si>
    <t>https://passagens.embarca.ai/api/v1/orders/H55ywzsGGtgpodrEp4UUGErH/pdf/public</t>
  </si>
  <si>
    <t>https://bpe.fazenda.sp.gov.br/BPe/qrcode?chBPe=35250778352663002106630010000499141601577374&amp;tpAmb=1</t>
  </si>
  <si>
    <t>https://passagens.embarca.ai/api/v1/orders/hTtYmQTkaeTGJQYbrRKVnaK8/pdf/public</t>
  </si>
  <si>
    <t>https://bpe.fazenda.sp.gov.br/BPe/qrcode?chBPe=35250678352663002106630010000484341734755750&amp;tpAmb=1</t>
  </si>
  <si>
    <t>https://passagens.embarca.ai/api/v1/orders/HB6DFMPDDh9rk3tdqkZJdJ1n/pdf/public</t>
  </si>
  <si>
    <t>https://www.fazenda.pr.gov.br/bpe/qrcode?chBPe=41250778586674000107630010160915751728278471&amp;tpAmb=1</t>
  </si>
  <si>
    <t>https://passagens.embarca.ai/api/v1/orders/QKen2z1PnHcZT8xRJ9VNs55x/pdf/public</t>
  </si>
  <si>
    <t>https://bpe.fazenda.sp.gov.br/BPe/qrcode?chBPe=35250678352663002106630010000483121358116880&amp;tpAmb=1</t>
  </si>
  <si>
    <t>https://passagens.embarca.ai/api/v1/orders/gL7ae7Vbdf14jDzqhxcf7Jr4/pdf/public</t>
  </si>
  <si>
    <t>https://www.fazenda.pr.gov.br/bpe/qrcode?chBPe=41250678352663000162630010001132131393669145&amp;tpAmb=1</t>
  </si>
  <si>
    <t>https://passagens.embarca.ai/api/v1/orders/RfVVALqw12ETr57cpC8jH9JD/pdf/public</t>
  </si>
  <si>
    <t>https://www.fazenda.pr.gov.br/bpe/qrcode?chBPe=41250678352663000162630010001131211196578240&amp;tpAmb=1</t>
  </si>
  <si>
    <t>https://passagens.embarca.ai/api/v1/orders/YtnrvDHBChEZndVXXh2uEhwh/pdf/public</t>
  </si>
  <si>
    <t>https://bpe.fazenda.sp.gov.br/BPe/qrcode?chBPe=35250678352663002106630010000483261520620113&amp;tpAmb=1</t>
  </si>
  <si>
    <t>https://passagens.embarca.ai/api/v1/orders/SFbiFPQ4zruJ9jd1RYL1vyLT/pdf/public</t>
  </si>
  <si>
    <t>https://www.fazenda.pr.gov.br/bpe/qrcode?chBPe=41250678352663000162630010001131491162995680&amp;tpAmb=1</t>
  </si>
  <si>
    <t>https://passagens.embarca.ai/api/v1/orders/ftR8YXxKNnJ6CKMWUc9ZYBEJ/pdf/public</t>
  </si>
  <si>
    <t>https://bpe.fazenda.sp.gov.br/BPe/qrcode?chBPe=35250778352663002106630010000499121346522781&amp;tpAmb=1</t>
  </si>
  <si>
    <t>https://passagens.embarca.ai/api/v1/orders/tiDDfJiQJH4mtuUJB4piEYrB/pdf/public</t>
  </si>
  <si>
    <t>https://www.fazenda.pr.gov.br/bpe/qrcode?chBPe=41250578352663000162630010001118441889861563&amp;tpAmb=1</t>
  </si>
  <si>
    <t>https://passagens.embarca.ai/api/v1/orders/4hybce91cd4hpqZ6n4hHaW1U/pdf/public</t>
  </si>
  <si>
    <t>https://www.fazenda.pr.gov.br/bpe/qrcode?chBPe=41250678352663000162630010001132941812173567&amp;tpAmb=1</t>
  </si>
  <si>
    <t>https://passagens.embarca.ai/api/v1/orders/aLTWcLNafkTCuia4VE4jLzpc/pdf/public</t>
  </si>
  <si>
    <t>https://bpe.fazenda.sp.gov.br/BPe/qrcode?chBPe=35240978352663002106630010000359381163135428&amp;tpAmb=1</t>
  </si>
  <si>
    <t>https://passagens.embarca.ai/api/v1/orders/np7Rh9EjWfy3BdK8UfLK6V9w/pdf/public</t>
  </si>
  <si>
    <t>https://www.fazenda.pr.gov.br/bpe/qrcode?chBPe=41250778352663000162630010001149021616934423&amp;tpAmb=1</t>
  </si>
  <si>
    <t>https://passagens.embarca.ai/api/v1/orders/7wK1UcSSEZrz7JZ8xe1o5R4A/pdf/public</t>
  </si>
  <si>
    <t>https://bpe.fazenda.sp.gov.br/BPe/qrcode?chBPe=35250678352663002106630010000483851401990945&amp;tpAmb=1</t>
  </si>
  <si>
    <t>https://passagens.embarca.ai/api/v1/orders/vYvwHtL3D3ZmEJNi9S1zfj6k/pdf/public</t>
  </si>
  <si>
    <t>https://bpe.fazenda.sp.gov.br/BPe/qrcode?chBPe=35250578352663002106630010000473281884532306&amp;tpAmb=1</t>
  </si>
  <si>
    <t>https://passagens.embarca.ai/api/v1/orders/7ek1pgngVt8TmBpA31AxhpUx/pdf/public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</si>
</sst>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4" fontId="1" fillId="0" borderId="0"/>
    <xf numFmtId="0" fontId="4" fillId="0" borderId="0"/>
    <xf numFmtId="43" fontId="1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1" fontId="5" fillId="4" borderId="5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5" fillId="5" borderId="8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168" fontId="0" fillId="0" borderId="0" xfId="4" applyNumberFormat="1" applyFont="1"/>
    <xf numFmtId="14" fontId="0" fillId="0" borderId="0" xfId="0" quotePrefix="1" applyNumberFormat="1"/>
    <xf numFmtId="0" fontId="0" fillId="0" borderId="0" xfId="0" quotePrefix="1"/>
  </cellXfs>
  <cellStyles count="5">
    <cellStyle name="Moeda" xfId="1" builtinId="4"/>
    <cellStyle name="Normal" xfId="0" builtinId="0"/>
    <cellStyle name="Normal 2" xfId="2" xr:uid="{00000000-0005-0000-0000-000002000000}"/>
    <cellStyle name="Porcentagem" xfId="4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D20" sqref="D20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tabSelected="1" topLeftCell="A4" workbookViewId="0">
      <selection activeCell="B32" sqref="B32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6384" width="9.140625" style="1"/>
  </cols>
  <sheetData>
    <row r="1" spans="1:8" x14ac:dyDescent="0.25">
      <c r="A1" s="15" t="s">
        <v>0</v>
      </c>
      <c r="D1" s="1"/>
      <c r="E1" s="1"/>
      <c r="F1" s="1"/>
      <c r="G1" s="1"/>
      <c r="H1" s="1"/>
    </row>
    <row r="2" spans="1:8" x14ac:dyDescent="0.25">
      <c r="A2" s="1" t="s">
        <v>1</v>
      </c>
      <c r="D2" s="1"/>
      <c r="E2" s="1"/>
      <c r="F2" s="1"/>
      <c r="G2" s="1"/>
      <c r="H2" s="1"/>
    </row>
    <row r="3" spans="1:8" x14ac:dyDescent="0.25">
      <c r="A3" s="1" t="s">
        <v>2</v>
      </c>
      <c r="D3" s="1"/>
      <c r="E3" s="1"/>
      <c r="F3" s="1"/>
      <c r="G3" s="1"/>
      <c r="H3" s="1"/>
    </row>
    <row r="4" spans="1:8" x14ac:dyDescent="0.25">
      <c r="A4" s="1"/>
      <c r="D4" s="1"/>
      <c r="E4" s="1"/>
      <c r="F4" s="1"/>
      <c r="G4" s="1"/>
      <c r="H4" s="1"/>
    </row>
    <row r="5" spans="1:8" x14ac:dyDescent="0.25">
      <c r="A5" s="11"/>
      <c r="D5" s="6"/>
      <c r="E5" s="12"/>
      <c r="F5" s="1"/>
      <c r="G5" s="1"/>
      <c r="H5" s="1"/>
    </row>
    <row r="6" spans="1:8" ht="1.5" hidden="1" customHeight="1" x14ac:dyDescent="0.25">
      <c r="A6" s="1"/>
      <c r="D6" s="1"/>
      <c r="E6" s="2"/>
      <c r="F6" s="2"/>
      <c r="G6" s="2"/>
      <c r="H6" s="1"/>
    </row>
    <row r="7" spans="1:8" ht="1.1499999999999999" hidden="1" customHeight="1" x14ac:dyDescent="0.25">
      <c r="A7" s="1"/>
      <c r="D7" s="1"/>
      <c r="E7" s="2"/>
      <c r="F7" s="2"/>
      <c r="G7" s="1"/>
      <c r="H7" s="1"/>
    </row>
    <row r="8" spans="1:8" ht="2.25" hidden="1" customHeight="1" x14ac:dyDescent="0.25">
      <c r="A8" s="1"/>
      <c r="D8" s="1"/>
      <c r="E8" s="1"/>
      <c r="F8" s="2"/>
      <c r="G8" s="1"/>
      <c r="H8" s="1"/>
    </row>
    <row r="9" spans="1:8" ht="1.1499999999999999" customHeight="1" x14ac:dyDescent="0.25">
      <c r="A9" s="1"/>
      <c r="D9" s="1"/>
      <c r="E9" s="2"/>
      <c r="F9" s="2"/>
      <c r="G9" s="1"/>
      <c r="H9" s="1"/>
    </row>
    <row r="10" spans="1:8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8" x14ac:dyDescent="0.25">
      <c r="A11" s="5"/>
      <c r="B11" s="5"/>
      <c r="C11" s="5"/>
      <c r="D11" s="1"/>
      <c r="E11" s="5"/>
      <c r="F11" s="5"/>
      <c r="G11" s="5"/>
      <c r="H11" s="5"/>
    </row>
    <row r="12" spans="1:8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</row>
    <row r="13" spans="1:8" x14ac:dyDescent="0.25">
      <c r="A13" s="1" t="s">
        <v>9</v>
      </c>
      <c r="B13" s="10">
        <f>COUNTIFS(Base_Aprov!R:R,"Aprovado")-COUNTIFS(Base_Canc!R:R,"Cancelado")-COUNTIFS(Base_Canc!R:R,"Cancelado Q")</f>
        <v>157</v>
      </c>
      <c r="C13" s="2">
        <f>IFERROR(SUMIFS(Base_Aprov!W:W,Base_Aprov!R:R,"Aprovado"),0)-IFERROR(SUMIFS(Base_Canc!W:W,Base_Canc!R:R,"Cancelado"),0)</f>
        <v>15939.033000000001</v>
      </c>
      <c r="D13" s="2"/>
      <c r="E13" s="1" t="s">
        <v>10</v>
      </c>
      <c r="F13" s="1"/>
      <c r="G13" s="25">
        <f>COUNTIFS(Base_Aprov!I:I,Resumo!E13,Base_Aprov!R:R,"Aprovado")-COUNTIFS(Base_Canc!I:I,Resumo!E13,Base_Canc!R:R,"Cancelado Q")-COUNTIFS(Base_Canc!I:I,Resumo!E13,Base_Canc!R:R,"Cancelado")-COUNTIFS(Base_Canc!I:I,Resumo!E13,Base_Canc!R:R,"Cancelado Q")</f>
        <v>93</v>
      </c>
      <c r="H13" s="13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9341.4808702666669</v>
      </c>
    </row>
    <row r="14" spans="1:8" x14ac:dyDescent="0.25">
      <c r="A14" s="1" t="s">
        <v>11</v>
      </c>
      <c r="B14" s="10">
        <f>COUNTIFS(Base_Canc!AE:AE,"&gt;0")</f>
        <v>4</v>
      </c>
      <c r="C14" s="2">
        <f>SUM(Base_Canc!AE:AE)</f>
        <v>27.939999999999998</v>
      </c>
      <c r="D14" s="2"/>
      <c r="E14" s="1" t="s">
        <v>12</v>
      </c>
      <c r="F14" s="1"/>
      <c r="G14" s="25">
        <f>COUNTIFS(Base_Aprov!I:I,Resumo!E14,Base_Aprov!R:R,"Aprovado")-COUNTIFS(Base_Canc!I:I,Resumo!E14,Base_Canc!R:R,"Cancelado Q")-COUNTIFS(Base_Canc!I:I,Resumo!E14,Base_Canc!R:R,"Cancelado")-COUNTIFS(Base_Canc!I:I,Resumo!E14,Base_Canc!R:R,"Cancelado Q")</f>
        <v>12</v>
      </c>
      <c r="H14" s="13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1727.9638975000003</v>
      </c>
    </row>
    <row r="15" spans="1:8" x14ac:dyDescent="0.25">
      <c r="A15" s="23" t="s">
        <v>13</v>
      </c>
      <c r="B15" s="10"/>
      <c r="C15" s="2">
        <f>IFERROR(SUMIFS(Base_Aprov!Y:Y,Base_Aprov!R:R,"Aprovado"),0)-IFERROR(SUMIFS(Base_Canc!Y:Y,Base_Canc!R:R,"Cancelado"),0)</f>
        <v>782.97633333333306</v>
      </c>
      <c r="D15" s="2"/>
      <c r="E15" s="1" t="s">
        <v>14</v>
      </c>
      <c r="F15" s="1"/>
      <c r="G15" s="25">
        <f>COUNTIFS(Base_Aprov!I:I,Resumo!E15,Base_Aprov!R:R,"Aprovado")-COUNTIFS(Base_Canc!I:I,Resumo!E15,Base_Canc!R:R,"Cancelado Q")-COUNTIFS(Base_Canc!I:I,Resumo!E15,Base_Canc!R:R,"Cancelado")-COUNTIFS(Base_Canc!I:I,Resumo!E15,Base_Canc!R:R,"Cancelado Q")</f>
        <v>52</v>
      </c>
      <c r="H15" s="13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5160.5127908333334</v>
      </c>
    </row>
    <row r="16" spans="1:8" x14ac:dyDescent="0.25">
      <c r="A16" s="23" t="s">
        <v>165</v>
      </c>
      <c r="C16" s="2">
        <f>IFERROR(SUMIFS(Base_Aprov!AQ:AQ,Base_Aprov!R:R,"Aprovado"),0)-IFERROR(SUMIFS(Base_Canc!AQ:AQ,Base_Canc!R:R,"Cancelado"),0)</f>
        <v>18.04829166666666</v>
      </c>
      <c r="D16" s="2"/>
      <c r="E16" s="24" t="s">
        <v>20645</v>
      </c>
      <c r="H16" s="13">
        <v>0</v>
      </c>
    </row>
    <row r="17" spans="1:9" x14ac:dyDescent="0.25">
      <c r="A17" s="1" t="s">
        <v>15</v>
      </c>
      <c r="B17" s="10">
        <f>COUNTIFS(Base_Canc!R:R,"Cancelado Q")</f>
        <v>0</v>
      </c>
      <c r="C17" s="2">
        <f>IFERROR(SUMIFS(Base_Canc!AD:AD,Base_Canc!R:R,"Cancelado Q"),0)</f>
        <v>0</v>
      </c>
      <c r="D17" s="2"/>
      <c r="E17" s="24" t="s">
        <v>20646</v>
      </c>
      <c r="H17" s="13"/>
    </row>
    <row r="18" spans="1:9" x14ac:dyDescent="0.25">
      <c r="A18" s="1" t="s">
        <v>16</v>
      </c>
      <c r="B18" s="10">
        <f>COUNTIFS(Base_Aprov!AH:AH,"&gt;0")-COUNTIFS(Base_Canc!AH:AH,"&gt;0")</f>
        <v>0</v>
      </c>
      <c r="C18" s="2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2"/>
      <c r="E18" s="24" t="s">
        <v>80</v>
      </c>
      <c r="H18" s="13"/>
    </row>
    <row r="19" spans="1:9" ht="15" customHeight="1" x14ac:dyDescent="0.25">
      <c r="A19" s="1" t="s">
        <v>18</v>
      </c>
      <c r="B19" s="10"/>
      <c r="C19" s="2">
        <f>IFERROR(SUMIFS(Base_Aprov!AC:AC,Base_Aprov!R:R,"Aprovado"),0)-IFERROR(SUMIFS(Base_Canc!AC:AC,Base_Canc!R:R,"Cancelado"),0)-IFERROR(SUMIFS(Base_Canc!AC:AC,Base_Canc!R:R,"Cancelado Q"),0)</f>
        <v>538.04006640000011</v>
      </c>
      <c r="D19" s="2"/>
      <c r="E19" s="4" t="s">
        <v>17</v>
      </c>
      <c r="F19" s="22"/>
      <c r="G19" s="26">
        <f>SUM(G13:G15)</f>
        <v>157</v>
      </c>
      <c r="H19" s="4">
        <f>SUM(H13:H18)</f>
        <v>16229.957558599999</v>
      </c>
    </row>
    <row r="20" spans="1:9" ht="15" customHeight="1" x14ac:dyDescent="0.25">
      <c r="A20" s="1" t="s">
        <v>20645</v>
      </c>
      <c r="B20" s="10"/>
      <c r="C20" s="2">
        <v>0</v>
      </c>
      <c r="D20" s="2"/>
      <c r="E20" s="18"/>
      <c r="F20" s="1"/>
      <c r="G20" s="13"/>
      <c r="H20" s="29"/>
    </row>
    <row r="21" spans="1:9" ht="15" customHeight="1" x14ac:dyDescent="0.25">
      <c r="A21" s="1" t="s">
        <v>20646</v>
      </c>
      <c r="B21" s="10"/>
      <c r="C21" s="2"/>
      <c r="D21" s="2"/>
      <c r="E21" s="18"/>
      <c r="F21" s="1"/>
      <c r="G21" s="13"/>
      <c r="H21" s="18"/>
    </row>
    <row r="22" spans="1:9" x14ac:dyDescent="0.25">
      <c r="A22" s="24" t="s">
        <v>80</v>
      </c>
      <c r="C22" s="2"/>
      <c r="D22" s="2"/>
      <c r="E22" s="1"/>
      <c r="F22" s="1"/>
      <c r="G22" s="1"/>
      <c r="H22" s="18"/>
    </row>
    <row r="23" spans="1:9" x14ac:dyDescent="0.25">
      <c r="A23" s="4" t="s">
        <v>8</v>
      </c>
      <c r="B23" s="22">
        <f>B13-B17</f>
        <v>157</v>
      </c>
      <c r="C23" s="4">
        <f>SUM(C13:C16)-SUM(C17:C22)</f>
        <v>16229.957558599999</v>
      </c>
      <c r="D23" s="2"/>
      <c r="E23" s="1"/>
      <c r="F23" s="1"/>
      <c r="G23" s="1"/>
      <c r="H23" s="1"/>
    </row>
    <row r="24" spans="1:9" x14ac:dyDescent="0.25">
      <c r="C24" s="29"/>
      <c r="D24" s="2"/>
      <c r="E24" s="1"/>
    </row>
    <row r="25" spans="1:9" x14ac:dyDescent="0.25">
      <c r="C25" s="29"/>
      <c r="D25" s="2"/>
    </row>
    <row r="26" spans="1:9" x14ac:dyDescent="0.25">
      <c r="C26" s="18"/>
      <c r="D26" s="2"/>
      <c r="I26" s="29"/>
    </row>
    <row r="27" spans="1:9" x14ac:dyDescent="0.25">
      <c r="C27" s="18"/>
      <c r="D27" s="2"/>
      <c r="I27" s="29"/>
    </row>
    <row r="28" spans="1:9" x14ac:dyDescent="0.25">
      <c r="C28" s="18"/>
      <c r="I28" s="29"/>
    </row>
    <row r="29" spans="1:9" x14ac:dyDescent="0.25">
      <c r="C29" s="18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T162"/>
  <sheetViews>
    <sheetView zoomScale="85" zoomScaleNormal="85" workbookViewId="0">
      <pane ySplit="1" topLeftCell="A2" activePane="bottomLeft" state="frozen"/>
      <selection pane="bottomLeft" activeCell="D32" sqref="D32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7" width="19.5703125" customWidth="1"/>
    <col min="18" max="18" width="11.28515625" customWidth="1"/>
    <col min="19" max="20" width="19.5703125" style="14" customWidth="1"/>
    <col min="21" max="22" width="11.140625" style="29" customWidth="1"/>
    <col min="23" max="23" width="15.140625" style="14" customWidth="1"/>
    <col min="24" max="24" width="13" style="14" customWidth="1"/>
    <col min="25" max="25" width="24" customWidth="1"/>
    <col min="26" max="26" width="23.28515625" style="14" customWidth="1"/>
    <col min="27" max="27" width="14.28515625" style="14" customWidth="1"/>
    <col min="28" max="28" width="26.28515625" style="14" customWidth="1"/>
    <col min="29" max="29" width="14" customWidth="1"/>
    <col min="30" max="30" width="13" customWidth="1"/>
    <col min="31" max="31" width="11.140625" customWidth="1"/>
    <col min="32" max="32" width="20.7109375" style="14" customWidth="1"/>
    <col min="33" max="33" width="32.7109375" customWidth="1"/>
    <col min="34" max="34" width="36.28515625" customWidth="1"/>
    <col min="35" max="35" width="38.85546875" customWidth="1"/>
    <col min="36" max="36" width="35.7109375" customWidth="1"/>
    <col min="37" max="37" width="30.7109375" customWidth="1"/>
    <col min="38" max="38" width="18.42578125" style="14" customWidth="1"/>
    <col min="39" max="39" width="15.7109375" customWidth="1"/>
    <col min="40" max="40" width="51" customWidth="1"/>
    <col min="41" max="41" width="11.85546875" customWidth="1"/>
    <col min="42" max="42" width="19.28515625" customWidth="1"/>
    <col min="43" max="43" width="25.7109375" customWidth="1"/>
    <col min="44" max="44" width="9.42578125" customWidth="1"/>
    <col min="45" max="45" width="21.85546875" style="14" bestFit="1" customWidth="1"/>
    <col min="46" max="46" width="27.7109375" style="14" bestFit="1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20656</v>
      </c>
      <c r="AT1" s="38" t="s">
        <v>20657</v>
      </c>
    </row>
    <row r="2" spans="1:46" x14ac:dyDescent="0.25">
      <c r="A2" t="s">
        <v>20647</v>
      </c>
      <c r="B2">
        <v>3341333</v>
      </c>
      <c r="C2" t="s">
        <v>20710</v>
      </c>
      <c r="D2">
        <v>199996</v>
      </c>
      <c r="E2" t="s">
        <v>20659</v>
      </c>
      <c r="F2" t="s">
        <v>20871</v>
      </c>
      <c r="G2" t="s">
        <v>89</v>
      </c>
      <c r="H2" t="s">
        <v>90</v>
      </c>
      <c r="I2" t="s">
        <v>14</v>
      </c>
      <c r="J2" t="s">
        <v>20872</v>
      </c>
      <c r="K2" t="s">
        <v>20873</v>
      </c>
      <c r="L2" t="s">
        <v>1323</v>
      </c>
      <c r="M2" t="s">
        <v>20649</v>
      </c>
      <c r="N2">
        <v>8345</v>
      </c>
      <c r="O2">
        <v>3</v>
      </c>
      <c r="P2" s="17">
        <v>45879</v>
      </c>
      <c r="Q2" s="19" t="s">
        <v>20652</v>
      </c>
      <c r="R2" t="s">
        <v>24</v>
      </c>
      <c r="S2" s="17">
        <v>45860.422089976855</v>
      </c>
      <c r="T2" s="27"/>
      <c r="U2">
        <v>10.868</v>
      </c>
      <c r="V2">
        <v>0.17899999999999999</v>
      </c>
      <c r="W2">
        <v>11.047000000000001</v>
      </c>
      <c r="X2">
        <v>10</v>
      </c>
      <c r="Y2">
        <v>0.55199999999999994</v>
      </c>
      <c r="Z2">
        <v>0</v>
      </c>
      <c r="AA2">
        <v>0</v>
      </c>
      <c r="AB2">
        <v>0</v>
      </c>
      <c r="AC2">
        <v>0.34798050000000003</v>
      </c>
      <c r="AD2">
        <v>11.2510195</v>
      </c>
      <c r="AE2">
        <v>0</v>
      </c>
      <c r="AG2">
        <v>110.47</v>
      </c>
      <c r="AH2">
        <v>0</v>
      </c>
      <c r="AI2">
        <v>5.52</v>
      </c>
      <c r="AJ2">
        <v>3.4798049999999998</v>
      </c>
      <c r="AK2">
        <v>112.510195</v>
      </c>
      <c r="AL2" t="s">
        <v>33</v>
      </c>
      <c r="AM2" t="s">
        <v>21213</v>
      </c>
      <c r="AN2" s="39" t="s">
        <v>21214</v>
      </c>
      <c r="AO2" s="29">
        <v>0</v>
      </c>
      <c r="AP2" s="30">
        <f t="shared" ref="AP2:AP3" si="0">AO2*(45%-14.25%-2%)</f>
        <v>0</v>
      </c>
      <c r="AQ2" s="30">
        <f t="shared" ref="AQ2:AQ3" si="1">AP2/X2</f>
        <v>0</v>
      </c>
      <c r="AS2" s="36">
        <v>45860.422089976855</v>
      </c>
      <c r="AT2" s="27"/>
    </row>
    <row r="3" spans="1:46" x14ac:dyDescent="0.25">
      <c r="A3" t="s">
        <v>20647</v>
      </c>
      <c r="B3">
        <v>3351764</v>
      </c>
      <c r="C3" t="s">
        <v>20711</v>
      </c>
      <c r="D3">
        <v>66958</v>
      </c>
      <c r="E3" t="s">
        <v>20659</v>
      </c>
      <c r="F3" t="s">
        <v>20874</v>
      </c>
      <c r="G3" t="s">
        <v>89</v>
      </c>
      <c r="H3" t="s">
        <v>90</v>
      </c>
      <c r="I3" t="s">
        <v>10</v>
      </c>
      <c r="J3" t="s">
        <v>20875</v>
      </c>
      <c r="K3" t="s">
        <v>20876</v>
      </c>
      <c r="L3" t="s">
        <v>20648</v>
      </c>
      <c r="M3" t="s">
        <v>20650</v>
      </c>
      <c r="N3">
        <v>8350</v>
      </c>
      <c r="O3">
        <v>14</v>
      </c>
      <c r="P3" s="17">
        <v>45862</v>
      </c>
      <c r="Q3" s="19" t="s">
        <v>816</v>
      </c>
      <c r="R3" t="s">
        <v>24</v>
      </c>
      <c r="S3" s="17">
        <v>45862.654032060185</v>
      </c>
      <c r="T3" s="17"/>
      <c r="U3">
        <v>52.59</v>
      </c>
      <c r="V3">
        <v>8.7200000000000006</v>
      </c>
      <c r="W3">
        <v>61.31</v>
      </c>
      <c r="X3">
        <v>3</v>
      </c>
      <c r="Y3">
        <v>3.066666666666666</v>
      </c>
      <c r="Z3">
        <v>0</v>
      </c>
      <c r="AA3">
        <v>0</v>
      </c>
      <c r="AB3">
        <v>0</v>
      </c>
      <c r="AC3">
        <v>1.931265</v>
      </c>
      <c r="AD3">
        <v>62.445401666666669</v>
      </c>
      <c r="AE3">
        <v>0</v>
      </c>
      <c r="AG3">
        <v>183.93</v>
      </c>
      <c r="AH3">
        <v>0</v>
      </c>
      <c r="AI3">
        <v>9.1999999999999993</v>
      </c>
      <c r="AJ3">
        <v>5.7937950000000003</v>
      </c>
      <c r="AK3">
        <v>187.33620500000001</v>
      </c>
      <c r="AL3" t="s">
        <v>26</v>
      </c>
      <c r="AM3" t="s">
        <v>21215</v>
      </c>
      <c r="AN3" s="39" t="s">
        <v>21216</v>
      </c>
      <c r="AO3" s="29">
        <v>0</v>
      </c>
      <c r="AP3" s="30">
        <f t="shared" si="0"/>
        <v>0</v>
      </c>
      <c r="AQ3" s="30">
        <f t="shared" si="1"/>
        <v>0</v>
      </c>
      <c r="AS3" s="36">
        <v>45862.654032060185</v>
      </c>
      <c r="AT3" s="27"/>
    </row>
    <row r="4" spans="1:46" x14ac:dyDescent="0.25">
      <c r="A4" t="s">
        <v>20647</v>
      </c>
      <c r="B4">
        <v>3356008</v>
      </c>
      <c r="C4" t="s">
        <v>20712</v>
      </c>
      <c r="D4">
        <v>67001</v>
      </c>
      <c r="E4" t="s">
        <v>20653</v>
      </c>
      <c r="F4" t="s">
        <v>20877</v>
      </c>
      <c r="G4" t="s">
        <v>89</v>
      </c>
      <c r="H4" t="s">
        <v>90</v>
      </c>
      <c r="I4" t="s">
        <v>137</v>
      </c>
      <c r="J4" t="s">
        <v>20878</v>
      </c>
      <c r="K4" t="s">
        <v>20879</v>
      </c>
      <c r="L4" t="s">
        <v>20648</v>
      </c>
      <c r="M4" t="s">
        <v>20650</v>
      </c>
      <c r="N4">
        <v>8350</v>
      </c>
      <c r="O4">
        <v>38</v>
      </c>
      <c r="P4" s="17">
        <v>45863</v>
      </c>
      <c r="Q4" s="19" t="s">
        <v>816</v>
      </c>
      <c r="R4" t="s">
        <v>24</v>
      </c>
      <c r="S4" s="17">
        <v>45863.585917523145</v>
      </c>
      <c r="T4" s="27"/>
      <c r="U4">
        <v>162.28</v>
      </c>
      <c r="V4">
        <v>26.16</v>
      </c>
      <c r="W4">
        <v>188.44</v>
      </c>
      <c r="X4">
        <v>1</v>
      </c>
      <c r="Y4">
        <v>9.42</v>
      </c>
      <c r="Z4">
        <v>0</v>
      </c>
      <c r="AA4">
        <v>0</v>
      </c>
      <c r="AB4">
        <v>0</v>
      </c>
      <c r="AC4">
        <v>9.8931000000000004</v>
      </c>
      <c r="AD4">
        <v>187.96690000000001</v>
      </c>
      <c r="AE4">
        <v>0</v>
      </c>
      <c r="AG4">
        <v>188.44</v>
      </c>
      <c r="AH4">
        <v>0</v>
      </c>
      <c r="AI4">
        <v>9.42</v>
      </c>
      <c r="AJ4">
        <v>9.8931000000000004</v>
      </c>
      <c r="AK4">
        <v>187.96690000000001</v>
      </c>
      <c r="AL4" t="s">
        <v>25</v>
      </c>
      <c r="AM4" t="s">
        <v>21217</v>
      </c>
      <c r="AN4" s="39" t="s">
        <v>21218</v>
      </c>
      <c r="AO4" s="29">
        <v>0</v>
      </c>
      <c r="AP4" s="30">
        <f t="shared" ref="AP4" si="2">AO4*(45%-14.25%-2%)</f>
        <v>0</v>
      </c>
      <c r="AQ4" s="30">
        <f t="shared" ref="AQ4" si="3">AP4/X4</f>
        <v>0</v>
      </c>
      <c r="AS4" s="36">
        <v>45863.585917523145</v>
      </c>
      <c r="AT4" s="27"/>
    </row>
    <row r="5" spans="1:46" x14ac:dyDescent="0.25">
      <c r="A5" t="s">
        <v>20647</v>
      </c>
      <c r="B5">
        <v>3229830</v>
      </c>
      <c r="C5" t="s">
        <v>20713</v>
      </c>
      <c r="D5">
        <v>198636</v>
      </c>
      <c r="E5" t="s">
        <v>20659</v>
      </c>
      <c r="F5" t="s">
        <v>20880</v>
      </c>
      <c r="G5" t="s">
        <v>89</v>
      </c>
      <c r="H5" t="s">
        <v>90</v>
      </c>
      <c r="I5" t="s">
        <v>10</v>
      </c>
      <c r="J5" t="s">
        <v>20881</v>
      </c>
      <c r="K5" t="s">
        <v>20882</v>
      </c>
      <c r="L5" t="s">
        <v>20651</v>
      </c>
      <c r="M5" t="s">
        <v>20648</v>
      </c>
      <c r="N5">
        <v>8345</v>
      </c>
      <c r="O5">
        <v>17</v>
      </c>
      <c r="P5" s="17">
        <v>45837</v>
      </c>
      <c r="Q5" s="19" t="s">
        <v>98</v>
      </c>
      <c r="R5" t="s">
        <v>24</v>
      </c>
      <c r="S5" s="17">
        <v>45835.788601446759</v>
      </c>
      <c r="T5" s="27"/>
      <c r="U5">
        <v>42.99666666666667</v>
      </c>
      <c r="V5">
        <v>5.4666666666666659</v>
      </c>
      <c r="W5">
        <v>48.463333333333331</v>
      </c>
      <c r="X5">
        <v>3</v>
      </c>
      <c r="Y5">
        <v>2.4233333333333329</v>
      </c>
      <c r="Z5">
        <v>0</v>
      </c>
      <c r="AA5">
        <v>0</v>
      </c>
      <c r="AB5">
        <v>0</v>
      </c>
      <c r="AC5">
        <v>1.5265949999999999</v>
      </c>
      <c r="AD5">
        <v>49.36007166666667</v>
      </c>
      <c r="AE5">
        <v>0</v>
      </c>
      <c r="AG5">
        <v>145.38999999999999</v>
      </c>
      <c r="AH5">
        <v>0</v>
      </c>
      <c r="AI5">
        <v>7.27</v>
      </c>
      <c r="AJ5">
        <v>4.5797850000000002</v>
      </c>
      <c r="AK5">
        <v>148.08021500000001</v>
      </c>
      <c r="AL5" t="s">
        <v>26</v>
      </c>
      <c r="AM5" t="s">
        <v>21219</v>
      </c>
      <c r="AN5" s="39" t="s">
        <v>21220</v>
      </c>
      <c r="AO5" s="29">
        <v>0</v>
      </c>
      <c r="AP5" s="30">
        <f t="shared" ref="AP5" si="4">AO5*(45%-14.25%-2%)</f>
        <v>0</v>
      </c>
      <c r="AQ5" s="30">
        <f t="shared" ref="AQ5" si="5">AP5/X5</f>
        <v>0</v>
      </c>
      <c r="AS5" s="36">
        <v>45835.788601446759</v>
      </c>
      <c r="AT5" s="27"/>
    </row>
    <row r="6" spans="1:46" x14ac:dyDescent="0.25">
      <c r="A6" t="s">
        <v>20647</v>
      </c>
      <c r="B6">
        <v>3363433</v>
      </c>
      <c r="C6" t="s">
        <v>20714</v>
      </c>
      <c r="D6">
        <v>67060</v>
      </c>
      <c r="E6" t="s">
        <v>20659</v>
      </c>
      <c r="F6" t="s">
        <v>20883</v>
      </c>
      <c r="G6" t="s">
        <v>89</v>
      </c>
      <c r="H6" t="s">
        <v>90</v>
      </c>
      <c r="I6" t="s">
        <v>14</v>
      </c>
      <c r="J6" t="s">
        <v>20884</v>
      </c>
      <c r="K6" t="s">
        <v>20885</v>
      </c>
      <c r="L6" t="s">
        <v>20648</v>
      </c>
      <c r="M6" t="s">
        <v>20650</v>
      </c>
      <c r="N6">
        <v>8350</v>
      </c>
      <c r="O6">
        <v>34</v>
      </c>
      <c r="P6" s="17">
        <v>45865</v>
      </c>
      <c r="Q6" s="19" t="s">
        <v>816</v>
      </c>
      <c r="R6" t="s">
        <v>24</v>
      </c>
      <c r="S6" s="17">
        <v>45865.53569203704</v>
      </c>
      <c r="T6" s="27"/>
      <c r="U6">
        <v>54.093333333333327</v>
      </c>
      <c r="V6">
        <v>8.7200000000000006</v>
      </c>
      <c r="W6">
        <v>62.813333333333333</v>
      </c>
      <c r="X6">
        <v>3</v>
      </c>
      <c r="Y6">
        <v>3.14</v>
      </c>
      <c r="Z6">
        <v>0</v>
      </c>
      <c r="AA6">
        <v>0</v>
      </c>
      <c r="AB6">
        <v>0</v>
      </c>
      <c r="AC6">
        <v>1.97862</v>
      </c>
      <c r="AD6">
        <v>63.974713333333327</v>
      </c>
      <c r="AE6">
        <v>0</v>
      </c>
      <c r="AG6">
        <v>188.44</v>
      </c>
      <c r="AH6">
        <v>0</v>
      </c>
      <c r="AI6">
        <v>9.42</v>
      </c>
      <c r="AJ6">
        <v>5.9358599999999999</v>
      </c>
      <c r="AK6">
        <v>191.92413999999999</v>
      </c>
      <c r="AL6" t="s">
        <v>26</v>
      </c>
      <c r="AM6" t="s">
        <v>21221</v>
      </c>
      <c r="AN6" s="39" t="s">
        <v>21222</v>
      </c>
      <c r="AO6" s="29">
        <v>0</v>
      </c>
      <c r="AP6" s="30">
        <f t="shared" ref="AP6" si="6">AO6*(45%-14.25%-2%)</f>
        <v>0</v>
      </c>
      <c r="AQ6" s="30">
        <f t="shared" ref="AQ6" si="7">AP6/X6</f>
        <v>0</v>
      </c>
      <c r="AS6" s="36">
        <v>45865.53569203704</v>
      </c>
      <c r="AT6" s="27"/>
    </row>
    <row r="7" spans="1:46" x14ac:dyDescent="0.25">
      <c r="A7" t="s">
        <v>20647</v>
      </c>
      <c r="B7">
        <v>3226728</v>
      </c>
      <c r="C7" t="s">
        <v>20715</v>
      </c>
      <c r="D7">
        <v>65628</v>
      </c>
      <c r="E7" t="s">
        <v>20659</v>
      </c>
      <c r="F7" t="s">
        <v>20886</v>
      </c>
      <c r="G7" t="s">
        <v>89</v>
      </c>
      <c r="H7" t="s">
        <v>90</v>
      </c>
      <c r="I7" t="s">
        <v>10</v>
      </c>
      <c r="J7" t="s">
        <v>20887</v>
      </c>
      <c r="K7" t="s">
        <v>20888</v>
      </c>
      <c r="L7" t="s">
        <v>20649</v>
      </c>
      <c r="M7" t="s">
        <v>20650</v>
      </c>
      <c r="N7">
        <v>8350</v>
      </c>
      <c r="O7">
        <v>11</v>
      </c>
      <c r="P7" s="17">
        <v>45834</v>
      </c>
      <c r="Q7" s="19" t="s">
        <v>20652</v>
      </c>
      <c r="R7" t="s">
        <v>24</v>
      </c>
      <c r="S7" s="17">
        <v>45834.956545624998</v>
      </c>
      <c r="T7" s="27"/>
      <c r="U7">
        <v>111.47</v>
      </c>
      <c r="V7">
        <v>25.09</v>
      </c>
      <c r="W7">
        <v>136.56</v>
      </c>
      <c r="X7">
        <v>1</v>
      </c>
      <c r="Y7">
        <v>6.83</v>
      </c>
      <c r="Z7">
        <v>0</v>
      </c>
      <c r="AA7">
        <v>0</v>
      </c>
      <c r="AB7">
        <v>0</v>
      </c>
      <c r="AC7">
        <v>4.3016399999999999</v>
      </c>
      <c r="AD7">
        <v>139.08835999999999</v>
      </c>
      <c r="AE7">
        <v>0</v>
      </c>
      <c r="AG7">
        <v>136.56</v>
      </c>
      <c r="AH7">
        <v>0</v>
      </c>
      <c r="AI7">
        <v>6.83</v>
      </c>
      <c r="AJ7">
        <v>4.3016399999999999</v>
      </c>
      <c r="AK7">
        <v>139.08835999999999</v>
      </c>
      <c r="AL7" t="s">
        <v>25</v>
      </c>
      <c r="AM7" t="s">
        <v>21223</v>
      </c>
      <c r="AN7" s="39" t="s">
        <v>21224</v>
      </c>
      <c r="AO7" s="29">
        <v>0</v>
      </c>
      <c r="AP7" s="30">
        <f t="shared" ref="AP7" si="8">AO7*(45%-14.25%-2%)</f>
        <v>0</v>
      </c>
      <c r="AQ7" s="30">
        <f t="shared" ref="AQ7" si="9">AP7/X7</f>
        <v>0</v>
      </c>
      <c r="AS7" s="36">
        <v>45834.956545624998</v>
      </c>
      <c r="AT7" s="27"/>
    </row>
    <row r="8" spans="1:46" x14ac:dyDescent="0.25">
      <c r="A8" t="s">
        <v>20647</v>
      </c>
      <c r="B8">
        <v>3210094</v>
      </c>
      <c r="C8" t="s">
        <v>20716</v>
      </c>
      <c r="D8">
        <v>65484</v>
      </c>
      <c r="E8" t="s">
        <v>20659</v>
      </c>
      <c r="F8" t="s">
        <v>20890</v>
      </c>
      <c r="G8" t="s">
        <v>89</v>
      </c>
      <c r="H8" t="s">
        <v>90</v>
      </c>
      <c r="I8" t="s">
        <v>14</v>
      </c>
      <c r="J8" t="s">
        <v>20891</v>
      </c>
      <c r="K8" t="s">
        <v>20667</v>
      </c>
      <c r="L8" t="s">
        <v>20649</v>
      </c>
      <c r="M8" t="s">
        <v>271</v>
      </c>
      <c r="N8">
        <v>8770</v>
      </c>
      <c r="O8">
        <v>79</v>
      </c>
      <c r="P8" s="17">
        <v>45831</v>
      </c>
      <c r="Q8" s="19" t="s">
        <v>20652</v>
      </c>
      <c r="R8" t="s">
        <v>24</v>
      </c>
      <c r="S8" s="17">
        <v>45830.779210567132</v>
      </c>
      <c r="T8" s="27"/>
      <c r="U8">
        <v>88.873333333333335</v>
      </c>
      <c r="V8">
        <v>7.12</v>
      </c>
      <c r="W8">
        <v>95.993333333333339</v>
      </c>
      <c r="X8">
        <v>3</v>
      </c>
      <c r="Y8">
        <v>4.8</v>
      </c>
      <c r="Z8">
        <v>0</v>
      </c>
      <c r="AA8">
        <v>0</v>
      </c>
      <c r="AB8">
        <v>0</v>
      </c>
      <c r="AC8">
        <v>3.02379</v>
      </c>
      <c r="AD8">
        <v>97.769543333333331</v>
      </c>
      <c r="AE8">
        <v>0</v>
      </c>
      <c r="AG8">
        <v>287.98</v>
      </c>
      <c r="AH8">
        <v>0</v>
      </c>
      <c r="AI8">
        <v>14.4</v>
      </c>
      <c r="AJ8">
        <v>9.0713699999999999</v>
      </c>
      <c r="AK8">
        <v>293.30862999999999</v>
      </c>
      <c r="AL8" t="s">
        <v>26</v>
      </c>
      <c r="AM8" t="s">
        <v>21225</v>
      </c>
      <c r="AN8" s="39" t="s">
        <v>21226</v>
      </c>
      <c r="AO8" s="29">
        <v>0</v>
      </c>
      <c r="AP8" s="30">
        <f t="shared" ref="AP8:AP10" si="10">AO8*(45%-14.25%-2%)</f>
        <v>0</v>
      </c>
      <c r="AQ8" s="30">
        <f t="shared" ref="AQ8:AQ10" si="11">AP8/X8</f>
        <v>0</v>
      </c>
      <c r="AS8" s="36">
        <v>45830.779210567132</v>
      </c>
      <c r="AT8" s="27"/>
    </row>
    <row r="9" spans="1:46" x14ac:dyDescent="0.25">
      <c r="A9" t="s">
        <v>20647</v>
      </c>
      <c r="B9">
        <v>3217230</v>
      </c>
      <c r="C9" t="s">
        <v>20717</v>
      </c>
      <c r="D9">
        <v>198488</v>
      </c>
      <c r="E9" t="s">
        <v>20659</v>
      </c>
      <c r="F9" t="s">
        <v>20892</v>
      </c>
      <c r="G9" t="s">
        <v>89</v>
      </c>
      <c r="H9" t="s">
        <v>90</v>
      </c>
      <c r="I9" t="s">
        <v>10</v>
      </c>
      <c r="J9" t="s">
        <v>20893</v>
      </c>
      <c r="K9" t="s">
        <v>20686</v>
      </c>
      <c r="L9" t="s">
        <v>271</v>
      </c>
      <c r="M9" t="s">
        <v>20649</v>
      </c>
      <c r="N9">
        <v>8765</v>
      </c>
      <c r="O9">
        <v>71</v>
      </c>
      <c r="P9" s="17">
        <v>45837</v>
      </c>
      <c r="Q9" s="19" t="s">
        <v>20652</v>
      </c>
      <c r="R9" t="s">
        <v>24</v>
      </c>
      <c r="S9" s="17">
        <v>45832.585270462965</v>
      </c>
      <c r="T9" s="27"/>
      <c r="U9">
        <v>89.086666666666659</v>
      </c>
      <c r="V9">
        <v>7.2733333333333334</v>
      </c>
      <c r="W9">
        <v>96.36</v>
      </c>
      <c r="X9">
        <v>3</v>
      </c>
      <c r="Y9">
        <v>4.8166666666666664</v>
      </c>
      <c r="Z9">
        <v>0</v>
      </c>
      <c r="AA9">
        <v>0</v>
      </c>
      <c r="AB9">
        <v>0</v>
      </c>
      <c r="AC9">
        <v>3.0353400000000001</v>
      </c>
      <c r="AD9">
        <v>98.141326666666657</v>
      </c>
      <c r="AE9">
        <v>0</v>
      </c>
      <c r="AG9">
        <v>289.08</v>
      </c>
      <c r="AH9">
        <v>0</v>
      </c>
      <c r="AI9">
        <v>14.45</v>
      </c>
      <c r="AJ9">
        <v>9.1060199999999991</v>
      </c>
      <c r="AK9">
        <v>294.42397999999997</v>
      </c>
      <c r="AL9" t="s">
        <v>26</v>
      </c>
      <c r="AM9" t="s">
        <v>21227</v>
      </c>
      <c r="AN9" s="39" t="s">
        <v>21228</v>
      </c>
      <c r="AO9" s="29">
        <v>0</v>
      </c>
      <c r="AP9" s="30">
        <f t="shared" si="10"/>
        <v>0</v>
      </c>
      <c r="AQ9" s="30">
        <f t="shared" si="11"/>
        <v>0</v>
      </c>
      <c r="AS9" s="36">
        <v>45832.585270462965</v>
      </c>
      <c r="AT9" s="27"/>
    </row>
    <row r="10" spans="1:46" x14ac:dyDescent="0.25">
      <c r="A10" t="s">
        <v>20647</v>
      </c>
      <c r="B10">
        <v>3217230</v>
      </c>
      <c r="C10" t="s">
        <v>20718</v>
      </c>
      <c r="D10">
        <v>65528</v>
      </c>
      <c r="E10" t="s">
        <v>20659</v>
      </c>
      <c r="F10" t="s">
        <v>20892</v>
      </c>
      <c r="G10" t="s">
        <v>89</v>
      </c>
      <c r="H10" t="s">
        <v>90</v>
      </c>
      <c r="I10" t="s">
        <v>10</v>
      </c>
      <c r="J10" t="s">
        <v>20893</v>
      </c>
      <c r="K10" t="s">
        <v>20686</v>
      </c>
      <c r="L10" t="s">
        <v>20649</v>
      </c>
      <c r="M10" t="s">
        <v>271</v>
      </c>
      <c r="N10">
        <v>8770</v>
      </c>
      <c r="O10">
        <v>71</v>
      </c>
      <c r="P10" s="17">
        <v>45835</v>
      </c>
      <c r="Q10" s="19" t="s">
        <v>20652</v>
      </c>
      <c r="R10" t="s">
        <v>24</v>
      </c>
      <c r="S10" s="17">
        <v>45832.585270462965</v>
      </c>
      <c r="T10" s="27"/>
      <c r="U10">
        <v>88.873333333333335</v>
      </c>
      <c r="V10">
        <v>7.12</v>
      </c>
      <c r="W10">
        <v>95.993333333333339</v>
      </c>
      <c r="X10">
        <v>3</v>
      </c>
      <c r="Y10">
        <v>4.8</v>
      </c>
      <c r="Z10">
        <v>0</v>
      </c>
      <c r="AA10">
        <v>0</v>
      </c>
      <c r="AB10">
        <v>0</v>
      </c>
      <c r="AC10">
        <v>3.02379</v>
      </c>
      <c r="AD10">
        <v>97.769543333333331</v>
      </c>
      <c r="AE10">
        <v>0</v>
      </c>
      <c r="AG10">
        <v>287.98</v>
      </c>
      <c r="AH10">
        <v>0</v>
      </c>
      <c r="AI10">
        <v>14.4</v>
      </c>
      <c r="AJ10">
        <v>9.0713699999999999</v>
      </c>
      <c r="AK10">
        <v>293.30862999999999</v>
      </c>
      <c r="AL10" t="s">
        <v>26</v>
      </c>
      <c r="AM10" t="s">
        <v>21227</v>
      </c>
      <c r="AN10" s="39" t="s">
        <v>21228</v>
      </c>
      <c r="AO10" s="29">
        <v>0</v>
      </c>
      <c r="AP10" s="30">
        <f t="shared" si="10"/>
        <v>0</v>
      </c>
      <c r="AQ10" s="30">
        <f t="shared" si="11"/>
        <v>0</v>
      </c>
      <c r="AS10" s="36">
        <v>45832.585270462965</v>
      </c>
      <c r="AT10" s="27"/>
    </row>
    <row r="11" spans="1:46" x14ac:dyDescent="0.25">
      <c r="A11" t="s">
        <v>20647</v>
      </c>
      <c r="B11">
        <v>3365604</v>
      </c>
      <c r="C11" t="s">
        <v>20719</v>
      </c>
      <c r="D11">
        <v>200244</v>
      </c>
      <c r="E11" t="s">
        <v>20653</v>
      </c>
      <c r="F11" t="s">
        <v>20894</v>
      </c>
      <c r="G11" t="s">
        <v>89</v>
      </c>
      <c r="H11" t="s">
        <v>90</v>
      </c>
      <c r="I11" t="s">
        <v>14</v>
      </c>
      <c r="J11" t="s">
        <v>20895</v>
      </c>
      <c r="K11" t="s">
        <v>20896</v>
      </c>
      <c r="L11" t="s">
        <v>20650</v>
      </c>
      <c r="M11" t="s">
        <v>20648</v>
      </c>
      <c r="N11">
        <v>8345</v>
      </c>
      <c r="O11">
        <v>37</v>
      </c>
      <c r="P11" s="17">
        <v>45865</v>
      </c>
      <c r="Q11" s="19" t="s">
        <v>1139</v>
      </c>
      <c r="R11" t="s">
        <v>24</v>
      </c>
      <c r="S11" s="17">
        <v>45865.843826724536</v>
      </c>
      <c r="T11" s="27"/>
      <c r="U11">
        <v>168.12</v>
      </c>
      <c r="V11">
        <v>17.75</v>
      </c>
      <c r="W11">
        <v>185.87</v>
      </c>
      <c r="X11">
        <v>1</v>
      </c>
      <c r="Y11">
        <v>9.2899999999999991</v>
      </c>
      <c r="Z11">
        <v>0</v>
      </c>
      <c r="AA11">
        <v>0</v>
      </c>
      <c r="AB11">
        <v>0</v>
      </c>
      <c r="AC11">
        <v>5.8549049999999996</v>
      </c>
      <c r="AD11">
        <v>189.30509499999999</v>
      </c>
      <c r="AE11">
        <v>0</v>
      </c>
      <c r="AG11">
        <v>185.87</v>
      </c>
      <c r="AH11">
        <v>0</v>
      </c>
      <c r="AI11">
        <v>9.2899999999999991</v>
      </c>
      <c r="AJ11">
        <v>5.8549049999999996</v>
      </c>
      <c r="AK11">
        <v>189.30509499999999</v>
      </c>
      <c r="AL11" t="s">
        <v>25</v>
      </c>
      <c r="AM11" t="s">
        <v>21229</v>
      </c>
      <c r="AN11" s="39" t="s">
        <v>21230</v>
      </c>
      <c r="AO11" s="29">
        <v>0</v>
      </c>
      <c r="AP11" s="30">
        <f t="shared" ref="AP11" si="12">AO11*(45%-14.25%-2%)</f>
        <v>0</v>
      </c>
      <c r="AQ11" s="30">
        <f t="shared" ref="AQ11" si="13">AP11/X11</f>
        <v>0</v>
      </c>
      <c r="AS11" s="36">
        <v>45865.843826724536</v>
      </c>
      <c r="AT11" s="27"/>
    </row>
    <row r="12" spans="1:46" x14ac:dyDescent="0.25">
      <c r="A12" t="s">
        <v>20647</v>
      </c>
      <c r="B12">
        <v>3108459</v>
      </c>
      <c r="C12" t="s">
        <v>20720</v>
      </c>
      <c r="D12">
        <v>64462</v>
      </c>
      <c r="E12" t="s">
        <v>20659</v>
      </c>
      <c r="F12" t="s">
        <v>20897</v>
      </c>
      <c r="G12" t="s">
        <v>89</v>
      </c>
      <c r="H12" t="s">
        <v>90</v>
      </c>
      <c r="I12" t="s">
        <v>10</v>
      </c>
      <c r="J12" t="s">
        <v>20898</v>
      </c>
      <c r="K12" t="s">
        <v>20899</v>
      </c>
      <c r="L12" t="s">
        <v>20648</v>
      </c>
      <c r="M12" t="s">
        <v>20651</v>
      </c>
      <c r="N12">
        <v>8770</v>
      </c>
      <c r="O12">
        <v>75</v>
      </c>
      <c r="P12" s="17">
        <v>45807</v>
      </c>
      <c r="Q12" s="19" t="s">
        <v>816</v>
      </c>
      <c r="R12" t="s">
        <v>24</v>
      </c>
      <c r="S12" s="17">
        <v>45804.012355787039</v>
      </c>
      <c r="T12" s="27"/>
      <c r="U12">
        <v>78.163333333333341</v>
      </c>
      <c r="V12">
        <v>8.5333333333333332</v>
      </c>
      <c r="W12">
        <v>86.696666666666658</v>
      </c>
      <c r="X12">
        <v>3</v>
      </c>
      <c r="Y12">
        <v>3.0333333333333332</v>
      </c>
      <c r="Z12">
        <v>0</v>
      </c>
      <c r="AA12">
        <v>0</v>
      </c>
      <c r="AB12">
        <v>0</v>
      </c>
      <c r="AC12">
        <v>2.6919314999999999</v>
      </c>
      <c r="AD12">
        <v>87.038068499999994</v>
      </c>
      <c r="AE12">
        <v>0</v>
      </c>
      <c r="AG12">
        <v>260.08999999999997</v>
      </c>
      <c r="AH12">
        <v>0</v>
      </c>
      <c r="AI12">
        <v>9.1</v>
      </c>
      <c r="AJ12">
        <v>8.0757945000000007</v>
      </c>
      <c r="AK12">
        <v>261.11420550000003</v>
      </c>
      <c r="AL12" t="s">
        <v>37</v>
      </c>
      <c r="AM12" t="s">
        <v>21231</v>
      </c>
      <c r="AN12" s="39" t="s">
        <v>21232</v>
      </c>
      <c r="AO12" s="29">
        <v>0</v>
      </c>
      <c r="AP12" s="30">
        <f t="shared" ref="AP12:AP13" si="14">AO12*(45%-14.25%-2%)</f>
        <v>0</v>
      </c>
      <c r="AQ12" s="30">
        <f t="shared" ref="AQ12:AQ13" si="15">AP12/X12</f>
        <v>0</v>
      </c>
      <c r="AS12" s="36">
        <v>45804.012355787039</v>
      </c>
      <c r="AT12" s="27"/>
    </row>
    <row r="13" spans="1:46" x14ac:dyDescent="0.25">
      <c r="A13" t="s">
        <v>20647</v>
      </c>
      <c r="B13">
        <v>3108459</v>
      </c>
      <c r="C13" t="s">
        <v>20721</v>
      </c>
      <c r="D13">
        <v>197317</v>
      </c>
      <c r="E13" t="s">
        <v>20659</v>
      </c>
      <c r="F13" t="s">
        <v>20897</v>
      </c>
      <c r="G13" t="s">
        <v>89</v>
      </c>
      <c r="H13" t="s">
        <v>90</v>
      </c>
      <c r="I13" t="s">
        <v>10</v>
      </c>
      <c r="J13" t="s">
        <v>20898</v>
      </c>
      <c r="K13" t="s">
        <v>20899</v>
      </c>
      <c r="L13" t="s">
        <v>20651</v>
      </c>
      <c r="M13" t="s">
        <v>20648</v>
      </c>
      <c r="N13">
        <v>8765</v>
      </c>
      <c r="O13">
        <v>73</v>
      </c>
      <c r="P13" s="17">
        <v>45814</v>
      </c>
      <c r="Q13" s="19" t="s">
        <v>98</v>
      </c>
      <c r="R13" t="s">
        <v>24</v>
      </c>
      <c r="S13" s="17">
        <v>45804.012355787039</v>
      </c>
      <c r="T13" s="27"/>
      <c r="U13">
        <v>80.273333333333326</v>
      </c>
      <c r="V13">
        <v>5.4666666666666659</v>
      </c>
      <c r="W13">
        <v>85.740000000000009</v>
      </c>
      <c r="X13">
        <v>3</v>
      </c>
      <c r="Y13">
        <v>3</v>
      </c>
      <c r="Z13">
        <v>0</v>
      </c>
      <c r="AA13">
        <v>0</v>
      </c>
      <c r="AB13">
        <v>0</v>
      </c>
      <c r="AC13">
        <v>2.6622270000000001</v>
      </c>
      <c r="AD13">
        <v>86.077773000000022</v>
      </c>
      <c r="AE13">
        <v>0</v>
      </c>
      <c r="AG13">
        <v>257.22000000000003</v>
      </c>
      <c r="AH13">
        <v>0</v>
      </c>
      <c r="AI13">
        <v>9</v>
      </c>
      <c r="AJ13">
        <v>7.9866809999999999</v>
      </c>
      <c r="AK13">
        <v>258.23331900000011</v>
      </c>
      <c r="AL13" t="s">
        <v>37</v>
      </c>
      <c r="AM13" t="s">
        <v>21231</v>
      </c>
      <c r="AN13" s="39" t="s">
        <v>21232</v>
      </c>
      <c r="AO13" s="29">
        <v>0</v>
      </c>
      <c r="AP13" s="30">
        <f t="shared" si="14"/>
        <v>0</v>
      </c>
      <c r="AQ13" s="30">
        <f t="shared" si="15"/>
        <v>0</v>
      </c>
      <c r="AS13" s="36">
        <v>45804.012355787039</v>
      </c>
      <c r="AT13" s="27"/>
    </row>
    <row r="14" spans="1:46" x14ac:dyDescent="0.25">
      <c r="A14" t="s">
        <v>20647</v>
      </c>
      <c r="B14">
        <v>3235527</v>
      </c>
      <c r="C14" t="s">
        <v>20722</v>
      </c>
      <c r="D14">
        <v>198690</v>
      </c>
      <c r="E14" t="s">
        <v>20659</v>
      </c>
      <c r="F14" t="s">
        <v>20900</v>
      </c>
      <c r="G14" t="s">
        <v>89</v>
      </c>
      <c r="H14" t="s">
        <v>90</v>
      </c>
      <c r="I14" t="s">
        <v>10</v>
      </c>
      <c r="J14" t="s">
        <v>20901</v>
      </c>
      <c r="K14" t="s">
        <v>20902</v>
      </c>
      <c r="L14" t="s">
        <v>20650</v>
      </c>
      <c r="M14" t="s">
        <v>20649</v>
      </c>
      <c r="N14">
        <v>8345</v>
      </c>
      <c r="O14">
        <v>43</v>
      </c>
      <c r="P14" s="17">
        <v>45837</v>
      </c>
      <c r="Q14" s="19" t="s">
        <v>123</v>
      </c>
      <c r="R14" t="s">
        <v>24</v>
      </c>
      <c r="S14" s="17">
        <v>45837.615960358795</v>
      </c>
      <c r="T14" s="27"/>
      <c r="U14">
        <v>119.35</v>
      </c>
      <c r="V14">
        <v>18.62</v>
      </c>
      <c r="W14">
        <v>137.97</v>
      </c>
      <c r="X14">
        <v>1</v>
      </c>
      <c r="Y14">
        <v>6.9</v>
      </c>
      <c r="Z14">
        <v>0</v>
      </c>
      <c r="AA14">
        <v>0</v>
      </c>
      <c r="AB14">
        <v>0</v>
      </c>
      <c r="AC14">
        <v>4.3460549999999998</v>
      </c>
      <c r="AD14">
        <v>140.523945</v>
      </c>
      <c r="AE14">
        <v>0</v>
      </c>
      <c r="AG14">
        <v>137.97</v>
      </c>
      <c r="AH14">
        <v>0</v>
      </c>
      <c r="AI14">
        <v>6.9</v>
      </c>
      <c r="AJ14">
        <v>4.3460549999999998</v>
      </c>
      <c r="AK14">
        <v>140.523945</v>
      </c>
      <c r="AL14" t="s">
        <v>25</v>
      </c>
      <c r="AM14" t="s">
        <v>21233</v>
      </c>
      <c r="AN14" s="39" t="s">
        <v>21234</v>
      </c>
      <c r="AO14" s="29">
        <v>5.09</v>
      </c>
      <c r="AP14" s="30">
        <f t="shared" ref="AP14:AP15" si="16">AO14*(45%-14.25%-2%)</f>
        <v>1.4633749999999999</v>
      </c>
      <c r="AQ14" s="30">
        <f t="shared" ref="AQ14:AQ15" si="17">AP14/X14</f>
        <v>1.4633749999999999</v>
      </c>
      <c r="AS14" s="36">
        <v>45837.615960358795</v>
      </c>
      <c r="AT14" s="27"/>
    </row>
    <row r="15" spans="1:46" x14ac:dyDescent="0.25">
      <c r="A15" t="s">
        <v>20647</v>
      </c>
      <c r="B15">
        <v>3235527</v>
      </c>
      <c r="C15" t="s">
        <v>20723</v>
      </c>
      <c r="D15">
        <v>198689</v>
      </c>
      <c r="E15" t="s">
        <v>20659</v>
      </c>
      <c r="F15" t="s">
        <v>20900</v>
      </c>
      <c r="G15" t="s">
        <v>89</v>
      </c>
      <c r="H15" t="s">
        <v>90</v>
      </c>
      <c r="I15" t="s">
        <v>10</v>
      </c>
      <c r="J15" t="s">
        <v>20903</v>
      </c>
      <c r="K15" t="s">
        <v>20904</v>
      </c>
      <c r="L15" t="s">
        <v>20650</v>
      </c>
      <c r="M15" t="s">
        <v>20649</v>
      </c>
      <c r="N15">
        <v>8345</v>
      </c>
      <c r="O15">
        <v>44</v>
      </c>
      <c r="P15" s="17">
        <v>45837</v>
      </c>
      <c r="Q15" s="19" t="s">
        <v>123</v>
      </c>
      <c r="R15" t="s">
        <v>24</v>
      </c>
      <c r="S15" s="17">
        <v>45837.615960358795</v>
      </c>
      <c r="T15" s="27"/>
      <c r="U15">
        <v>119.35</v>
      </c>
      <c r="V15">
        <v>18.62</v>
      </c>
      <c r="W15">
        <v>137.97</v>
      </c>
      <c r="X15">
        <v>1</v>
      </c>
      <c r="Y15">
        <v>6.9</v>
      </c>
      <c r="Z15">
        <v>0</v>
      </c>
      <c r="AA15">
        <v>0</v>
      </c>
      <c r="AB15">
        <v>0</v>
      </c>
      <c r="AC15">
        <v>4.3460549999999998</v>
      </c>
      <c r="AD15">
        <v>140.523945</v>
      </c>
      <c r="AE15">
        <v>0</v>
      </c>
      <c r="AG15">
        <v>137.97</v>
      </c>
      <c r="AH15">
        <v>0</v>
      </c>
      <c r="AI15">
        <v>6.9</v>
      </c>
      <c r="AJ15">
        <v>4.3460549999999998</v>
      </c>
      <c r="AK15">
        <v>140.523945</v>
      </c>
      <c r="AL15" t="s">
        <v>25</v>
      </c>
      <c r="AM15" t="s">
        <v>21233</v>
      </c>
      <c r="AN15" s="39" t="s">
        <v>21234</v>
      </c>
      <c r="AO15" s="29">
        <v>5.09</v>
      </c>
      <c r="AP15" s="30">
        <f t="shared" si="16"/>
        <v>1.4633749999999999</v>
      </c>
      <c r="AQ15" s="30">
        <f t="shared" si="17"/>
        <v>1.4633749999999999</v>
      </c>
      <c r="AS15" s="36">
        <v>45837.615960358795</v>
      </c>
      <c r="AT15" s="27"/>
    </row>
    <row r="16" spans="1:46" x14ac:dyDescent="0.25">
      <c r="A16" t="s">
        <v>20647</v>
      </c>
      <c r="B16">
        <v>3370778</v>
      </c>
      <c r="C16" t="s">
        <v>20724</v>
      </c>
      <c r="D16">
        <v>67116</v>
      </c>
      <c r="E16" t="s">
        <v>20653</v>
      </c>
      <c r="F16" t="s">
        <v>20905</v>
      </c>
      <c r="G16" t="s">
        <v>89</v>
      </c>
      <c r="H16" t="s">
        <v>90</v>
      </c>
      <c r="I16" t="s">
        <v>10</v>
      </c>
      <c r="J16" t="s">
        <v>20906</v>
      </c>
      <c r="K16" t="s">
        <v>20907</v>
      </c>
      <c r="L16" t="s">
        <v>20648</v>
      </c>
      <c r="M16" t="s">
        <v>20650</v>
      </c>
      <c r="N16">
        <v>8350</v>
      </c>
      <c r="O16">
        <v>2</v>
      </c>
      <c r="P16" s="17">
        <v>45914</v>
      </c>
      <c r="Q16" s="19" t="s">
        <v>816</v>
      </c>
      <c r="R16" t="s">
        <v>24</v>
      </c>
      <c r="S16" s="17">
        <v>45867.000671747686</v>
      </c>
      <c r="T16" s="27"/>
      <c r="U16">
        <v>133.83000000000001</v>
      </c>
      <c r="V16">
        <v>26.16</v>
      </c>
      <c r="W16">
        <v>159.99</v>
      </c>
      <c r="X16">
        <v>1</v>
      </c>
      <c r="Y16">
        <v>8</v>
      </c>
      <c r="Z16">
        <v>0</v>
      </c>
      <c r="AA16">
        <v>0</v>
      </c>
      <c r="AB16">
        <v>0</v>
      </c>
      <c r="AC16">
        <v>5.0396850000000004</v>
      </c>
      <c r="AD16">
        <v>162.95031499999999</v>
      </c>
      <c r="AE16">
        <v>0</v>
      </c>
      <c r="AG16">
        <v>159.99</v>
      </c>
      <c r="AH16">
        <v>0</v>
      </c>
      <c r="AI16">
        <v>8</v>
      </c>
      <c r="AJ16">
        <v>5.0396850000000004</v>
      </c>
      <c r="AK16">
        <v>162.95031499999999</v>
      </c>
      <c r="AL16" t="s">
        <v>25</v>
      </c>
      <c r="AM16" t="s">
        <v>21235</v>
      </c>
      <c r="AN16" s="39" t="s">
        <v>21236</v>
      </c>
      <c r="AO16" s="29">
        <v>0</v>
      </c>
      <c r="AP16" s="30">
        <f t="shared" ref="AP16" si="18">AO16*(45%-14.25%-2%)</f>
        <v>0</v>
      </c>
      <c r="AQ16" s="30">
        <f t="shared" ref="AQ16" si="19">AP16/X16</f>
        <v>0</v>
      </c>
      <c r="AS16" s="36">
        <v>45867.000671747686</v>
      </c>
      <c r="AT16" s="27"/>
    </row>
    <row r="17" spans="1:46" x14ac:dyDescent="0.25">
      <c r="A17" t="s">
        <v>20647</v>
      </c>
      <c r="B17">
        <v>3227272</v>
      </c>
      <c r="C17" t="s">
        <v>20725</v>
      </c>
      <c r="D17">
        <v>198605</v>
      </c>
      <c r="E17" t="s">
        <v>20659</v>
      </c>
      <c r="F17" t="s">
        <v>20908</v>
      </c>
      <c r="G17" t="s">
        <v>89</v>
      </c>
      <c r="H17" t="s">
        <v>90</v>
      </c>
      <c r="I17" t="s">
        <v>14</v>
      </c>
      <c r="J17" t="s">
        <v>20909</v>
      </c>
      <c r="K17" t="s">
        <v>20910</v>
      </c>
      <c r="L17" t="s">
        <v>20650</v>
      </c>
      <c r="M17" t="s">
        <v>20648</v>
      </c>
      <c r="N17">
        <v>8765</v>
      </c>
      <c r="O17">
        <v>72</v>
      </c>
      <c r="P17" s="17">
        <v>45834</v>
      </c>
      <c r="Q17" s="19" t="s">
        <v>123</v>
      </c>
      <c r="R17" t="s">
        <v>24</v>
      </c>
      <c r="S17" s="17">
        <v>45835.052865879632</v>
      </c>
      <c r="T17" s="27"/>
      <c r="U17">
        <v>246.42</v>
      </c>
      <c r="V17">
        <v>15.97</v>
      </c>
      <c r="W17">
        <v>262.39</v>
      </c>
      <c r="X17">
        <v>1</v>
      </c>
      <c r="Y17">
        <v>13.12</v>
      </c>
      <c r="Z17">
        <v>0</v>
      </c>
      <c r="AA17">
        <v>0</v>
      </c>
      <c r="AB17">
        <v>0</v>
      </c>
      <c r="AC17">
        <v>8.2652850000000004</v>
      </c>
      <c r="AD17">
        <v>267.24471499999999</v>
      </c>
      <c r="AE17">
        <v>0</v>
      </c>
      <c r="AG17">
        <v>262.39</v>
      </c>
      <c r="AH17">
        <v>0</v>
      </c>
      <c r="AI17">
        <v>13.12</v>
      </c>
      <c r="AJ17">
        <v>8.2652850000000004</v>
      </c>
      <c r="AK17">
        <v>267.24471499999999</v>
      </c>
      <c r="AL17" t="s">
        <v>25</v>
      </c>
      <c r="AM17" t="s">
        <v>21237</v>
      </c>
      <c r="AN17" s="39" t="s">
        <v>21238</v>
      </c>
      <c r="AO17" s="29">
        <v>0</v>
      </c>
      <c r="AP17" s="30">
        <f t="shared" ref="AP17:AP18" si="20">AO17*(45%-14.25%-2%)</f>
        <v>0</v>
      </c>
      <c r="AQ17" s="30">
        <f t="shared" ref="AQ17:AQ18" si="21">AP17/X17</f>
        <v>0</v>
      </c>
      <c r="AS17" s="36">
        <v>45835.052865879632</v>
      </c>
      <c r="AT17" s="27"/>
    </row>
    <row r="18" spans="1:46" x14ac:dyDescent="0.25">
      <c r="A18" t="s">
        <v>20647</v>
      </c>
      <c r="B18">
        <v>3344959</v>
      </c>
      <c r="C18" t="s">
        <v>20726</v>
      </c>
      <c r="D18">
        <v>66888</v>
      </c>
      <c r="E18" t="s">
        <v>20659</v>
      </c>
      <c r="F18" t="s">
        <v>20911</v>
      </c>
      <c r="G18" t="s">
        <v>89</v>
      </c>
      <c r="H18" t="s">
        <v>90</v>
      </c>
      <c r="I18" t="s">
        <v>14</v>
      </c>
      <c r="J18" t="s">
        <v>20912</v>
      </c>
      <c r="K18" t="s">
        <v>20913</v>
      </c>
      <c r="L18" t="s">
        <v>20649</v>
      </c>
      <c r="M18" t="s">
        <v>20650</v>
      </c>
      <c r="N18">
        <v>7960</v>
      </c>
      <c r="O18">
        <v>27</v>
      </c>
      <c r="P18" s="17">
        <v>45864</v>
      </c>
      <c r="Q18" s="19" t="s">
        <v>20652</v>
      </c>
      <c r="R18" t="s">
        <v>24</v>
      </c>
      <c r="S18" s="17">
        <v>45860.990449201388</v>
      </c>
      <c r="T18" s="27"/>
      <c r="U18">
        <v>42.243333333333332</v>
      </c>
      <c r="V18">
        <v>8.3633333333333333</v>
      </c>
      <c r="W18">
        <v>50.606666666666662</v>
      </c>
      <c r="X18">
        <v>3</v>
      </c>
      <c r="Y18">
        <v>2.5299999999999998</v>
      </c>
      <c r="Z18">
        <v>0</v>
      </c>
      <c r="AA18">
        <v>0</v>
      </c>
      <c r="AB18">
        <v>0</v>
      </c>
      <c r="AC18">
        <v>1.5941099999999999</v>
      </c>
      <c r="AD18">
        <v>51.542556666666663</v>
      </c>
      <c r="AE18">
        <v>0</v>
      </c>
      <c r="AG18">
        <v>151.82</v>
      </c>
      <c r="AH18">
        <v>0</v>
      </c>
      <c r="AI18">
        <v>7.59</v>
      </c>
      <c r="AJ18">
        <v>4.78233</v>
      </c>
      <c r="AK18">
        <v>154.62766999999999</v>
      </c>
      <c r="AL18" t="s">
        <v>26</v>
      </c>
      <c r="AM18" t="s">
        <v>21239</v>
      </c>
      <c r="AN18" s="39" t="s">
        <v>21240</v>
      </c>
      <c r="AO18" s="29">
        <v>0</v>
      </c>
      <c r="AP18" s="30">
        <f t="shared" si="20"/>
        <v>0</v>
      </c>
      <c r="AQ18" s="30">
        <f t="shared" si="21"/>
        <v>0</v>
      </c>
      <c r="AS18" s="36">
        <v>45860.990449201388</v>
      </c>
      <c r="AT18" s="27"/>
    </row>
    <row r="19" spans="1:46" x14ac:dyDescent="0.25">
      <c r="A19" t="s">
        <v>20647</v>
      </c>
      <c r="B19">
        <v>3222608</v>
      </c>
      <c r="C19" t="s">
        <v>20727</v>
      </c>
      <c r="D19">
        <v>198565</v>
      </c>
      <c r="E19" t="s">
        <v>20659</v>
      </c>
      <c r="F19" t="s">
        <v>20914</v>
      </c>
      <c r="G19" t="s">
        <v>89</v>
      </c>
      <c r="H19" t="s">
        <v>90</v>
      </c>
      <c r="I19" t="s">
        <v>14</v>
      </c>
      <c r="J19" t="s">
        <v>20915</v>
      </c>
      <c r="K19" t="s">
        <v>20916</v>
      </c>
      <c r="L19" t="s">
        <v>20650</v>
      </c>
      <c r="M19" t="s">
        <v>20648</v>
      </c>
      <c r="N19">
        <v>8765</v>
      </c>
      <c r="O19">
        <v>76</v>
      </c>
      <c r="P19" s="17">
        <v>45835</v>
      </c>
      <c r="Q19" s="19" t="s">
        <v>123</v>
      </c>
      <c r="R19" t="s">
        <v>24</v>
      </c>
      <c r="S19" s="17">
        <v>45833.912618564813</v>
      </c>
      <c r="T19" s="27"/>
      <c r="U19">
        <v>82.14</v>
      </c>
      <c r="V19">
        <v>5.3233333333333333</v>
      </c>
      <c r="W19">
        <v>87.463333333333324</v>
      </c>
      <c r="X19">
        <v>3</v>
      </c>
      <c r="Y19">
        <v>4.3733333333333331</v>
      </c>
      <c r="Z19">
        <v>0</v>
      </c>
      <c r="AA19">
        <v>0</v>
      </c>
      <c r="AB19">
        <v>0</v>
      </c>
      <c r="AC19">
        <v>2.7550949999999998</v>
      </c>
      <c r="AD19">
        <v>89.081571666666662</v>
      </c>
      <c r="AE19">
        <v>0</v>
      </c>
      <c r="AG19">
        <v>262.39</v>
      </c>
      <c r="AH19">
        <v>0</v>
      </c>
      <c r="AI19">
        <v>13.12</v>
      </c>
      <c r="AJ19">
        <v>8.2652850000000004</v>
      </c>
      <c r="AK19">
        <v>267.24471499999999</v>
      </c>
      <c r="AL19" t="s">
        <v>26</v>
      </c>
      <c r="AM19" t="s">
        <v>21241</v>
      </c>
      <c r="AN19" s="39" t="s">
        <v>21242</v>
      </c>
      <c r="AO19" s="29">
        <v>0</v>
      </c>
      <c r="AP19" s="30">
        <f t="shared" ref="AP19" si="22">AO19*(45%-14.25%-2%)</f>
        <v>0</v>
      </c>
      <c r="AQ19" s="30">
        <f t="shared" ref="AQ19" si="23">AP19/X19</f>
        <v>0</v>
      </c>
      <c r="AS19" s="36">
        <v>45833.912618564813</v>
      </c>
      <c r="AT19" s="27"/>
    </row>
    <row r="20" spans="1:46" x14ac:dyDescent="0.25">
      <c r="A20" t="s">
        <v>20647</v>
      </c>
      <c r="B20">
        <v>3358709</v>
      </c>
      <c r="C20" t="s">
        <v>20728</v>
      </c>
      <c r="D20">
        <v>67021</v>
      </c>
      <c r="E20" t="s">
        <v>20653</v>
      </c>
      <c r="F20" t="s">
        <v>20917</v>
      </c>
      <c r="G20" t="s">
        <v>89</v>
      </c>
      <c r="H20" t="s">
        <v>90</v>
      </c>
      <c r="I20" t="s">
        <v>10</v>
      </c>
      <c r="J20" t="s">
        <v>20918</v>
      </c>
      <c r="K20" t="s">
        <v>20919</v>
      </c>
      <c r="L20" t="s">
        <v>20648</v>
      </c>
      <c r="M20" t="s">
        <v>20650</v>
      </c>
      <c r="N20">
        <v>8350</v>
      </c>
      <c r="O20">
        <v>39</v>
      </c>
      <c r="P20" s="17">
        <v>45865</v>
      </c>
      <c r="Q20" s="19" t="s">
        <v>816</v>
      </c>
      <c r="R20" t="s">
        <v>24</v>
      </c>
      <c r="S20" s="17">
        <v>45863.974069618052</v>
      </c>
      <c r="T20" s="27"/>
      <c r="U20">
        <v>162.28</v>
      </c>
      <c r="V20">
        <v>26.16</v>
      </c>
      <c r="W20">
        <v>188.44</v>
      </c>
      <c r="X20">
        <v>1</v>
      </c>
      <c r="Y20">
        <v>9.42</v>
      </c>
      <c r="Z20">
        <v>0</v>
      </c>
      <c r="AA20">
        <v>0</v>
      </c>
      <c r="AB20">
        <v>0</v>
      </c>
      <c r="AC20">
        <v>5.9358599999999999</v>
      </c>
      <c r="AD20">
        <v>191.92413999999999</v>
      </c>
      <c r="AE20">
        <v>0</v>
      </c>
      <c r="AG20">
        <v>188.44</v>
      </c>
      <c r="AH20">
        <v>0</v>
      </c>
      <c r="AI20">
        <v>9.42</v>
      </c>
      <c r="AJ20">
        <v>5.9358599999999999</v>
      </c>
      <c r="AK20">
        <v>191.92413999999999</v>
      </c>
      <c r="AL20" t="s">
        <v>25</v>
      </c>
      <c r="AM20" t="s">
        <v>21243</v>
      </c>
      <c r="AN20" s="39" t="s">
        <v>21244</v>
      </c>
      <c r="AO20" s="29">
        <v>0</v>
      </c>
      <c r="AP20" s="30">
        <f t="shared" ref="AP20:AP23" si="24">AO20*(45%-14.25%-2%)</f>
        <v>0</v>
      </c>
      <c r="AQ20" s="30">
        <f t="shared" ref="AQ20:AQ21" si="25">AP20/X20</f>
        <v>0</v>
      </c>
      <c r="AS20" s="36">
        <v>45863.974069618052</v>
      </c>
      <c r="AT20" s="27"/>
    </row>
    <row r="21" spans="1:46" x14ac:dyDescent="0.25">
      <c r="A21" t="s">
        <v>20647</v>
      </c>
      <c r="B21">
        <v>3364357</v>
      </c>
      <c r="C21" t="s">
        <v>20729</v>
      </c>
      <c r="D21">
        <v>67065</v>
      </c>
      <c r="E21" t="s">
        <v>20653</v>
      </c>
      <c r="F21" t="s">
        <v>20920</v>
      </c>
      <c r="G21" t="s">
        <v>89</v>
      </c>
      <c r="H21" t="s">
        <v>90</v>
      </c>
      <c r="I21" t="s">
        <v>137</v>
      </c>
      <c r="J21" t="s">
        <v>20921</v>
      </c>
      <c r="K21" t="s">
        <v>20922</v>
      </c>
      <c r="L21" t="s">
        <v>20648</v>
      </c>
      <c r="M21" t="s">
        <v>20650</v>
      </c>
      <c r="N21">
        <v>8350</v>
      </c>
      <c r="O21">
        <v>21</v>
      </c>
      <c r="P21" s="17">
        <v>45866</v>
      </c>
      <c r="Q21" s="19" t="s">
        <v>816</v>
      </c>
      <c r="R21" t="s">
        <v>24</v>
      </c>
      <c r="S21" s="17">
        <v>45865.654567708334</v>
      </c>
      <c r="T21" s="27"/>
      <c r="U21">
        <v>157.77000000000001</v>
      </c>
      <c r="V21">
        <v>26.16</v>
      </c>
      <c r="W21">
        <v>183.93</v>
      </c>
      <c r="X21">
        <v>1</v>
      </c>
      <c r="Y21">
        <v>9.1999999999999993</v>
      </c>
      <c r="Z21">
        <v>0</v>
      </c>
      <c r="AA21">
        <v>0</v>
      </c>
      <c r="AB21">
        <v>0</v>
      </c>
      <c r="AC21">
        <v>9.6563250000000007</v>
      </c>
      <c r="AD21">
        <v>183.47367499999999</v>
      </c>
      <c r="AE21">
        <v>0</v>
      </c>
      <c r="AG21">
        <v>183.93</v>
      </c>
      <c r="AH21">
        <v>0</v>
      </c>
      <c r="AI21">
        <v>9.1999999999999993</v>
      </c>
      <c r="AJ21">
        <v>9.6563250000000007</v>
      </c>
      <c r="AK21">
        <v>183.47367499999999</v>
      </c>
      <c r="AL21" t="s">
        <v>25</v>
      </c>
      <c r="AM21" t="s">
        <v>21245</v>
      </c>
      <c r="AN21" s="39" t="s">
        <v>21246</v>
      </c>
      <c r="AO21" s="29">
        <v>0</v>
      </c>
      <c r="AP21" s="30">
        <f t="shared" si="24"/>
        <v>0</v>
      </c>
      <c r="AQ21" s="30">
        <f t="shared" si="25"/>
        <v>0</v>
      </c>
      <c r="AS21" s="36">
        <v>45865.654567708334</v>
      </c>
      <c r="AT21" s="27"/>
    </row>
    <row r="22" spans="1:46" x14ac:dyDescent="0.25">
      <c r="A22" t="s">
        <v>20647</v>
      </c>
      <c r="B22">
        <v>3367600</v>
      </c>
      <c r="C22" t="s">
        <v>20730</v>
      </c>
      <c r="D22">
        <v>200261</v>
      </c>
      <c r="E22" t="s">
        <v>20653</v>
      </c>
      <c r="F22" t="s">
        <v>20923</v>
      </c>
      <c r="G22" t="s">
        <v>89</v>
      </c>
      <c r="H22" t="s">
        <v>90</v>
      </c>
      <c r="I22" t="s">
        <v>10</v>
      </c>
      <c r="J22" t="s">
        <v>20924</v>
      </c>
      <c r="K22" t="s">
        <v>20925</v>
      </c>
      <c r="L22" t="s">
        <v>20651</v>
      </c>
      <c r="M22" t="s">
        <v>20648</v>
      </c>
      <c r="N22">
        <v>8765</v>
      </c>
      <c r="O22">
        <v>80</v>
      </c>
      <c r="P22" s="17">
        <v>45877</v>
      </c>
      <c r="Q22" s="19" t="s">
        <v>20663</v>
      </c>
      <c r="R22" t="s">
        <v>24</v>
      </c>
      <c r="S22" s="17">
        <v>45866.523691631941</v>
      </c>
      <c r="T22" s="27"/>
      <c r="U22">
        <v>240.82</v>
      </c>
      <c r="V22">
        <v>16.399999999999999</v>
      </c>
      <c r="W22">
        <v>257.22000000000003</v>
      </c>
      <c r="X22">
        <v>1</v>
      </c>
      <c r="Y22">
        <v>12.86</v>
      </c>
      <c r="Z22">
        <v>0</v>
      </c>
      <c r="AA22">
        <v>0</v>
      </c>
      <c r="AB22">
        <v>0</v>
      </c>
      <c r="AC22">
        <v>8.10243</v>
      </c>
      <c r="AD22">
        <v>261.97757000000001</v>
      </c>
      <c r="AE22">
        <v>0</v>
      </c>
      <c r="AG22">
        <v>257.22000000000003</v>
      </c>
      <c r="AH22">
        <v>0</v>
      </c>
      <c r="AI22">
        <v>12.86</v>
      </c>
      <c r="AJ22">
        <v>8.10243</v>
      </c>
      <c r="AK22">
        <v>261.97757000000001</v>
      </c>
      <c r="AL22" t="s">
        <v>25</v>
      </c>
      <c r="AM22" t="s">
        <v>21247</v>
      </c>
      <c r="AN22" s="39" t="s">
        <v>21248</v>
      </c>
      <c r="AO22" s="29">
        <v>0</v>
      </c>
      <c r="AP22" s="30">
        <f t="shared" si="24"/>
        <v>0</v>
      </c>
      <c r="AQ22" s="30">
        <f t="shared" ref="AQ22:AQ23" si="26">AP22/X22</f>
        <v>0</v>
      </c>
      <c r="AS22" s="36">
        <v>45866.523691631941</v>
      </c>
      <c r="AT22" s="27"/>
    </row>
    <row r="23" spans="1:46" x14ac:dyDescent="0.25">
      <c r="A23" t="s">
        <v>20647</v>
      </c>
      <c r="B23">
        <v>3367600</v>
      </c>
      <c r="C23" t="s">
        <v>20731</v>
      </c>
      <c r="D23">
        <v>200262</v>
      </c>
      <c r="E23" t="s">
        <v>20653</v>
      </c>
      <c r="F23" t="s">
        <v>20923</v>
      </c>
      <c r="G23" t="s">
        <v>89</v>
      </c>
      <c r="H23" t="s">
        <v>90</v>
      </c>
      <c r="I23" t="s">
        <v>10</v>
      </c>
      <c r="J23" t="s">
        <v>20682</v>
      </c>
      <c r="K23" t="s">
        <v>20683</v>
      </c>
      <c r="L23" t="s">
        <v>20651</v>
      </c>
      <c r="M23" t="s">
        <v>20648</v>
      </c>
      <c r="N23">
        <v>8765</v>
      </c>
      <c r="O23">
        <v>73</v>
      </c>
      <c r="P23" s="17">
        <v>45877</v>
      </c>
      <c r="Q23" s="19" t="s">
        <v>20663</v>
      </c>
      <c r="R23" t="s">
        <v>24</v>
      </c>
      <c r="S23" s="17">
        <v>45866.523691631941</v>
      </c>
      <c r="T23" s="27"/>
      <c r="U23">
        <v>240.82</v>
      </c>
      <c r="V23">
        <v>16.399999999999999</v>
      </c>
      <c r="W23">
        <v>257.22000000000003</v>
      </c>
      <c r="X23">
        <v>1</v>
      </c>
      <c r="Y23">
        <v>12.86</v>
      </c>
      <c r="Z23">
        <v>0</v>
      </c>
      <c r="AA23">
        <v>0</v>
      </c>
      <c r="AB23">
        <v>0</v>
      </c>
      <c r="AC23">
        <v>8.10243</v>
      </c>
      <c r="AD23">
        <v>261.97757000000001</v>
      </c>
      <c r="AE23">
        <v>0</v>
      </c>
      <c r="AG23">
        <v>257.22000000000003</v>
      </c>
      <c r="AH23">
        <v>0</v>
      </c>
      <c r="AI23">
        <v>12.86</v>
      </c>
      <c r="AJ23">
        <v>8.10243</v>
      </c>
      <c r="AK23">
        <v>261.97757000000001</v>
      </c>
      <c r="AL23" t="s">
        <v>25</v>
      </c>
      <c r="AM23" t="s">
        <v>21247</v>
      </c>
      <c r="AN23" s="39" t="s">
        <v>21248</v>
      </c>
      <c r="AO23" s="29">
        <v>0</v>
      </c>
      <c r="AP23" s="30">
        <f t="shared" si="24"/>
        <v>0</v>
      </c>
      <c r="AQ23" s="30">
        <f t="shared" si="26"/>
        <v>0</v>
      </c>
      <c r="AS23" s="36">
        <v>45866.523691631941</v>
      </c>
      <c r="AT23" s="27"/>
    </row>
    <row r="24" spans="1:46" x14ac:dyDescent="0.25">
      <c r="A24" t="s">
        <v>20647</v>
      </c>
      <c r="B24">
        <v>3217994</v>
      </c>
      <c r="C24" t="s">
        <v>20732</v>
      </c>
      <c r="D24">
        <v>198499</v>
      </c>
      <c r="E24" t="s">
        <v>20659</v>
      </c>
      <c r="F24" t="s">
        <v>20926</v>
      </c>
      <c r="G24" t="s">
        <v>89</v>
      </c>
      <c r="H24" t="s">
        <v>90</v>
      </c>
      <c r="I24" t="s">
        <v>10</v>
      </c>
      <c r="J24" t="s">
        <v>20703</v>
      </c>
      <c r="K24" t="s">
        <v>20704</v>
      </c>
      <c r="L24" t="s">
        <v>20650</v>
      </c>
      <c r="M24" t="s">
        <v>20648</v>
      </c>
      <c r="N24">
        <v>8765</v>
      </c>
      <c r="O24">
        <v>79</v>
      </c>
      <c r="P24" s="17">
        <v>45835</v>
      </c>
      <c r="Q24" s="19" t="s">
        <v>123</v>
      </c>
      <c r="R24" t="s">
        <v>24</v>
      </c>
      <c r="S24" s="17">
        <v>45832.728134722223</v>
      </c>
      <c r="T24" s="27"/>
      <c r="U24">
        <v>123.21</v>
      </c>
      <c r="V24">
        <v>7.9850000000000003</v>
      </c>
      <c r="W24">
        <v>131.19499999999999</v>
      </c>
      <c r="X24">
        <v>2</v>
      </c>
      <c r="Y24">
        <v>6.56</v>
      </c>
      <c r="Z24">
        <v>0</v>
      </c>
      <c r="AA24">
        <v>0</v>
      </c>
      <c r="AB24">
        <v>0</v>
      </c>
      <c r="AC24">
        <v>4.1326425000000002</v>
      </c>
      <c r="AD24">
        <v>133.62235749999999</v>
      </c>
      <c r="AE24">
        <v>0</v>
      </c>
      <c r="AG24">
        <v>262.39</v>
      </c>
      <c r="AH24">
        <v>0</v>
      </c>
      <c r="AI24">
        <v>13.12</v>
      </c>
      <c r="AJ24">
        <v>8.2652850000000004</v>
      </c>
      <c r="AK24">
        <v>267.24471499999999</v>
      </c>
      <c r="AL24" t="s">
        <v>27</v>
      </c>
      <c r="AM24" t="s">
        <v>21249</v>
      </c>
      <c r="AN24" s="39" t="s">
        <v>21250</v>
      </c>
      <c r="AO24" s="29">
        <v>0</v>
      </c>
      <c r="AP24" s="30">
        <f t="shared" ref="AP24" si="27">AO24*(45%-14.25%-2%)</f>
        <v>0</v>
      </c>
      <c r="AQ24" s="30">
        <f t="shared" ref="AQ24" si="28">AP24/X24</f>
        <v>0</v>
      </c>
      <c r="AS24" s="36">
        <v>45832.728134722223</v>
      </c>
      <c r="AT24" s="27"/>
    </row>
    <row r="25" spans="1:46" x14ac:dyDescent="0.25">
      <c r="A25" t="s">
        <v>20647</v>
      </c>
      <c r="B25">
        <v>3362716</v>
      </c>
      <c r="C25" t="s">
        <v>20735</v>
      </c>
      <c r="D25">
        <v>200230</v>
      </c>
      <c r="E25" t="s">
        <v>20653</v>
      </c>
      <c r="F25" t="s">
        <v>20930</v>
      </c>
      <c r="G25" t="s">
        <v>89</v>
      </c>
      <c r="H25" t="s">
        <v>90</v>
      </c>
      <c r="I25" t="s">
        <v>14</v>
      </c>
      <c r="J25" t="s">
        <v>20689</v>
      </c>
      <c r="K25" t="s">
        <v>20690</v>
      </c>
      <c r="L25" t="s">
        <v>20651</v>
      </c>
      <c r="M25" t="s">
        <v>20648</v>
      </c>
      <c r="N25">
        <v>8345</v>
      </c>
      <c r="O25">
        <v>9</v>
      </c>
      <c r="P25" s="17">
        <v>45867</v>
      </c>
      <c r="Q25" s="19" t="s">
        <v>20663</v>
      </c>
      <c r="R25" t="s">
        <v>24</v>
      </c>
      <c r="S25" s="17">
        <v>45865.076965092594</v>
      </c>
      <c r="T25" s="27"/>
      <c r="U25">
        <v>152.06</v>
      </c>
      <c r="V25">
        <v>16.399999999999999</v>
      </c>
      <c r="W25">
        <v>168.46</v>
      </c>
      <c r="X25">
        <v>1</v>
      </c>
      <c r="Y25">
        <v>8.42</v>
      </c>
      <c r="Z25">
        <v>0</v>
      </c>
      <c r="AA25">
        <v>0</v>
      </c>
      <c r="AB25">
        <v>0</v>
      </c>
      <c r="AC25">
        <v>5.3064900000000002</v>
      </c>
      <c r="AD25">
        <v>171.57351</v>
      </c>
      <c r="AE25">
        <v>0</v>
      </c>
      <c r="AG25">
        <v>168.46</v>
      </c>
      <c r="AH25">
        <v>0</v>
      </c>
      <c r="AI25">
        <v>8.42</v>
      </c>
      <c r="AJ25">
        <v>5.3064900000000002</v>
      </c>
      <c r="AK25">
        <v>171.57351</v>
      </c>
      <c r="AL25" t="s">
        <v>25</v>
      </c>
      <c r="AM25" t="s">
        <v>21253</v>
      </c>
      <c r="AN25" s="39" t="s">
        <v>21254</v>
      </c>
      <c r="AO25" s="29">
        <v>0</v>
      </c>
      <c r="AP25" s="30">
        <f t="shared" ref="AP25:AP26" si="29">AO25*(45%-14.25%-2%)</f>
        <v>0</v>
      </c>
      <c r="AQ25" s="30">
        <f t="shared" ref="AQ25:AQ26" si="30">AP25/X25</f>
        <v>0</v>
      </c>
      <c r="AS25" s="36">
        <v>45865.076965092594</v>
      </c>
      <c r="AT25" s="27"/>
    </row>
    <row r="26" spans="1:46" x14ac:dyDescent="0.25">
      <c r="A26" t="s">
        <v>20647</v>
      </c>
      <c r="B26">
        <v>3363380</v>
      </c>
      <c r="C26" t="s">
        <v>20736</v>
      </c>
      <c r="D26">
        <v>200232</v>
      </c>
      <c r="E26" t="s">
        <v>20653</v>
      </c>
      <c r="F26" t="s">
        <v>20931</v>
      </c>
      <c r="G26" t="s">
        <v>89</v>
      </c>
      <c r="H26" t="s">
        <v>90</v>
      </c>
      <c r="I26" t="s">
        <v>14</v>
      </c>
      <c r="J26" t="s">
        <v>20932</v>
      </c>
      <c r="K26" t="s">
        <v>20666</v>
      </c>
      <c r="L26" t="s">
        <v>271</v>
      </c>
      <c r="M26" t="s">
        <v>20649</v>
      </c>
      <c r="N26">
        <v>8765</v>
      </c>
      <c r="O26">
        <v>75</v>
      </c>
      <c r="P26" s="17">
        <v>45866</v>
      </c>
      <c r="Q26" s="19" t="s">
        <v>20652</v>
      </c>
      <c r="R26" t="s">
        <v>24</v>
      </c>
      <c r="S26" s="17">
        <v>45865.526221192129</v>
      </c>
      <c r="T26" s="27"/>
      <c r="U26">
        <v>315.05</v>
      </c>
      <c r="V26">
        <v>21.82</v>
      </c>
      <c r="W26">
        <v>336.87</v>
      </c>
      <c r="X26">
        <v>1</v>
      </c>
      <c r="Y26">
        <v>16.84</v>
      </c>
      <c r="Z26">
        <v>0</v>
      </c>
      <c r="AA26">
        <v>0</v>
      </c>
      <c r="AB26">
        <v>0</v>
      </c>
      <c r="AC26">
        <v>10.611405</v>
      </c>
      <c r="AD26">
        <v>343.09859499999999</v>
      </c>
      <c r="AE26">
        <v>0</v>
      </c>
      <c r="AG26">
        <v>336.87</v>
      </c>
      <c r="AH26">
        <v>0</v>
      </c>
      <c r="AI26">
        <v>16.84</v>
      </c>
      <c r="AJ26">
        <v>10.611405</v>
      </c>
      <c r="AK26">
        <v>343.09859499999999</v>
      </c>
      <c r="AL26" t="s">
        <v>25</v>
      </c>
      <c r="AM26" t="s">
        <v>21255</v>
      </c>
      <c r="AN26" s="39" t="s">
        <v>21256</v>
      </c>
      <c r="AO26" s="29">
        <v>0</v>
      </c>
      <c r="AP26" s="30">
        <f t="shared" si="29"/>
        <v>0</v>
      </c>
      <c r="AQ26" s="30">
        <f t="shared" si="30"/>
        <v>0</v>
      </c>
      <c r="AS26" s="36">
        <v>45865.526221192129</v>
      </c>
      <c r="AT26" s="27"/>
    </row>
    <row r="27" spans="1:46" x14ac:dyDescent="0.25">
      <c r="A27" t="s">
        <v>20647</v>
      </c>
      <c r="B27">
        <v>3221155</v>
      </c>
      <c r="C27" t="s">
        <v>20737</v>
      </c>
      <c r="D27">
        <v>65566</v>
      </c>
      <c r="E27" t="s">
        <v>20659</v>
      </c>
      <c r="F27" t="s">
        <v>20933</v>
      </c>
      <c r="G27" t="s">
        <v>89</v>
      </c>
      <c r="H27" t="s">
        <v>90</v>
      </c>
      <c r="I27" t="s">
        <v>14</v>
      </c>
      <c r="J27" t="s">
        <v>20934</v>
      </c>
      <c r="K27" t="s">
        <v>20935</v>
      </c>
      <c r="L27" t="s">
        <v>20648</v>
      </c>
      <c r="M27" t="s">
        <v>20650</v>
      </c>
      <c r="N27">
        <v>8770</v>
      </c>
      <c r="O27">
        <v>79</v>
      </c>
      <c r="P27" s="17">
        <v>45833</v>
      </c>
      <c r="Q27" s="19" t="s">
        <v>816</v>
      </c>
      <c r="R27" t="s">
        <v>24</v>
      </c>
      <c r="S27" s="17">
        <v>45833.658227465276</v>
      </c>
      <c r="T27" s="27"/>
      <c r="U27">
        <v>244.64</v>
      </c>
      <c r="V27">
        <v>21.17</v>
      </c>
      <c r="W27">
        <v>265.81</v>
      </c>
      <c r="X27">
        <v>1</v>
      </c>
      <c r="Y27">
        <v>13.29</v>
      </c>
      <c r="Z27">
        <v>0</v>
      </c>
      <c r="AA27">
        <v>0</v>
      </c>
      <c r="AB27">
        <v>0</v>
      </c>
      <c r="AC27">
        <v>8.3730150000000005</v>
      </c>
      <c r="AD27">
        <v>270.72698500000001</v>
      </c>
      <c r="AE27">
        <v>0</v>
      </c>
      <c r="AG27">
        <v>265.81</v>
      </c>
      <c r="AH27">
        <v>0</v>
      </c>
      <c r="AI27">
        <v>13.29</v>
      </c>
      <c r="AJ27">
        <v>8.3730150000000005</v>
      </c>
      <c r="AK27">
        <v>270.72698500000001</v>
      </c>
      <c r="AL27" t="s">
        <v>25</v>
      </c>
      <c r="AM27" t="s">
        <v>21257</v>
      </c>
      <c r="AN27" s="39" t="s">
        <v>21258</v>
      </c>
      <c r="AO27" s="29">
        <v>0</v>
      </c>
      <c r="AP27" s="30">
        <f t="shared" ref="AP27:AP28" si="31">AO27*(45%-14.25%-2%)</f>
        <v>0</v>
      </c>
      <c r="AQ27" s="30">
        <f t="shared" ref="AQ27:AQ28" si="32">AP27/X27</f>
        <v>0</v>
      </c>
      <c r="AS27" s="36">
        <v>45833.658227465276</v>
      </c>
      <c r="AT27" s="27"/>
    </row>
    <row r="28" spans="1:46" x14ac:dyDescent="0.25">
      <c r="A28" t="s">
        <v>20647</v>
      </c>
      <c r="B28">
        <v>3223561</v>
      </c>
      <c r="C28" t="s">
        <v>20738</v>
      </c>
      <c r="D28">
        <v>198570</v>
      </c>
      <c r="E28" t="s">
        <v>20659</v>
      </c>
      <c r="F28" t="s">
        <v>20936</v>
      </c>
      <c r="G28" t="s">
        <v>89</v>
      </c>
      <c r="H28" t="s">
        <v>90</v>
      </c>
      <c r="I28" t="s">
        <v>10</v>
      </c>
      <c r="J28" t="s">
        <v>20937</v>
      </c>
      <c r="K28" t="s">
        <v>20938</v>
      </c>
      <c r="L28" t="s">
        <v>20650</v>
      </c>
      <c r="M28" t="s">
        <v>20648</v>
      </c>
      <c r="N28">
        <v>8345</v>
      </c>
      <c r="O28">
        <v>5</v>
      </c>
      <c r="P28" s="17">
        <v>45835</v>
      </c>
      <c r="Q28" s="19" t="s">
        <v>123</v>
      </c>
      <c r="R28" t="s">
        <v>24</v>
      </c>
      <c r="S28" s="17">
        <v>45834.108497777779</v>
      </c>
      <c r="T28" s="27"/>
      <c r="U28">
        <v>69.33</v>
      </c>
      <c r="V28">
        <v>8.875</v>
      </c>
      <c r="W28">
        <v>78.204999999999998</v>
      </c>
      <c r="X28">
        <v>2</v>
      </c>
      <c r="Y28">
        <v>3.91</v>
      </c>
      <c r="Z28">
        <v>0</v>
      </c>
      <c r="AA28">
        <v>0</v>
      </c>
      <c r="AB28">
        <v>0</v>
      </c>
      <c r="AC28">
        <v>2.4634575000000001</v>
      </c>
      <c r="AD28">
        <v>79.651542499999991</v>
      </c>
      <c r="AE28">
        <v>0</v>
      </c>
      <c r="AG28">
        <v>156.41</v>
      </c>
      <c r="AH28">
        <v>0</v>
      </c>
      <c r="AI28">
        <v>7.82</v>
      </c>
      <c r="AJ28">
        <v>4.9269150000000002</v>
      </c>
      <c r="AK28">
        <v>159.30308500000001</v>
      </c>
      <c r="AL28" t="s">
        <v>27</v>
      </c>
      <c r="AM28" t="s">
        <v>21259</v>
      </c>
      <c r="AN28" s="39" t="s">
        <v>21260</v>
      </c>
      <c r="AO28" s="29">
        <v>0</v>
      </c>
      <c r="AP28" s="30">
        <f t="shared" si="31"/>
        <v>0</v>
      </c>
      <c r="AQ28" s="30">
        <f t="shared" si="32"/>
        <v>0</v>
      </c>
      <c r="AS28" s="36">
        <v>45834.108497777779</v>
      </c>
      <c r="AT28" s="27"/>
    </row>
    <row r="29" spans="1:46" x14ac:dyDescent="0.25">
      <c r="A29" t="s">
        <v>20647</v>
      </c>
      <c r="B29">
        <v>3366186</v>
      </c>
      <c r="C29" t="s">
        <v>20739</v>
      </c>
      <c r="D29">
        <v>67083</v>
      </c>
      <c r="E29" t="s">
        <v>20653</v>
      </c>
      <c r="F29" t="s">
        <v>20939</v>
      </c>
      <c r="G29" t="s">
        <v>89</v>
      </c>
      <c r="H29" t="s">
        <v>90</v>
      </c>
      <c r="I29" t="s">
        <v>14</v>
      </c>
      <c r="J29" t="s">
        <v>20691</v>
      </c>
      <c r="K29" t="s">
        <v>20692</v>
      </c>
      <c r="L29" t="s">
        <v>20648</v>
      </c>
      <c r="M29" t="s">
        <v>20650</v>
      </c>
      <c r="N29">
        <v>8350</v>
      </c>
      <c r="O29">
        <v>18</v>
      </c>
      <c r="P29" s="17">
        <v>45865</v>
      </c>
      <c r="Q29" s="19" t="s">
        <v>816</v>
      </c>
      <c r="R29" t="s">
        <v>24</v>
      </c>
      <c r="S29" s="17">
        <v>45865.933840810183</v>
      </c>
      <c r="T29" s="27"/>
      <c r="U29">
        <v>162.28</v>
      </c>
      <c r="V29">
        <v>26.16</v>
      </c>
      <c r="W29">
        <v>188.44</v>
      </c>
      <c r="X29">
        <v>1</v>
      </c>
      <c r="Y29">
        <v>9.42</v>
      </c>
      <c r="Z29">
        <v>0</v>
      </c>
      <c r="AA29">
        <v>0</v>
      </c>
      <c r="AB29">
        <v>0</v>
      </c>
      <c r="AC29">
        <v>5.9358599999999999</v>
      </c>
      <c r="AD29">
        <v>191.92413999999999</v>
      </c>
      <c r="AE29">
        <v>0</v>
      </c>
      <c r="AG29">
        <v>188.44</v>
      </c>
      <c r="AH29">
        <v>0</v>
      </c>
      <c r="AI29">
        <v>9.42</v>
      </c>
      <c r="AJ29">
        <v>5.9358599999999999</v>
      </c>
      <c r="AK29">
        <v>191.92413999999999</v>
      </c>
      <c r="AL29" t="s">
        <v>25</v>
      </c>
      <c r="AM29" t="s">
        <v>21261</v>
      </c>
      <c r="AN29" s="39" t="s">
        <v>21262</v>
      </c>
      <c r="AO29" s="29">
        <v>0</v>
      </c>
      <c r="AP29" s="30">
        <f t="shared" ref="AP29" si="33">AO29*(45%-14.25%-2%)</f>
        <v>0</v>
      </c>
      <c r="AQ29" s="30">
        <f t="shared" ref="AQ29" si="34">AP29/X29</f>
        <v>0</v>
      </c>
      <c r="AS29" s="36">
        <v>45865.933840810183</v>
      </c>
      <c r="AT29" s="27"/>
    </row>
    <row r="30" spans="1:46" x14ac:dyDescent="0.25">
      <c r="A30" t="s">
        <v>20647</v>
      </c>
      <c r="B30">
        <v>3228270</v>
      </c>
      <c r="C30" t="s">
        <v>20740</v>
      </c>
      <c r="D30">
        <v>198613</v>
      </c>
      <c r="E30" t="s">
        <v>20659</v>
      </c>
      <c r="F30" t="s">
        <v>20940</v>
      </c>
      <c r="G30" t="s">
        <v>89</v>
      </c>
      <c r="H30" t="s">
        <v>90</v>
      </c>
      <c r="I30" t="s">
        <v>137</v>
      </c>
      <c r="J30" t="s">
        <v>20941</v>
      </c>
      <c r="K30" t="s">
        <v>20942</v>
      </c>
      <c r="L30" t="s">
        <v>20650</v>
      </c>
      <c r="M30" t="s">
        <v>20648</v>
      </c>
      <c r="N30">
        <v>8345</v>
      </c>
      <c r="O30">
        <v>33</v>
      </c>
      <c r="P30" s="17">
        <v>45835</v>
      </c>
      <c r="Q30" s="19" t="s">
        <v>123</v>
      </c>
      <c r="R30" t="s">
        <v>24</v>
      </c>
      <c r="S30" s="17">
        <v>45835.55612248843</v>
      </c>
      <c r="T30" s="27"/>
      <c r="U30">
        <v>138.66</v>
      </c>
      <c r="V30">
        <v>17.75</v>
      </c>
      <c r="W30">
        <v>156.41</v>
      </c>
      <c r="X30">
        <v>1</v>
      </c>
      <c r="Y30">
        <v>7.82</v>
      </c>
      <c r="Z30">
        <v>0</v>
      </c>
      <c r="AA30">
        <v>0</v>
      </c>
      <c r="AB30">
        <v>0</v>
      </c>
      <c r="AC30">
        <v>8.211525</v>
      </c>
      <c r="AD30">
        <v>156.018475</v>
      </c>
      <c r="AE30">
        <v>0</v>
      </c>
      <c r="AG30">
        <v>156.41</v>
      </c>
      <c r="AH30">
        <v>0</v>
      </c>
      <c r="AI30">
        <v>7.82</v>
      </c>
      <c r="AJ30">
        <v>8.211525</v>
      </c>
      <c r="AK30">
        <v>156.018475</v>
      </c>
      <c r="AL30" t="s">
        <v>25</v>
      </c>
      <c r="AM30" t="s">
        <v>21263</v>
      </c>
      <c r="AN30" s="39" t="s">
        <v>21264</v>
      </c>
      <c r="AO30" s="29">
        <v>0</v>
      </c>
      <c r="AP30" s="30">
        <f t="shared" ref="AP30" si="35">AO30*(45%-14.25%-2%)</f>
        <v>0</v>
      </c>
      <c r="AQ30" s="30">
        <f t="shared" ref="AQ30" si="36">AP30/X30</f>
        <v>0</v>
      </c>
      <c r="AS30" s="36">
        <v>45835.55612248843</v>
      </c>
      <c r="AT30" s="27"/>
    </row>
    <row r="31" spans="1:46" x14ac:dyDescent="0.25">
      <c r="A31" t="s">
        <v>20647</v>
      </c>
      <c r="B31">
        <v>3347316</v>
      </c>
      <c r="C31" t="s">
        <v>20741</v>
      </c>
      <c r="D31">
        <v>200080</v>
      </c>
      <c r="E31" t="s">
        <v>20659</v>
      </c>
      <c r="F31" t="s">
        <v>20943</v>
      </c>
      <c r="G31" t="s">
        <v>89</v>
      </c>
      <c r="H31" t="s">
        <v>90</v>
      </c>
      <c r="I31" t="s">
        <v>137</v>
      </c>
      <c r="J31" t="s">
        <v>20944</v>
      </c>
      <c r="K31" t="s">
        <v>20679</v>
      </c>
      <c r="L31" t="s">
        <v>271</v>
      </c>
      <c r="M31" t="s">
        <v>20649</v>
      </c>
      <c r="N31">
        <v>8345</v>
      </c>
      <c r="O31">
        <v>5</v>
      </c>
      <c r="P31" s="17">
        <v>45863</v>
      </c>
      <c r="Q31" s="19" t="s">
        <v>20652</v>
      </c>
      <c r="R31" t="s">
        <v>24</v>
      </c>
      <c r="S31" s="17">
        <v>45861.671530659725</v>
      </c>
      <c r="T31" s="27"/>
      <c r="U31">
        <v>43.346666666666657</v>
      </c>
      <c r="V31">
        <v>7.2733333333333334</v>
      </c>
      <c r="W31">
        <v>50.62</v>
      </c>
      <c r="X31">
        <v>3</v>
      </c>
      <c r="Y31">
        <v>2.5299999999999998</v>
      </c>
      <c r="Z31">
        <v>0</v>
      </c>
      <c r="AA31">
        <v>0</v>
      </c>
      <c r="AB31">
        <v>0</v>
      </c>
      <c r="AC31">
        <v>2.6575500000000001</v>
      </c>
      <c r="AD31">
        <v>50.492450000000012</v>
      </c>
      <c r="AE31">
        <v>0</v>
      </c>
      <c r="AG31">
        <v>151.86000000000001</v>
      </c>
      <c r="AH31">
        <v>0</v>
      </c>
      <c r="AI31">
        <v>7.59</v>
      </c>
      <c r="AJ31">
        <v>7.9726499999999998</v>
      </c>
      <c r="AK31">
        <v>151.47735</v>
      </c>
      <c r="AL31" t="s">
        <v>26</v>
      </c>
      <c r="AM31" t="s">
        <v>21265</v>
      </c>
      <c r="AN31" s="39" t="s">
        <v>21266</v>
      </c>
      <c r="AO31" s="29">
        <v>0</v>
      </c>
      <c r="AP31" s="30">
        <f t="shared" ref="AP31:AP33" si="37">AO31*(45%-14.25%-2%)</f>
        <v>0</v>
      </c>
      <c r="AQ31" s="30">
        <f t="shared" ref="AQ31:AQ33" si="38">AP31/X31</f>
        <v>0</v>
      </c>
      <c r="AS31" s="36">
        <v>45861.671530659725</v>
      </c>
      <c r="AT31" s="27"/>
    </row>
    <row r="32" spans="1:46" x14ac:dyDescent="0.25">
      <c r="A32" t="s">
        <v>20647</v>
      </c>
      <c r="B32">
        <v>3361105</v>
      </c>
      <c r="C32" t="s">
        <v>20742</v>
      </c>
      <c r="D32">
        <v>67043</v>
      </c>
      <c r="E32" t="s">
        <v>20659</v>
      </c>
      <c r="F32" t="s">
        <v>20945</v>
      </c>
      <c r="G32" t="s">
        <v>89</v>
      </c>
      <c r="H32" t="s">
        <v>90</v>
      </c>
      <c r="I32" t="s">
        <v>10</v>
      </c>
      <c r="J32" t="s">
        <v>20946</v>
      </c>
      <c r="K32" t="s">
        <v>20947</v>
      </c>
      <c r="L32" t="s">
        <v>20648</v>
      </c>
      <c r="M32" t="s">
        <v>20650</v>
      </c>
      <c r="N32">
        <v>7960</v>
      </c>
      <c r="O32">
        <v>42</v>
      </c>
      <c r="P32" s="17">
        <v>45864</v>
      </c>
      <c r="Q32" s="19" t="s">
        <v>816</v>
      </c>
      <c r="R32" t="s">
        <v>24</v>
      </c>
      <c r="S32" s="17">
        <v>45864.743738113422</v>
      </c>
      <c r="T32" s="27"/>
      <c r="U32">
        <v>52.596666666666657</v>
      </c>
      <c r="V32">
        <v>8.7200000000000006</v>
      </c>
      <c r="W32">
        <v>61.316666666666663</v>
      </c>
      <c r="X32">
        <v>3</v>
      </c>
      <c r="Y32">
        <v>3.066666666666666</v>
      </c>
      <c r="Z32">
        <v>0</v>
      </c>
      <c r="AA32">
        <v>0</v>
      </c>
      <c r="AB32">
        <v>0</v>
      </c>
      <c r="AC32">
        <v>1.9314750000000001</v>
      </c>
      <c r="AD32">
        <v>62.451858333333327</v>
      </c>
      <c r="AE32">
        <v>0</v>
      </c>
      <c r="AG32">
        <v>183.95</v>
      </c>
      <c r="AH32">
        <v>0</v>
      </c>
      <c r="AI32">
        <v>9.1999999999999993</v>
      </c>
      <c r="AJ32">
        <v>5.7944250000000004</v>
      </c>
      <c r="AK32">
        <v>187.35557499999999</v>
      </c>
      <c r="AL32" t="s">
        <v>26</v>
      </c>
      <c r="AM32" t="s">
        <v>21267</v>
      </c>
      <c r="AN32" s="39" t="s">
        <v>21268</v>
      </c>
      <c r="AO32" s="29">
        <v>0</v>
      </c>
      <c r="AP32" s="30">
        <f t="shared" si="37"/>
        <v>0</v>
      </c>
      <c r="AQ32" s="30">
        <f t="shared" si="38"/>
        <v>0</v>
      </c>
      <c r="AS32" s="36">
        <v>45864.743738113422</v>
      </c>
      <c r="AT32" s="27"/>
    </row>
    <row r="33" spans="1:46" x14ac:dyDescent="0.25">
      <c r="A33" t="s">
        <v>20647</v>
      </c>
      <c r="B33">
        <v>3361105</v>
      </c>
      <c r="C33" t="s">
        <v>20743</v>
      </c>
      <c r="D33">
        <v>67044</v>
      </c>
      <c r="E33" t="s">
        <v>20659</v>
      </c>
      <c r="F33" t="s">
        <v>20945</v>
      </c>
      <c r="G33" t="s">
        <v>89</v>
      </c>
      <c r="H33" t="s">
        <v>90</v>
      </c>
      <c r="I33" t="s">
        <v>10</v>
      </c>
      <c r="J33" t="s">
        <v>20948</v>
      </c>
      <c r="K33" t="s">
        <v>20949</v>
      </c>
      <c r="L33" t="s">
        <v>20648</v>
      </c>
      <c r="M33" t="s">
        <v>20650</v>
      </c>
      <c r="N33">
        <v>7960</v>
      </c>
      <c r="O33">
        <v>41</v>
      </c>
      <c r="P33" s="17">
        <v>45864</v>
      </c>
      <c r="Q33" s="19" t="s">
        <v>816</v>
      </c>
      <c r="R33" t="s">
        <v>24</v>
      </c>
      <c r="S33" s="17">
        <v>45864.743738113422</v>
      </c>
      <c r="T33" s="17"/>
      <c r="U33">
        <v>52.596666666666657</v>
      </c>
      <c r="V33">
        <v>8.7200000000000006</v>
      </c>
      <c r="W33">
        <v>61.316666666666663</v>
      </c>
      <c r="X33">
        <v>3</v>
      </c>
      <c r="Y33">
        <v>3.066666666666666</v>
      </c>
      <c r="Z33">
        <v>0</v>
      </c>
      <c r="AA33">
        <v>0</v>
      </c>
      <c r="AB33">
        <v>0</v>
      </c>
      <c r="AC33">
        <v>1.9314750000000001</v>
      </c>
      <c r="AD33">
        <v>62.451858333333327</v>
      </c>
      <c r="AE33">
        <v>0</v>
      </c>
      <c r="AG33">
        <v>183.95</v>
      </c>
      <c r="AH33">
        <v>0</v>
      </c>
      <c r="AI33">
        <v>9.1999999999999993</v>
      </c>
      <c r="AJ33">
        <v>5.7944250000000004</v>
      </c>
      <c r="AK33">
        <v>187.35557499999999</v>
      </c>
      <c r="AL33" t="s">
        <v>26</v>
      </c>
      <c r="AM33" t="s">
        <v>21267</v>
      </c>
      <c r="AN33" s="39" t="s">
        <v>21268</v>
      </c>
      <c r="AO33" s="29">
        <v>0</v>
      </c>
      <c r="AP33" s="30">
        <f t="shared" si="37"/>
        <v>0</v>
      </c>
      <c r="AQ33" s="30">
        <f t="shared" si="38"/>
        <v>0</v>
      </c>
      <c r="AS33" s="36">
        <v>45864.743738113422</v>
      </c>
      <c r="AT33" s="27"/>
    </row>
    <row r="34" spans="1:46" x14ac:dyDescent="0.25">
      <c r="A34" t="s">
        <v>20647</v>
      </c>
      <c r="B34">
        <v>3377452</v>
      </c>
      <c r="C34" t="s">
        <v>20744</v>
      </c>
      <c r="D34">
        <v>200381</v>
      </c>
      <c r="E34" t="s">
        <v>20653</v>
      </c>
      <c r="F34" t="s">
        <v>20950</v>
      </c>
      <c r="G34" t="s">
        <v>89</v>
      </c>
      <c r="H34" t="s">
        <v>90</v>
      </c>
      <c r="I34" t="s">
        <v>10</v>
      </c>
      <c r="J34" t="s">
        <v>20951</v>
      </c>
      <c r="K34" t="s">
        <v>20952</v>
      </c>
      <c r="L34" t="s">
        <v>20650</v>
      </c>
      <c r="M34" t="s">
        <v>20648</v>
      </c>
      <c r="N34">
        <v>8345</v>
      </c>
      <c r="O34">
        <v>29</v>
      </c>
      <c r="P34" s="17">
        <v>45869</v>
      </c>
      <c r="Q34" s="19" t="s">
        <v>1139</v>
      </c>
      <c r="R34" t="s">
        <v>24</v>
      </c>
      <c r="S34" s="17">
        <v>45868.820738530092</v>
      </c>
      <c r="T34" s="27"/>
      <c r="U34">
        <v>138.66</v>
      </c>
      <c r="V34">
        <v>17.75</v>
      </c>
      <c r="W34">
        <v>156.41</v>
      </c>
      <c r="X34">
        <v>1</v>
      </c>
      <c r="Y34">
        <v>7.82</v>
      </c>
      <c r="Z34">
        <v>0</v>
      </c>
      <c r="AA34">
        <v>0</v>
      </c>
      <c r="AB34">
        <v>0</v>
      </c>
      <c r="AC34">
        <v>4.9269150000000002</v>
      </c>
      <c r="AD34">
        <v>159.30308500000001</v>
      </c>
      <c r="AE34">
        <v>0</v>
      </c>
      <c r="AG34">
        <v>156.41</v>
      </c>
      <c r="AH34">
        <v>0</v>
      </c>
      <c r="AI34">
        <v>7.82</v>
      </c>
      <c r="AJ34">
        <v>4.9269150000000002</v>
      </c>
      <c r="AK34">
        <v>159.30308500000001</v>
      </c>
      <c r="AL34" t="s">
        <v>25</v>
      </c>
      <c r="AM34" t="s">
        <v>21269</v>
      </c>
      <c r="AN34" s="39" t="s">
        <v>21270</v>
      </c>
      <c r="AO34" s="29">
        <v>5.09</v>
      </c>
      <c r="AP34" s="30">
        <f t="shared" ref="AP34:AP36" si="39">AO34*(45%-14.25%-2%)</f>
        <v>1.4633749999999999</v>
      </c>
      <c r="AQ34" s="30">
        <f t="shared" ref="AQ34:AQ36" si="40">AP34/X34</f>
        <v>1.4633749999999999</v>
      </c>
      <c r="AS34" s="36">
        <v>45868.820738530092</v>
      </c>
      <c r="AT34" s="27"/>
    </row>
    <row r="35" spans="1:46" x14ac:dyDescent="0.25">
      <c r="A35" t="s">
        <v>20647</v>
      </c>
      <c r="B35">
        <v>2977399</v>
      </c>
      <c r="C35" t="s">
        <v>20745</v>
      </c>
      <c r="D35">
        <v>63184</v>
      </c>
      <c r="E35" t="s">
        <v>20659</v>
      </c>
      <c r="F35" t="s">
        <v>20953</v>
      </c>
      <c r="G35" t="s">
        <v>89</v>
      </c>
      <c r="H35" t="s">
        <v>90</v>
      </c>
      <c r="I35" t="s">
        <v>14</v>
      </c>
      <c r="J35" t="s">
        <v>20954</v>
      </c>
      <c r="K35" t="s">
        <v>20955</v>
      </c>
      <c r="L35" t="s">
        <v>20649</v>
      </c>
      <c r="M35" t="s">
        <v>20650</v>
      </c>
      <c r="N35">
        <v>7960</v>
      </c>
      <c r="O35">
        <v>4</v>
      </c>
      <c r="P35" s="17">
        <v>45787</v>
      </c>
      <c r="Q35" s="19" t="s">
        <v>20652</v>
      </c>
      <c r="R35" t="s">
        <v>24</v>
      </c>
      <c r="S35" s="17">
        <v>45769.529792766203</v>
      </c>
      <c r="T35" s="27"/>
      <c r="U35">
        <v>12.488</v>
      </c>
      <c r="V35">
        <v>2.5089999999999999</v>
      </c>
      <c r="W35">
        <v>14.997</v>
      </c>
      <c r="X35">
        <v>10</v>
      </c>
      <c r="Y35">
        <v>0.75</v>
      </c>
      <c r="Z35">
        <v>0</v>
      </c>
      <c r="AA35">
        <v>0</v>
      </c>
      <c r="AB35">
        <v>0</v>
      </c>
      <c r="AC35">
        <v>0.47240549999999998</v>
      </c>
      <c r="AD35">
        <v>15.274594499999999</v>
      </c>
      <c r="AE35">
        <v>0</v>
      </c>
      <c r="AG35">
        <v>149.97</v>
      </c>
      <c r="AH35">
        <v>0</v>
      </c>
      <c r="AI35">
        <v>7.5</v>
      </c>
      <c r="AJ35">
        <v>4.7240549999999999</v>
      </c>
      <c r="AK35">
        <v>152.74594500000001</v>
      </c>
      <c r="AL35" t="s">
        <v>19778</v>
      </c>
      <c r="AM35" t="s">
        <v>21271</v>
      </c>
      <c r="AN35" s="39" t="s">
        <v>21272</v>
      </c>
      <c r="AO35" s="29">
        <v>0</v>
      </c>
      <c r="AP35" s="30">
        <f t="shared" si="39"/>
        <v>0</v>
      </c>
      <c r="AQ35" s="30">
        <f t="shared" si="40"/>
        <v>0</v>
      </c>
      <c r="AS35" s="36">
        <v>45769.529792766203</v>
      </c>
      <c r="AT35" s="27"/>
    </row>
    <row r="36" spans="1:46" x14ac:dyDescent="0.25">
      <c r="A36" t="s">
        <v>20647</v>
      </c>
      <c r="B36">
        <v>2977399</v>
      </c>
      <c r="C36" t="s">
        <v>20746</v>
      </c>
      <c r="D36">
        <v>195766</v>
      </c>
      <c r="E36" t="s">
        <v>20659</v>
      </c>
      <c r="F36" t="s">
        <v>20953</v>
      </c>
      <c r="G36" t="s">
        <v>89</v>
      </c>
      <c r="H36" t="s">
        <v>90</v>
      </c>
      <c r="I36" t="s">
        <v>14</v>
      </c>
      <c r="J36" t="s">
        <v>20954</v>
      </c>
      <c r="K36" t="s">
        <v>20955</v>
      </c>
      <c r="L36" t="s">
        <v>20650</v>
      </c>
      <c r="M36" t="s">
        <v>20649</v>
      </c>
      <c r="N36">
        <v>8345</v>
      </c>
      <c r="O36">
        <v>1</v>
      </c>
      <c r="P36" s="17">
        <v>45790</v>
      </c>
      <c r="Q36" s="19" t="s">
        <v>123</v>
      </c>
      <c r="R36" t="s">
        <v>24</v>
      </c>
      <c r="S36" s="17">
        <v>45769.529792766203</v>
      </c>
      <c r="T36" s="27"/>
      <c r="U36">
        <v>12.347</v>
      </c>
      <c r="V36">
        <v>1.8620000000000001</v>
      </c>
      <c r="W36">
        <v>14.209</v>
      </c>
      <c r="X36">
        <v>10</v>
      </c>
      <c r="Y36">
        <v>0.71</v>
      </c>
      <c r="Z36">
        <v>0</v>
      </c>
      <c r="AA36">
        <v>0</v>
      </c>
      <c r="AB36">
        <v>0</v>
      </c>
      <c r="AC36">
        <v>0.44758350000000002</v>
      </c>
      <c r="AD36">
        <v>14.4714165</v>
      </c>
      <c r="AE36">
        <v>0</v>
      </c>
      <c r="AG36">
        <v>142.09</v>
      </c>
      <c r="AH36">
        <v>0</v>
      </c>
      <c r="AI36">
        <v>7.1</v>
      </c>
      <c r="AJ36">
        <v>4.475835</v>
      </c>
      <c r="AK36">
        <v>144.71416500000001</v>
      </c>
      <c r="AL36" t="s">
        <v>19778</v>
      </c>
      <c r="AM36" t="s">
        <v>21271</v>
      </c>
      <c r="AN36" s="39" t="s">
        <v>21272</v>
      </c>
      <c r="AO36" s="29">
        <v>0</v>
      </c>
      <c r="AP36" s="30">
        <f t="shared" si="39"/>
        <v>0</v>
      </c>
      <c r="AQ36" s="30">
        <f t="shared" si="40"/>
        <v>0</v>
      </c>
      <c r="AS36" s="36">
        <v>45769.529792766203</v>
      </c>
      <c r="AT36" s="27"/>
    </row>
    <row r="37" spans="1:46" x14ac:dyDescent="0.25">
      <c r="A37" t="s">
        <v>20647</v>
      </c>
      <c r="B37">
        <v>3093122</v>
      </c>
      <c r="C37" t="s">
        <v>20747</v>
      </c>
      <c r="D37">
        <v>64286</v>
      </c>
      <c r="E37" t="s">
        <v>20659</v>
      </c>
      <c r="F37" t="s">
        <v>20956</v>
      </c>
      <c r="G37" t="s">
        <v>89</v>
      </c>
      <c r="H37" t="s">
        <v>90</v>
      </c>
      <c r="I37" t="s">
        <v>10</v>
      </c>
      <c r="J37" t="s">
        <v>20957</v>
      </c>
      <c r="K37" t="s">
        <v>20958</v>
      </c>
      <c r="L37" t="s">
        <v>20649</v>
      </c>
      <c r="M37" t="s">
        <v>271</v>
      </c>
      <c r="N37">
        <v>7960</v>
      </c>
      <c r="O37">
        <v>25</v>
      </c>
      <c r="P37" s="17">
        <v>45801</v>
      </c>
      <c r="Q37" s="19" t="s">
        <v>20652</v>
      </c>
      <c r="R37" t="s">
        <v>24</v>
      </c>
      <c r="S37" s="17">
        <v>45799.573179861109</v>
      </c>
      <c r="T37" s="27"/>
      <c r="U37">
        <v>38.869999999999997</v>
      </c>
      <c r="V37">
        <v>7.12</v>
      </c>
      <c r="W37">
        <v>45.99</v>
      </c>
      <c r="X37">
        <v>3</v>
      </c>
      <c r="Y37">
        <v>1.61</v>
      </c>
      <c r="Z37">
        <v>0</v>
      </c>
      <c r="AA37">
        <v>0</v>
      </c>
      <c r="AB37">
        <v>0</v>
      </c>
      <c r="AC37">
        <v>1.4279895</v>
      </c>
      <c r="AD37">
        <v>46.172010500000013</v>
      </c>
      <c r="AE37">
        <v>0</v>
      </c>
      <c r="AG37">
        <v>137.97</v>
      </c>
      <c r="AH37">
        <v>0</v>
      </c>
      <c r="AI37">
        <v>4.83</v>
      </c>
      <c r="AJ37">
        <v>4.2839685000000003</v>
      </c>
      <c r="AK37">
        <v>138.5160315</v>
      </c>
      <c r="AL37" t="s">
        <v>37</v>
      </c>
      <c r="AM37" t="s">
        <v>21273</v>
      </c>
      <c r="AN37" s="39" t="s">
        <v>21274</v>
      </c>
      <c r="AO37" s="29">
        <v>5.09</v>
      </c>
      <c r="AP37" s="30">
        <f t="shared" ref="AP37" si="41">AO37*(45%-14.25%-2%)</f>
        <v>1.4633749999999999</v>
      </c>
      <c r="AQ37" s="30">
        <f t="shared" ref="AQ37" si="42">AP37/X37</f>
        <v>0.48779166666666662</v>
      </c>
      <c r="AS37" s="36">
        <v>45799.573179861109</v>
      </c>
      <c r="AT37" s="27"/>
    </row>
    <row r="38" spans="1:46" x14ac:dyDescent="0.25">
      <c r="A38" t="s">
        <v>20647</v>
      </c>
      <c r="B38">
        <v>3360999</v>
      </c>
      <c r="C38" t="s">
        <v>20748</v>
      </c>
      <c r="D38">
        <v>200219</v>
      </c>
      <c r="E38" t="s">
        <v>20659</v>
      </c>
      <c r="F38" t="s">
        <v>20959</v>
      </c>
      <c r="G38" t="s">
        <v>89</v>
      </c>
      <c r="H38" t="s">
        <v>90</v>
      </c>
      <c r="I38" t="s">
        <v>10</v>
      </c>
      <c r="J38" t="s">
        <v>20960</v>
      </c>
      <c r="K38" t="s">
        <v>20961</v>
      </c>
      <c r="L38" t="s">
        <v>271</v>
      </c>
      <c r="M38" t="s">
        <v>20649</v>
      </c>
      <c r="N38">
        <v>8345</v>
      </c>
      <c r="O38">
        <v>29</v>
      </c>
      <c r="P38" s="17">
        <v>45866</v>
      </c>
      <c r="Q38" s="19" t="s">
        <v>20652</v>
      </c>
      <c r="R38" t="s">
        <v>24</v>
      </c>
      <c r="S38" s="17">
        <v>45864.724101157408</v>
      </c>
      <c r="T38" s="27"/>
      <c r="U38">
        <v>45.513333333333328</v>
      </c>
      <c r="V38">
        <v>7.2733333333333334</v>
      </c>
      <c r="W38">
        <v>52.786666666666669</v>
      </c>
      <c r="X38">
        <v>3</v>
      </c>
      <c r="Y38">
        <v>2.64</v>
      </c>
      <c r="Z38">
        <v>0</v>
      </c>
      <c r="AA38">
        <v>0</v>
      </c>
      <c r="AB38">
        <v>0</v>
      </c>
      <c r="AC38">
        <v>1.6627799999999999</v>
      </c>
      <c r="AD38">
        <v>53.763886666666671</v>
      </c>
      <c r="AE38">
        <v>0</v>
      </c>
      <c r="AG38">
        <v>158.36000000000001</v>
      </c>
      <c r="AH38">
        <v>0</v>
      </c>
      <c r="AI38">
        <v>7.92</v>
      </c>
      <c r="AJ38">
        <v>4.98834</v>
      </c>
      <c r="AK38">
        <v>161.29166000000001</v>
      </c>
      <c r="AL38" t="s">
        <v>26</v>
      </c>
      <c r="AM38" t="s">
        <v>21275</v>
      </c>
      <c r="AN38" s="39" t="s">
        <v>21276</v>
      </c>
      <c r="AO38" s="29">
        <v>0</v>
      </c>
      <c r="AP38" s="30">
        <f t="shared" ref="AP38:AP39" si="43">AO38*(45%-14.25%-2%)</f>
        <v>0</v>
      </c>
      <c r="AQ38" s="30">
        <f t="shared" ref="AQ38:AQ39" si="44">AP38/X38</f>
        <v>0</v>
      </c>
      <c r="AS38" s="36">
        <v>45864.724101157408</v>
      </c>
      <c r="AT38" s="27"/>
    </row>
    <row r="39" spans="1:46" x14ac:dyDescent="0.25">
      <c r="A39" t="s">
        <v>20647</v>
      </c>
      <c r="B39">
        <v>3360999</v>
      </c>
      <c r="C39" t="s">
        <v>20749</v>
      </c>
      <c r="D39">
        <v>200220</v>
      </c>
      <c r="E39" t="s">
        <v>20659</v>
      </c>
      <c r="F39" t="s">
        <v>20959</v>
      </c>
      <c r="G39" t="s">
        <v>89</v>
      </c>
      <c r="H39" t="s">
        <v>90</v>
      </c>
      <c r="I39" t="s">
        <v>10</v>
      </c>
      <c r="J39" t="s">
        <v>20962</v>
      </c>
      <c r="K39" t="s">
        <v>20963</v>
      </c>
      <c r="L39" t="s">
        <v>271</v>
      </c>
      <c r="M39" t="s">
        <v>20649</v>
      </c>
      <c r="N39">
        <v>8345</v>
      </c>
      <c r="O39">
        <v>30</v>
      </c>
      <c r="P39" s="17">
        <v>45866</v>
      </c>
      <c r="Q39" s="19" t="s">
        <v>20652</v>
      </c>
      <c r="R39" t="s">
        <v>24</v>
      </c>
      <c r="S39" s="17">
        <v>45864.724101157408</v>
      </c>
      <c r="T39" s="27"/>
      <c r="U39">
        <v>45.513333333333328</v>
      </c>
      <c r="V39">
        <v>7.2733333333333334</v>
      </c>
      <c r="W39">
        <v>52.786666666666669</v>
      </c>
      <c r="X39">
        <v>3</v>
      </c>
      <c r="Y39">
        <v>2.64</v>
      </c>
      <c r="Z39">
        <v>0</v>
      </c>
      <c r="AA39">
        <v>0</v>
      </c>
      <c r="AB39">
        <v>0</v>
      </c>
      <c r="AC39">
        <v>1.6627799999999999</v>
      </c>
      <c r="AD39">
        <v>53.763886666666671</v>
      </c>
      <c r="AE39">
        <v>0</v>
      </c>
      <c r="AG39">
        <v>158.36000000000001</v>
      </c>
      <c r="AH39">
        <v>0</v>
      </c>
      <c r="AI39">
        <v>7.92</v>
      </c>
      <c r="AJ39">
        <v>4.98834</v>
      </c>
      <c r="AK39">
        <v>161.29166000000001</v>
      </c>
      <c r="AL39" t="s">
        <v>26</v>
      </c>
      <c r="AM39" t="s">
        <v>21275</v>
      </c>
      <c r="AN39" s="39" t="s">
        <v>21276</v>
      </c>
      <c r="AO39" s="29">
        <v>0</v>
      </c>
      <c r="AP39" s="30">
        <f t="shared" si="43"/>
        <v>0</v>
      </c>
      <c r="AQ39" s="30">
        <f t="shared" si="44"/>
        <v>0</v>
      </c>
      <c r="AS39" s="36">
        <v>45864.724101157408</v>
      </c>
      <c r="AT39" s="27"/>
    </row>
    <row r="40" spans="1:46" x14ac:dyDescent="0.25">
      <c r="A40" t="s">
        <v>20647</v>
      </c>
      <c r="B40">
        <v>3342787</v>
      </c>
      <c r="C40" t="s">
        <v>20750</v>
      </c>
      <c r="D40">
        <v>200014</v>
      </c>
      <c r="E40" t="s">
        <v>20659</v>
      </c>
      <c r="F40" t="s">
        <v>20964</v>
      </c>
      <c r="G40" t="s">
        <v>89</v>
      </c>
      <c r="H40" t="s">
        <v>90</v>
      </c>
      <c r="I40" t="s">
        <v>10</v>
      </c>
      <c r="J40" t="s">
        <v>20965</v>
      </c>
      <c r="K40" t="s">
        <v>20966</v>
      </c>
      <c r="L40" t="s">
        <v>20650</v>
      </c>
      <c r="M40" t="s">
        <v>20648</v>
      </c>
      <c r="N40">
        <v>8345</v>
      </c>
      <c r="O40">
        <v>14</v>
      </c>
      <c r="P40" s="17">
        <v>45870</v>
      </c>
      <c r="Q40" s="19" t="s">
        <v>1139</v>
      </c>
      <c r="R40" t="s">
        <v>24</v>
      </c>
      <c r="S40" s="17">
        <v>45860.677878784722</v>
      </c>
      <c r="T40" s="27"/>
      <c r="U40">
        <v>46.22</v>
      </c>
      <c r="V40">
        <v>5.916666666666667</v>
      </c>
      <c r="W40">
        <v>52.136666666666663</v>
      </c>
      <c r="X40">
        <v>3</v>
      </c>
      <c r="Y40">
        <v>2.6066666666666669</v>
      </c>
      <c r="Z40">
        <v>0</v>
      </c>
      <c r="AA40">
        <v>0</v>
      </c>
      <c r="AB40">
        <v>0</v>
      </c>
      <c r="AC40">
        <v>1.6423049999999999</v>
      </c>
      <c r="AD40">
        <v>53.101028333333318</v>
      </c>
      <c r="AE40">
        <v>0</v>
      </c>
      <c r="AG40">
        <v>156.41</v>
      </c>
      <c r="AH40">
        <v>0</v>
      </c>
      <c r="AI40">
        <v>7.82</v>
      </c>
      <c r="AJ40">
        <v>4.9269150000000002</v>
      </c>
      <c r="AK40">
        <v>159.30308500000001</v>
      </c>
      <c r="AL40" t="s">
        <v>26</v>
      </c>
      <c r="AM40" t="s">
        <v>21277</v>
      </c>
      <c r="AN40" s="39" t="s">
        <v>21278</v>
      </c>
      <c r="AO40" s="29">
        <v>0</v>
      </c>
      <c r="AP40" s="30">
        <f t="shared" ref="AP40:AP41" si="45">AO40*(45%-14.25%-2%)</f>
        <v>0</v>
      </c>
      <c r="AQ40" s="30">
        <f t="shared" ref="AQ40:AQ41" si="46">AP40/X40</f>
        <v>0</v>
      </c>
      <c r="AS40" s="36">
        <v>45860.677878784722</v>
      </c>
      <c r="AT40" s="27"/>
    </row>
    <row r="41" spans="1:46" x14ac:dyDescent="0.25">
      <c r="A41" t="s">
        <v>20647</v>
      </c>
      <c r="B41">
        <v>3342787</v>
      </c>
      <c r="C41" t="s">
        <v>20751</v>
      </c>
      <c r="D41">
        <v>200013</v>
      </c>
      <c r="E41" t="s">
        <v>20659</v>
      </c>
      <c r="F41" t="s">
        <v>20964</v>
      </c>
      <c r="G41" t="s">
        <v>89</v>
      </c>
      <c r="H41" t="s">
        <v>90</v>
      </c>
      <c r="I41" t="s">
        <v>10</v>
      </c>
      <c r="J41" t="s">
        <v>20967</v>
      </c>
      <c r="K41" t="s">
        <v>20968</v>
      </c>
      <c r="L41" t="s">
        <v>20650</v>
      </c>
      <c r="M41" t="s">
        <v>20648</v>
      </c>
      <c r="N41">
        <v>8345</v>
      </c>
      <c r="O41">
        <v>13</v>
      </c>
      <c r="P41" s="17">
        <v>45870</v>
      </c>
      <c r="Q41" s="19" t="s">
        <v>1139</v>
      </c>
      <c r="R41" t="s">
        <v>24</v>
      </c>
      <c r="S41" s="17">
        <v>45860.677878784722</v>
      </c>
      <c r="T41" s="27"/>
      <c r="U41">
        <v>46.22</v>
      </c>
      <c r="V41">
        <v>5.916666666666667</v>
      </c>
      <c r="W41">
        <v>52.136666666666663</v>
      </c>
      <c r="X41">
        <v>3</v>
      </c>
      <c r="Y41">
        <v>2.6066666666666669</v>
      </c>
      <c r="Z41">
        <v>0</v>
      </c>
      <c r="AA41">
        <v>0</v>
      </c>
      <c r="AB41">
        <v>0</v>
      </c>
      <c r="AC41">
        <v>1.6423049999999999</v>
      </c>
      <c r="AD41">
        <v>53.101028333333318</v>
      </c>
      <c r="AE41">
        <v>0</v>
      </c>
      <c r="AG41">
        <v>156.41</v>
      </c>
      <c r="AH41">
        <v>0</v>
      </c>
      <c r="AI41">
        <v>7.82</v>
      </c>
      <c r="AJ41">
        <v>4.9269150000000002</v>
      </c>
      <c r="AK41">
        <v>159.30308500000001</v>
      </c>
      <c r="AL41" t="s">
        <v>26</v>
      </c>
      <c r="AM41" t="s">
        <v>21277</v>
      </c>
      <c r="AN41" s="39" t="s">
        <v>21278</v>
      </c>
      <c r="AO41" s="29">
        <v>0</v>
      </c>
      <c r="AP41" s="30">
        <f t="shared" si="45"/>
        <v>0</v>
      </c>
      <c r="AQ41" s="30">
        <f t="shared" si="46"/>
        <v>0</v>
      </c>
      <c r="AS41" s="36">
        <v>45860.677878784722</v>
      </c>
      <c r="AT41" s="27"/>
    </row>
    <row r="42" spans="1:46" x14ac:dyDescent="0.25">
      <c r="A42" t="s">
        <v>20647</v>
      </c>
      <c r="B42">
        <v>3366719</v>
      </c>
      <c r="C42" t="s">
        <v>20752</v>
      </c>
      <c r="D42">
        <v>200254</v>
      </c>
      <c r="E42" t="s">
        <v>20653</v>
      </c>
      <c r="F42" t="s">
        <v>20969</v>
      </c>
      <c r="G42" t="s">
        <v>89</v>
      </c>
      <c r="H42" t="s">
        <v>90</v>
      </c>
      <c r="I42" t="s">
        <v>10</v>
      </c>
      <c r="J42" t="s">
        <v>20970</v>
      </c>
      <c r="K42" t="s">
        <v>20971</v>
      </c>
      <c r="L42" t="s">
        <v>20650</v>
      </c>
      <c r="M42" t="s">
        <v>20648</v>
      </c>
      <c r="N42">
        <v>8345</v>
      </c>
      <c r="O42">
        <v>21</v>
      </c>
      <c r="P42" s="17">
        <v>45866</v>
      </c>
      <c r="Q42" s="19" t="s">
        <v>1139</v>
      </c>
      <c r="R42" t="s">
        <v>24</v>
      </c>
      <c r="S42" s="17">
        <v>45866.030006840279</v>
      </c>
      <c r="T42" s="27"/>
      <c r="U42">
        <v>163.46</v>
      </c>
      <c r="V42">
        <v>17.75</v>
      </c>
      <c r="W42">
        <v>181.21</v>
      </c>
      <c r="X42">
        <v>1</v>
      </c>
      <c r="Y42">
        <v>9.06</v>
      </c>
      <c r="Z42">
        <v>0</v>
      </c>
      <c r="AA42">
        <v>0</v>
      </c>
      <c r="AB42">
        <v>0</v>
      </c>
      <c r="AC42">
        <v>5.7081150000000003</v>
      </c>
      <c r="AD42">
        <v>184.56188499999999</v>
      </c>
      <c r="AE42">
        <v>0</v>
      </c>
      <c r="AG42">
        <v>181.21</v>
      </c>
      <c r="AH42">
        <v>0</v>
      </c>
      <c r="AI42">
        <v>9.06</v>
      </c>
      <c r="AJ42">
        <v>5.7081150000000003</v>
      </c>
      <c r="AK42">
        <v>184.56188499999999</v>
      </c>
      <c r="AL42" t="s">
        <v>25</v>
      </c>
      <c r="AM42" t="s">
        <v>21279</v>
      </c>
      <c r="AN42" s="39" t="s">
        <v>21280</v>
      </c>
      <c r="AO42" s="29">
        <v>0</v>
      </c>
      <c r="AP42" s="30">
        <f t="shared" ref="AP42" si="47">AO42*(45%-14.25%-2%)</f>
        <v>0</v>
      </c>
      <c r="AQ42" s="30">
        <f t="shared" ref="AQ42" si="48">AP42/X42</f>
        <v>0</v>
      </c>
      <c r="AS42" s="36">
        <v>45866.030006840279</v>
      </c>
      <c r="AT42" s="27"/>
    </row>
    <row r="43" spans="1:46" x14ac:dyDescent="0.25">
      <c r="A43" t="s">
        <v>20647</v>
      </c>
      <c r="B43">
        <v>3225595</v>
      </c>
      <c r="C43" t="s">
        <v>20753</v>
      </c>
      <c r="D43">
        <v>198592</v>
      </c>
      <c r="E43" t="s">
        <v>20659</v>
      </c>
      <c r="F43" t="s">
        <v>20972</v>
      </c>
      <c r="G43" t="s">
        <v>89</v>
      </c>
      <c r="H43" t="s">
        <v>90</v>
      </c>
      <c r="I43" t="s">
        <v>10</v>
      </c>
      <c r="J43" t="s">
        <v>20973</v>
      </c>
      <c r="K43" t="s">
        <v>20974</v>
      </c>
      <c r="L43" t="s">
        <v>20650</v>
      </c>
      <c r="M43" t="s">
        <v>20648</v>
      </c>
      <c r="N43">
        <v>8765</v>
      </c>
      <c r="O43">
        <v>73</v>
      </c>
      <c r="P43" s="17">
        <v>45843</v>
      </c>
      <c r="Q43" s="19" t="s">
        <v>123</v>
      </c>
      <c r="R43" t="s">
        <v>24</v>
      </c>
      <c r="S43" s="17">
        <v>45834.767487557867</v>
      </c>
      <c r="T43" s="27"/>
      <c r="U43">
        <v>82.14</v>
      </c>
      <c r="V43">
        <v>5.3233333333333333</v>
      </c>
      <c r="W43">
        <v>87.463333333333324</v>
      </c>
      <c r="X43">
        <v>3</v>
      </c>
      <c r="Y43">
        <v>4.3733333333333331</v>
      </c>
      <c r="Z43">
        <v>0</v>
      </c>
      <c r="AA43">
        <v>0</v>
      </c>
      <c r="AB43">
        <v>0</v>
      </c>
      <c r="AC43">
        <v>2.7550949999999998</v>
      </c>
      <c r="AD43">
        <v>89.081571666666662</v>
      </c>
      <c r="AE43">
        <v>0</v>
      </c>
      <c r="AG43">
        <v>262.39</v>
      </c>
      <c r="AH43">
        <v>0</v>
      </c>
      <c r="AI43">
        <v>13.12</v>
      </c>
      <c r="AJ43">
        <v>8.2652850000000004</v>
      </c>
      <c r="AK43">
        <v>267.24471499999999</v>
      </c>
      <c r="AL43" t="s">
        <v>26</v>
      </c>
      <c r="AM43" t="s">
        <v>21281</v>
      </c>
      <c r="AN43" s="39" t="s">
        <v>21282</v>
      </c>
      <c r="AO43" s="29">
        <v>0</v>
      </c>
      <c r="AP43" s="30">
        <f t="shared" ref="AP43" si="49">AO43*(45%-14.25%-2%)</f>
        <v>0</v>
      </c>
      <c r="AQ43" s="30">
        <f t="shared" ref="AQ43" si="50">AP43/X43</f>
        <v>0</v>
      </c>
      <c r="AS43" s="36">
        <v>45834.767487557867</v>
      </c>
      <c r="AT43" s="27"/>
    </row>
    <row r="44" spans="1:46" x14ac:dyDescent="0.25">
      <c r="A44" t="s">
        <v>20647</v>
      </c>
      <c r="B44">
        <v>3111459</v>
      </c>
      <c r="C44" t="s">
        <v>20754</v>
      </c>
      <c r="D44">
        <v>197348</v>
      </c>
      <c r="E44" t="s">
        <v>20659</v>
      </c>
      <c r="F44" t="s">
        <v>20975</v>
      </c>
      <c r="G44" t="s">
        <v>89</v>
      </c>
      <c r="H44" t="s">
        <v>90</v>
      </c>
      <c r="I44" t="s">
        <v>10</v>
      </c>
      <c r="J44" t="s">
        <v>20976</v>
      </c>
      <c r="K44" t="s">
        <v>20977</v>
      </c>
      <c r="L44" t="s">
        <v>20650</v>
      </c>
      <c r="M44" t="s">
        <v>20648</v>
      </c>
      <c r="N44">
        <v>8345</v>
      </c>
      <c r="O44">
        <v>17</v>
      </c>
      <c r="P44" s="17">
        <v>45807</v>
      </c>
      <c r="Q44" s="19" t="s">
        <v>123</v>
      </c>
      <c r="R44" t="s">
        <v>24</v>
      </c>
      <c r="S44" s="17">
        <v>45804.979495763888</v>
      </c>
      <c r="T44" s="27"/>
      <c r="U44">
        <v>46.22</v>
      </c>
      <c r="V44">
        <v>5.916666666666667</v>
      </c>
      <c r="W44">
        <v>52.136666666666663</v>
      </c>
      <c r="X44">
        <v>3</v>
      </c>
      <c r="Y44">
        <v>1.823333333333333</v>
      </c>
      <c r="Z44">
        <v>0</v>
      </c>
      <c r="AA44">
        <v>0</v>
      </c>
      <c r="AB44">
        <v>0</v>
      </c>
      <c r="AC44">
        <v>1.6188435000000001</v>
      </c>
      <c r="AD44">
        <v>52.341156499999997</v>
      </c>
      <c r="AE44">
        <v>0</v>
      </c>
      <c r="AG44">
        <v>156.41</v>
      </c>
      <c r="AH44">
        <v>0</v>
      </c>
      <c r="AI44">
        <v>5.47</v>
      </c>
      <c r="AJ44">
        <v>4.8565304999999999</v>
      </c>
      <c r="AK44">
        <v>157.0234695</v>
      </c>
      <c r="AL44" t="s">
        <v>37</v>
      </c>
      <c r="AM44" t="s">
        <v>21283</v>
      </c>
      <c r="AN44" s="39" t="s">
        <v>21284</v>
      </c>
      <c r="AO44" s="29">
        <v>0</v>
      </c>
      <c r="AP44" s="30">
        <f t="shared" ref="AP44" si="51">AO44*(45%-14.25%-2%)</f>
        <v>0</v>
      </c>
      <c r="AQ44" s="30">
        <f t="shared" ref="AQ44:AQ45" si="52">AP44/X44</f>
        <v>0</v>
      </c>
      <c r="AS44" s="36">
        <v>45804.979495763888</v>
      </c>
      <c r="AT44" s="27"/>
    </row>
    <row r="45" spans="1:46" x14ac:dyDescent="0.25">
      <c r="A45" t="s">
        <v>20647</v>
      </c>
      <c r="B45">
        <v>3218879</v>
      </c>
      <c r="C45" t="s">
        <v>20755</v>
      </c>
      <c r="D45">
        <v>65546</v>
      </c>
      <c r="E45" t="s">
        <v>20659</v>
      </c>
      <c r="F45" t="s">
        <v>20978</v>
      </c>
      <c r="G45" t="s">
        <v>89</v>
      </c>
      <c r="H45" t="s">
        <v>90</v>
      </c>
      <c r="I45" t="s">
        <v>14</v>
      </c>
      <c r="J45" t="s">
        <v>20979</v>
      </c>
      <c r="K45" t="s">
        <v>20980</v>
      </c>
      <c r="L45" t="s">
        <v>20649</v>
      </c>
      <c r="M45" t="s">
        <v>271</v>
      </c>
      <c r="N45">
        <v>8350</v>
      </c>
      <c r="O45">
        <v>15</v>
      </c>
      <c r="P45" s="17">
        <v>45833</v>
      </c>
      <c r="Q45" s="19" t="s">
        <v>20652</v>
      </c>
      <c r="R45" t="s">
        <v>24</v>
      </c>
      <c r="S45" s="17">
        <v>45832.889891736108</v>
      </c>
      <c r="T45" s="27"/>
      <c r="U45">
        <v>38.61</v>
      </c>
      <c r="V45">
        <v>7.12</v>
      </c>
      <c r="W45">
        <v>45.73</v>
      </c>
      <c r="X45">
        <v>3</v>
      </c>
      <c r="Y45">
        <v>2.2866666666666671</v>
      </c>
      <c r="Z45">
        <v>0</v>
      </c>
      <c r="AA45">
        <v>0</v>
      </c>
      <c r="AB45">
        <v>0</v>
      </c>
      <c r="AC45">
        <v>1.4404950000000001</v>
      </c>
      <c r="AD45">
        <v>46.576171666666667</v>
      </c>
      <c r="AE45">
        <v>0</v>
      </c>
      <c r="AG45">
        <v>137.19</v>
      </c>
      <c r="AH45">
        <v>0</v>
      </c>
      <c r="AI45">
        <v>6.86</v>
      </c>
      <c r="AJ45">
        <v>4.321485</v>
      </c>
      <c r="AK45">
        <v>139.72851499999999</v>
      </c>
      <c r="AL45" t="s">
        <v>26</v>
      </c>
      <c r="AM45" t="s">
        <v>21285</v>
      </c>
      <c r="AN45" s="39" t="s">
        <v>21286</v>
      </c>
      <c r="AO45" s="29">
        <v>0</v>
      </c>
      <c r="AP45" s="30">
        <f t="shared" ref="AP45" si="53">AO45*(45%-14.25%-2%)</f>
        <v>0</v>
      </c>
      <c r="AQ45" s="30">
        <f t="shared" si="52"/>
        <v>0</v>
      </c>
      <c r="AS45" s="36">
        <v>45832.889891736108</v>
      </c>
      <c r="AT45" s="27"/>
    </row>
    <row r="46" spans="1:46" x14ac:dyDescent="0.25">
      <c r="A46" t="s">
        <v>20647</v>
      </c>
      <c r="B46">
        <v>3353135</v>
      </c>
      <c r="C46" t="s">
        <v>20756</v>
      </c>
      <c r="D46">
        <v>200143</v>
      </c>
      <c r="E46" t="s">
        <v>20659</v>
      </c>
      <c r="F46" t="s">
        <v>20981</v>
      </c>
      <c r="G46" t="s">
        <v>89</v>
      </c>
      <c r="H46" t="s">
        <v>90</v>
      </c>
      <c r="I46" t="s">
        <v>10</v>
      </c>
      <c r="J46" t="s">
        <v>20982</v>
      </c>
      <c r="K46" t="s">
        <v>20983</v>
      </c>
      <c r="L46" t="s">
        <v>20650</v>
      </c>
      <c r="M46" t="s">
        <v>20648</v>
      </c>
      <c r="N46">
        <v>8765</v>
      </c>
      <c r="O46">
        <v>75</v>
      </c>
      <c r="P46" s="17">
        <v>45862</v>
      </c>
      <c r="Q46" s="19" t="s">
        <v>1139</v>
      </c>
      <c r="R46" t="s">
        <v>24</v>
      </c>
      <c r="S46" s="17">
        <v>45862.839884363428</v>
      </c>
      <c r="T46" s="27"/>
      <c r="U46">
        <v>145.245</v>
      </c>
      <c r="V46">
        <v>7.9850000000000003</v>
      </c>
      <c r="W46">
        <v>153.22999999999999</v>
      </c>
      <c r="X46">
        <v>2</v>
      </c>
      <c r="Y46">
        <v>7.66</v>
      </c>
      <c r="Z46">
        <v>0</v>
      </c>
      <c r="AA46">
        <v>0</v>
      </c>
      <c r="AB46">
        <v>0</v>
      </c>
      <c r="AC46">
        <v>4.8267449999999998</v>
      </c>
      <c r="AD46">
        <v>156.063255</v>
      </c>
      <c r="AE46">
        <v>0</v>
      </c>
      <c r="AG46">
        <v>306.45999999999998</v>
      </c>
      <c r="AH46">
        <v>0</v>
      </c>
      <c r="AI46">
        <v>15.32</v>
      </c>
      <c r="AJ46">
        <v>9.6534899999999997</v>
      </c>
      <c r="AK46">
        <v>312.12651</v>
      </c>
      <c r="AL46" t="s">
        <v>27</v>
      </c>
      <c r="AM46" t="s">
        <v>21287</v>
      </c>
      <c r="AN46" s="39" t="s">
        <v>21288</v>
      </c>
      <c r="AO46" s="29">
        <v>0</v>
      </c>
      <c r="AP46" s="30">
        <f t="shared" ref="AP46" si="54">AO46*(45%-14.25%-2%)</f>
        <v>0</v>
      </c>
      <c r="AQ46" s="30">
        <f t="shared" ref="AQ46" si="55">AP46/X46</f>
        <v>0</v>
      </c>
      <c r="AS46" s="36">
        <v>45862.839884363428</v>
      </c>
      <c r="AT46" s="27"/>
    </row>
    <row r="47" spans="1:46" x14ac:dyDescent="0.25">
      <c r="A47" t="s">
        <v>20647</v>
      </c>
      <c r="B47">
        <v>3219214</v>
      </c>
      <c r="C47" t="s">
        <v>20757</v>
      </c>
      <c r="D47">
        <v>198519</v>
      </c>
      <c r="E47" t="s">
        <v>20659</v>
      </c>
      <c r="F47" t="s">
        <v>20984</v>
      </c>
      <c r="G47" t="s">
        <v>89</v>
      </c>
      <c r="H47" t="s">
        <v>90</v>
      </c>
      <c r="I47" t="s">
        <v>14</v>
      </c>
      <c r="J47" t="s">
        <v>20985</v>
      </c>
      <c r="K47" t="s">
        <v>20986</v>
      </c>
      <c r="L47" t="s">
        <v>20650</v>
      </c>
      <c r="M47" t="s">
        <v>20648</v>
      </c>
      <c r="N47">
        <v>8345</v>
      </c>
      <c r="O47">
        <v>1</v>
      </c>
      <c r="P47" s="17">
        <v>45844</v>
      </c>
      <c r="Q47" s="19" t="s">
        <v>123</v>
      </c>
      <c r="R47" t="s">
        <v>24</v>
      </c>
      <c r="S47" s="17">
        <v>45832.950981180555</v>
      </c>
      <c r="T47" s="27"/>
      <c r="U47">
        <v>46.22</v>
      </c>
      <c r="V47">
        <v>5.916666666666667</v>
      </c>
      <c r="W47">
        <v>52.136666666666663</v>
      </c>
      <c r="X47">
        <v>3</v>
      </c>
      <c r="Y47">
        <v>2.6066666666666669</v>
      </c>
      <c r="Z47">
        <v>0</v>
      </c>
      <c r="AA47">
        <v>0</v>
      </c>
      <c r="AB47">
        <v>0</v>
      </c>
      <c r="AC47">
        <v>1.6423049999999999</v>
      </c>
      <c r="AD47">
        <v>53.101028333333318</v>
      </c>
      <c r="AE47">
        <v>0</v>
      </c>
      <c r="AG47">
        <v>156.41</v>
      </c>
      <c r="AH47">
        <v>0</v>
      </c>
      <c r="AI47">
        <v>7.82</v>
      </c>
      <c r="AJ47">
        <v>4.9269150000000002</v>
      </c>
      <c r="AK47">
        <v>159.30308500000001</v>
      </c>
      <c r="AL47" t="s">
        <v>26</v>
      </c>
      <c r="AM47" t="s">
        <v>21289</v>
      </c>
      <c r="AN47" s="39" t="s">
        <v>21290</v>
      </c>
      <c r="AO47" s="29">
        <v>0</v>
      </c>
      <c r="AP47" s="30">
        <f t="shared" ref="AP47:AP49" si="56">AO47*(45%-14.25%-2%)</f>
        <v>0</v>
      </c>
      <c r="AQ47" s="30">
        <f t="shared" ref="AQ47:AQ49" si="57">AP47/X47</f>
        <v>0</v>
      </c>
      <c r="AS47" s="36">
        <v>45832.950981180555</v>
      </c>
      <c r="AT47" s="27"/>
    </row>
    <row r="48" spans="1:46" x14ac:dyDescent="0.25">
      <c r="A48" t="s">
        <v>20647</v>
      </c>
      <c r="B48">
        <v>3219214</v>
      </c>
      <c r="C48" t="s">
        <v>20758</v>
      </c>
      <c r="D48">
        <v>198520</v>
      </c>
      <c r="E48" t="s">
        <v>20659</v>
      </c>
      <c r="F48" t="s">
        <v>20984</v>
      </c>
      <c r="G48" t="s">
        <v>89</v>
      </c>
      <c r="H48" t="s">
        <v>90</v>
      </c>
      <c r="I48" t="s">
        <v>14</v>
      </c>
      <c r="J48" t="s">
        <v>20987</v>
      </c>
      <c r="K48" t="s">
        <v>20988</v>
      </c>
      <c r="L48" t="s">
        <v>20650</v>
      </c>
      <c r="M48" t="s">
        <v>20648</v>
      </c>
      <c r="N48">
        <v>8345</v>
      </c>
      <c r="O48">
        <v>4</v>
      </c>
      <c r="P48" s="17">
        <v>45844</v>
      </c>
      <c r="Q48" s="19" t="s">
        <v>123</v>
      </c>
      <c r="R48" t="s">
        <v>24</v>
      </c>
      <c r="S48" s="17">
        <v>45832.950981180555</v>
      </c>
      <c r="T48" s="27"/>
      <c r="U48">
        <v>46.22</v>
      </c>
      <c r="V48">
        <v>5.916666666666667</v>
      </c>
      <c r="W48">
        <v>52.136666666666663</v>
      </c>
      <c r="X48">
        <v>3</v>
      </c>
      <c r="Y48">
        <v>2.6066666666666669</v>
      </c>
      <c r="Z48">
        <v>0</v>
      </c>
      <c r="AA48">
        <v>0</v>
      </c>
      <c r="AB48">
        <v>0</v>
      </c>
      <c r="AC48">
        <v>1.6423049999999999</v>
      </c>
      <c r="AD48">
        <v>53.101028333333318</v>
      </c>
      <c r="AE48">
        <v>0</v>
      </c>
      <c r="AG48">
        <v>156.41</v>
      </c>
      <c r="AH48">
        <v>0</v>
      </c>
      <c r="AI48">
        <v>7.82</v>
      </c>
      <c r="AJ48">
        <v>4.9269150000000002</v>
      </c>
      <c r="AK48">
        <v>159.30308500000001</v>
      </c>
      <c r="AL48" t="s">
        <v>26</v>
      </c>
      <c r="AM48" t="s">
        <v>21289</v>
      </c>
      <c r="AN48" s="39" t="s">
        <v>21290</v>
      </c>
      <c r="AO48" s="29">
        <v>0</v>
      </c>
      <c r="AP48" s="30">
        <f t="shared" si="56"/>
        <v>0</v>
      </c>
      <c r="AQ48" s="30">
        <f t="shared" si="57"/>
        <v>0</v>
      </c>
      <c r="AS48" s="36">
        <v>45832.950981180555</v>
      </c>
      <c r="AT48" s="27"/>
    </row>
    <row r="49" spans="1:46" x14ac:dyDescent="0.25">
      <c r="A49" t="s">
        <v>20647</v>
      </c>
      <c r="B49">
        <v>3219214</v>
      </c>
      <c r="C49" t="s">
        <v>20759</v>
      </c>
      <c r="D49">
        <v>198521</v>
      </c>
      <c r="E49" t="s">
        <v>20659</v>
      </c>
      <c r="F49" t="s">
        <v>20984</v>
      </c>
      <c r="G49" t="s">
        <v>89</v>
      </c>
      <c r="H49" t="s">
        <v>90</v>
      </c>
      <c r="I49" t="s">
        <v>14</v>
      </c>
      <c r="J49" t="s">
        <v>20989</v>
      </c>
      <c r="K49" t="s">
        <v>20990</v>
      </c>
      <c r="L49" t="s">
        <v>20650</v>
      </c>
      <c r="M49" t="s">
        <v>20648</v>
      </c>
      <c r="N49">
        <v>8345</v>
      </c>
      <c r="O49">
        <v>2</v>
      </c>
      <c r="P49" s="17">
        <v>45844</v>
      </c>
      <c r="Q49" s="19" t="s">
        <v>123</v>
      </c>
      <c r="R49" t="s">
        <v>24</v>
      </c>
      <c r="S49" s="17">
        <v>45832.950981180555</v>
      </c>
      <c r="T49" s="27"/>
      <c r="U49">
        <v>46.22</v>
      </c>
      <c r="V49">
        <v>5.916666666666667</v>
      </c>
      <c r="W49">
        <v>52.136666666666663</v>
      </c>
      <c r="X49">
        <v>3</v>
      </c>
      <c r="Y49">
        <v>2.6066666666666669</v>
      </c>
      <c r="Z49">
        <v>0</v>
      </c>
      <c r="AA49">
        <v>0</v>
      </c>
      <c r="AB49">
        <v>0</v>
      </c>
      <c r="AC49">
        <v>1.6423049999999999</v>
      </c>
      <c r="AD49">
        <v>53.101028333333318</v>
      </c>
      <c r="AE49">
        <v>0</v>
      </c>
      <c r="AG49">
        <v>156.41</v>
      </c>
      <c r="AH49">
        <v>0</v>
      </c>
      <c r="AI49">
        <v>7.82</v>
      </c>
      <c r="AJ49">
        <v>4.9269150000000002</v>
      </c>
      <c r="AK49">
        <v>159.30308500000001</v>
      </c>
      <c r="AL49" t="s">
        <v>26</v>
      </c>
      <c r="AM49" t="s">
        <v>21289</v>
      </c>
      <c r="AN49" s="39" t="s">
        <v>21290</v>
      </c>
      <c r="AO49" s="29">
        <v>0</v>
      </c>
      <c r="AP49" s="30">
        <f t="shared" si="56"/>
        <v>0</v>
      </c>
      <c r="AQ49" s="30">
        <f t="shared" si="57"/>
        <v>0</v>
      </c>
      <c r="AS49" s="36">
        <v>45832.950981180555</v>
      </c>
      <c r="AT49" s="27"/>
    </row>
    <row r="50" spans="1:46" x14ac:dyDescent="0.25">
      <c r="A50" t="s">
        <v>20647</v>
      </c>
      <c r="B50">
        <v>3223984</v>
      </c>
      <c r="C50" t="s">
        <v>20760</v>
      </c>
      <c r="D50">
        <v>198576</v>
      </c>
      <c r="E50" t="s">
        <v>20659</v>
      </c>
      <c r="F50" t="s">
        <v>20991</v>
      </c>
      <c r="G50" t="s">
        <v>89</v>
      </c>
      <c r="H50" t="s">
        <v>90</v>
      </c>
      <c r="I50" t="s">
        <v>10</v>
      </c>
      <c r="J50" t="s">
        <v>20992</v>
      </c>
      <c r="K50" t="s">
        <v>20993</v>
      </c>
      <c r="L50" t="s">
        <v>271</v>
      </c>
      <c r="M50" t="s">
        <v>20649</v>
      </c>
      <c r="N50">
        <v>8765</v>
      </c>
      <c r="O50">
        <v>80</v>
      </c>
      <c r="P50" s="17">
        <v>45834</v>
      </c>
      <c r="Q50" s="19" t="s">
        <v>20652</v>
      </c>
      <c r="R50" t="s">
        <v>24</v>
      </c>
      <c r="S50" s="17">
        <v>45834.499610879633</v>
      </c>
      <c r="T50" s="27"/>
      <c r="U50">
        <v>133.63</v>
      </c>
      <c r="V50">
        <v>10.91</v>
      </c>
      <c r="W50">
        <v>144.54</v>
      </c>
      <c r="X50">
        <v>2</v>
      </c>
      <c r="Y50">
        <v>7.2249999999999996</v>
      </c>
      <c r="Z50">
        <v>0</v>
      </c>
      <c r="AA50">
        <v>0</v>
      </c>
      <c r="AB50">
        <v>0</v>
      </c>
      <c r="AC50">
        <v>4.5530099999999996</v>
      </c>
      <c r="AD50">
        <v>147.21198999999999</v>
      </c>
      <c r="AE50">
        <v>0</v>
      </c>
      <c r="AG50">
        <v>289.08</v>
      </c>
      <c r="AH50">
        <v>0</v>
      </c>
      <c r="AI50">
        <v>14.45</v>
      </c>
      <c r="AJ50">
        <v>9.1060199999999991</v>
      </c>
      <c r="AK50">
        <v>294.42397999999997</v>
      </c>
      <c r="AL50" t="s">
        <v>27</v>
      </c>
      <c r="AM50" t="s">
        <v>21291</v>
      </c>
      <c r="AN50" s="39" t="s">
        <v>21292</v>
      </c>
      <c r="AO50" s="29">
        <v>0</v>
      </c>
      <c r="AP50" s="30">
        <f t="shared" ref="AP50:AP53" si="58">AO50*(45%-14.25%-2%)</f>
        <v>0</v>
      </c>
      <c r="AQ50" s="30">
        <f t="shared" ref="AQ50:AQ53" si="59">AP50/X50</f>
        <v>0</v>
      </c>
      <c r="AS50" s="36">
        <v>45834.499610879633</v>
      </c>
      <c r="AT50" s="27"/>
    </row>
    <row r="51" spans="1:46" x14ac:dyDescent="0.25">
      <c r="A51" t="s">
        <v>20647</v>
      </c>
      <c r="B51">
        <v>3227753</v>
      </c>
      <c r="C51" t="s">
        <v>20761</v>
      </c>
      <c r="D51">
        <v>65635</v>
      </c>
      <c r="E51" t="s">
        <v>20659</v>
      </c>
      <c r="F51" t="s">
        <v>20994</v>
      </c>
      <c r="G51" t="s">
        <v>89</v>
      </c>
      <c r="H51" t="s">
        <v>90</v>
      </c>
      <c r="I51" t="s">
        <v>10</v>
      </c>
      <c r="J51" t="s">
        <v>20995</v>
      </c>
      <c r="K51" t="s">
        <v>20904</v>
      </c>
      <c r="L51" t="s">
        <v>20649</v>
      </c>
      <c r="M51" t="s">
        <v>20650</v>
      </c>
      <c r="N51">
        <v>8350</v>
      </c>
      <c r="O51">
        <v>43</v>
      </c>
      <c r="P51" s="17">
        <v>45835</v>
      </c>
      <c r="Q51" s="19" t="s">
        <v>20652</v>
      </c>
      <c r="R51" t="s">
        <v>24</v>
      </c>
      <c r="S51" s="17">
        <v>45835.45182574074</v>
      </c>
      <c r="T51" s="27"/>
      <c r="U51">
        <v>37.156666666666673</v>
      </c>
      <c r="V51">
        <v>8.3633333333333333</v>
      </c>
      <c r="W51">
        <v>45.52</v>
      </c>
      <c r="X51">
        <v>3</v>
      </c>
      <c r="Y51">
        <v>2.2766666666666668</v>
      </c>
      <c r="Z51">
        <v>0</v>
      </c>
      <c r="AA51">
        <v>0</v>
      </c>
      <c r="AB51">
        <v>0</v>
      </c>
      <c r="AC51">
        <v>1.43388</v>
      </c>
      <c r="AD51">
        <v>46.362786666666672</v>
      </c>
      <c r="AE51">
        <v>0</v>
      </c>
      <c r="AG51">
        <v>136.56</v>
      </c>
      <c r="AH51">
        <v>0</v>
      </c>
      <c r="AI51">
        <v>6.83</v>
      </c>
      <c r="AJ51">
        <v>4.3016399999999999</v>
      </c>
      <c r="AK51">
        <v>139.08835999999999</v>
      </c>
      <c r="AL51" t="s">
        <v>26</v>
      </c>
      <c r="AM51" t="s">
        <v>21293</v>
      </c>
      <c r="AN51" s="39" t="s">
        <v>21294</v>
      </c>
      <c r="AO51" s="29">
        <v>5.09</v>
      </c>
      <c r="AP51" s="30">
        <f t="shared" si="58"/>
        <v>1.4633749999999999</v>
      </c>
      <c r="AQ51" s="30">
        <f t="shared" si="59"/>
        <v>0.48779166666666662</v>
      </c>
      <c r="AS51" s="36">
        <v>45835.45182574074</v>
      </c>
      <c r="AT51" s="27"/>
    </row>
    <row r="52" spans="1:46" x14ac:dyDescent="0.25">
      <c r="A52" t="s">
        <v>20647</v>
      </c>
      <c r="B52">
        <v>3227753</v>
      </c>
      <c r="C52" t="s">
        <v>20762</v>
      </c>
      <c r="D52">
        <v>65634</v>
      </c>
      <c r="E52" t="s">
        <v>20659</v>
      </c>
      <c r="F52" t="s">
        <v>20994</v>
      </c>
      <c r="G52" t="s">
        <v>89</v>
      </c>
      <c r="H52" t="s">
        <v>90</v>
      </c>
      <c r="I52" t="s">
        <v>10</v>
      </c>
      <c r="J52" t="s">
        <v>20901</v>
      </c>
      <c r="K52" t="s">
        <v>20996</v>
      </c>
      <c r="L52" t="s">
        <v>20649</v>
      </c>
      <c r="M52" t="s">
        <v>20650</v>
      </c>
      <c r="N52">
        <v>8350</v>
      </c>
      <c r="O52">
        <v>44</v>
      </c>
      <c r="P52" s="17">
        <v>45835</v>
      </c>
      <c r="Q52" s="19" t="s">
        <v>20652</v>
      </c>
      <c r="R52" t="s">
        <v>24</v>
      </c>
      <c r="S52" s="17">
        <v>45835.45182574074</v>
      </c>
      <c r="T52" s="27"/>
      <c r="U52">
        <v>37.156666666666673</v>
      </c>
      <c r="V52">
        <v>8.3633333333333333</v>
      </c>
      <c r="W52">
        <v>45.52</v>
      </c>
      <c r="X52">
        <v>3</v>
      </c>
      <c r="Y52">
        <v>2.2766666666666668</v>
      </c>
      <c r="Z52">
        <v>0</v>
      </c>
      <c r="AA52">
        <v>0</v>
      </c>
      <c r="AB52">
        <v>0</v>
      </c>
      <c r="AC52">
        <v>1.43388</v>
      </c>
      <c r="AD52">
        <v>46.362786666666672</v>
      </c>
      <c r="AE52">
        <v>0</v>
      </c>
      <c r="AG52">
        <v>136.56</v>
      </c>
      <c r="AH52">
        <v>0</v>
      </c>
      <c r="AI52">
        <v>6.83</v>
      </c>
      <c r="AJ52">
        <v>4.3016399999999999</v>
      </c>
      <c r="AK52">
        <v>139.08835999999999</v>
      </c>
      <c r="AL52" t="s">
        <v>26</v>
      </c>
      <c r="AM52" t="s">
        <v>21293</v>
      </c>
      <c r="AN52" s="39" t="s">
        <v>21294</v>
      </c>
      <c r="AO52" s="29">
        <v>5.09</v>
      </c>
      <c r="AP52" s="30">
        <f t="shared" si="58"/>
        <v>1.4633749999999999</v>
      </c>
      <c r="AQ52" s="30">
        <f t="shared" si="59"/>
        <v>0.48779166666666662</v>
      </c>
      <c r="AS52" s="36">
        <v>45835.45182574074</v>
      </c>
      <c r="AT52" s="27"/>
    </row>
    <row r="53" spans="1:46" x14ac:dyDescent="0.25">
      <c r="A53" t="s">
        <v>20647</v>
      </c>
      <c r="B53">
        <v>3230700</v>
      </c>
      <c r="C53" t="s">
        <v>20763</v>
      </c>
      <c r="D53">
        <v>65673</v>
      </c>
      <c r="E53" t="s">
        <v>20659</v>
      </c>
      <c r="F53" t="s">
        <v>20997</v>
      </c>
      <c r="G53" t="s">
        <v>89</v>
      </c>
      <c r="H53" t="s">
        <v>90</v>
      </c>
      <c r="I53" t="s">
        <v>10</v>
      </c>
      <c r="J53" t="s">
        <v>20998</v>
      </c>
      <c r="K53" t="s">
        <v>20999</v>
      </c>
      <c r="L53" t="s">
        <v>20648</v>
      </c>
      <c r="M53" t="s">
        <v>20651</v>
      </c>
      <c r="N53">
        <v>8350</v>
      </c>
      <c r="O53">
        <v>8</v>
      </c>
      <c r="P53" s="17">
        <v>45841</v>
      </c>
      <c r="Q53" s="19" t="s">
        <v>816</v>
      </c>
      <c r="R53" t="s">
        <v>24</v>
      </c>
      <c r="S53" s="17">
        <v>45835.926783796298</v>
      </c>
      <c r="T53" s="27"/>
      <c r="U53">
        <v>124.97</v>
      </c>
      <c r="V53">
        <v>25.6</v>
      </c>
      <c r="W53">
        <v>150.57</v>
      </c>
      <c r="X53">
        <v>1</v>
      </c>
      <c r="Y53">
        <v>7.53</v>
      </c>
      <c r="Z53">
        <v>0</v>
      </c>
      <c r="AA53">
        <v>0</v>
      </c>
      <c r="AB53">
        <v>0</v>
      </c>
      <c r="AC53">
        <v>4.7429550000000003</v>
      </c>
      <c r="AD53">
        <v>153.357045</v>
      </c>
      <c r="AE53">
        <v>0</v>
      </c>
      <c r="AG53">
        <v>150.57</v>
      </c>
      <c r="AH53">
        <v>0</v>
      </c>
      <c r="AI53">
        <v>7.53</v>
      </c>
      <c r="AJ53">
        <v>4.7429550000000003</v>
      </c>
      <c r="AK53">
        <v>153.357045</v>
      </c>
      <c r="AL53" t="s">
        <v>25</v>
      </c>
      <c r="AM53" t="s">
        <v>21295</v>
      </c>
      <c r="AN53" s="39" t="s">
        <v>21296</v>
      </c>
      <c r="AO53" s="29">
        <v>0</v>
      </c>
      <c r="AP53" s="30">
        <f t="shared" si="58"/>
        <v>0</v>
      </c>
      <c r="AQ53" s="30">
        <f t="shared" si="59"/>
        <v>0</v>
      </c>
      <c r="AS53" s="36">
        <v>45835.926783796298</v>
      </c>
      <c r="AT53" s="27"/>
    </row>
    <row r="54" spans="1:46" x14ac:dyDescent="0.25">
      <c r="A54" t="s">
        <v>20647</v>
      </c>
      <c r="B54">
        <v>3371019</v>
      </c>
      <c r="C54" t="s">
        <v>20764</v>
      </c>
      <c r="D54">
        <v>67118</v>
      </c>
      <c r="E54" t="s">
        <v>20653</v>
      </c>
      <c r="F54" t="s">
        <v>21000</v>
      </c>
      <c r="G54" t="s">
        <v>89</v>
      </c>
      <c r="H54" t="s">
        <v>90</v>
      </c>
      <c r="I54" t="s">
        <v>10</v>
      </c>
      <c r="J54" t="s">
        <v>21001</v>
      </c>
      <c r="K54" t="s">
        <v>21002</v>
      </c>
      <c r="L54" t="s">
        <v>20649</v>
      </c>
      <c r="M54" t="s">
        <v>1323</v>
      </c>
      <c r="N54">
        <v>8770</v>
      </c>
      <c r="O54">
        <v>72</v>
      </c>
      <c r="P54" s="17">
        <v>45867</v>
      </c>
      <c r="Q54" s="19" t="s">
        <v>20652</v>
      </c>
      <c r="R54" t="s">
        <v>24</v>
      </c>
      <c r="S54" s="17">
        <v>45867.041368449078</v>
      </c>
      <c r="T54" s="17"/>
      <c r="U54">
        <v>202.74</v>
      </c>
      <c r="V54">
        <v>21.36</v>
      </c>
      <c r="W54">
        <v>224.1</v>
      </c>
      <c r="X54">
        <v>1</v>
      </c>
      <c r="Y54">
        <v>11.21</v>
      </c>
      <c r="Z54">
        <v>0</v>
      </c>
      <c r="AA54">
        <v>0</v>
      </c>
      <c r="AB54">
        <v>0</v>
      </c>
      <c r="AC54">
        <v>7.0591499999999998</v>
      </c>
      <c r="AD54">
        <v>228.25085000000001</v>
      </c>
      <c r="AE54">
        <v>0</v>
      </c>
      <c r="AG54">
        <v>224.1</v>
      </c>
      <c r="AH54">
        <v>0</v>
      </c>
      <c r="AI54">
        <v>11.21</v>
      </c>
      <c r="AJ54">
        <v>7.0591499999999998</v>
      </c>
      <c r="AK54">
        <v>228.25085000000001</v>
      </c>
      <c r="AL54" t="s">
        <v>25</v>
      </c>
      <c r="AM54" t="s">
        <v>21297</v>
      </c>
      <c r="AN54" s="39" t="s">
        <v>21298</v>
      </c>
      <c r="AO54" s="29">
        <v>0</v>
      </c>
      <c r="AP54" s="30">
        <f t="shared" ref="AP54" si="60">AO54*(45%-14.25%-2%)</f>
        <v>0</v>
      </c>
      <c r="AQ54" s="30">
        <f t="shared" ref="AQ54" si="61">AP54/X54</f>
        <v>0</v>
      </c>
      <c r="AS54" s="36">
        <v>45867.041368449078</v>
      </c>
      <c r="AT54" s="27"/>
    </row>
    <row r="55" spans="1:46" x14ac:dyDescent="0.25">
      <c r="A55" t="s">
        <v>20647</v>
      </c>
      <c r="B55">
        <v>3355154</v>
      </c>
      <c r="C55" t="s">
        <v>20765</v>
      </c>
      <c r="D55">
        <v>200152</v>
      </c>
      <c r="E55" t="s">
        <v>20653</v>
      </c>
      <c r="F55" t="s">
        <v>21003</v>
      </c>
      <c r="G55" t="s">
        <v>89</v>
      </c>
      <c r="H55" t="s">
        <v>90</v>
      </c>
      <c r="I55" t="s">
        <v>10</v>
      </c>
      <c r="J55" t="s">
        <v>21004</v>
      </c>
      <c r="K55" t="s">
        <v>21005</v>
      </c>
      <c r="L55" t="s">
        <v>271</v>
      </c>
      <c r="M55" t="s">
        <v>20649</v>
      </c>
      <c r="N55">
        <v>8345</v>
      </c>
      <c r="O55">
        <v>30</v>
      </c>
      <c r="P55" s="17">
        <v>45863</v>
      </c>
      <c r="Q55" s="19" t="s">
        <v>20652</v>
      </c>
      <c r="R55" t="s">
        <v>24</v>
      </c>
      <c r="S55" s="17">
        <v>45863.415932847223</v>
      </c>
      <c r="T55" s="17"/>
      <c r="U55">
        <v>140.44</v>
      </c>
      <c r="V55">
        <v>21.82</v>
      </c>
      <c r="W55">
        <v>162.26</v>
      </c>
      <c r="X55">
        <v>1</v>
      </c>
      <c r="Y55">
        <v>8.11</v>
      </c>
      <c r="Z55">
        <v>0</v>
      </c>
      <c r="AA55">
        <v>0</v>
      </c>
      <c r="AB55">
        <v>0</v>
      </c>
      <c r="AC55">
        <v>5.1111899999999997</v>
      </c>
      <c r="AD55">
        <v>165.25881000000001</v>
      </c>
      <c r="AE55">
        <v>0</v>
      </c>
      <c r="AG55">
        <v>162.26</v>
      </c>
      <c r="AH55">
        <v>0</v>
      </c>
      <c r="AI55">
        <v>8.11</v>
      </c>
      <c r="AJ55">
        <v>5.1111899999999997</v>
      </c>
      <c r="AK55">
        <v>165.25881000000001</v>
      </c>
      <c r="AL55" t="s">
        <v>25</v>
      </c>
      <c r="AM55" t="s">
        <v>21299</v>
      </c>
      <c r="AN55" s="39" t="s">
        <v>21300</v>
      </c>
      <c r="AO55" s="29">
        <v>0</v>
      </c>
      <c r="AP55" s="30">
        <f t="shared" ref="AP55:AP58" si="62">AO55*(45%-14.25%-2%)</f>
        <v>0</v>
      </c>
      <c r="AQ55" s="30">
        <f t="shared" ref="AQ55:AQ58" si="63">AP55/X55</f>
        <v>0</v>
      </c>
      <c r="AS55" s="36">
        <v>45863.415932847223</v>
      </c>
      <c r="AT55" s="27"/>
    </row>
    <row r="56" spans="1:46" x14ac:dyDescent="0.25">
      <c r="A56" t="s">
        <v>20647</v>
      </c>
      <c r="B56">
        <v>3355154</v>
      </c>
      <c r="C56" t="s">
        <v>20766</v>
      </c>
      <c r="D56">
        <v>200153</v>
      </c>
      <c r="E56" t="s">
        <v>20653</v>
      </c>
      <c r="F56" t="s">
        <v>21003</v>
      </c>
      <c r="G56" t="s">
        <v>89</v>
      </c>
      <c r="H56" t="s">
        <v>90</v>
      </c>
      <c r="I56" t="s">
        <v>10</v>
      </c>
      <c r="J56" t="s">
        <v>21006</v>
      </c>
      <c r="K56" t="s">
        <v>21007</v>
      </c>
      <c r="L56" t="s">
        <v>271</v>
      </c>
      <c r="M56" t="s">
        <v>20649</v>
      </c>
      <c r="N56">
        <v>8345</v>
      </c>
      <c r="O56">
        <v>29</v>
      </c>
      <c r="P56" s="17">
        <v>45863</v>
      </c>
      <c r="Q56" s="19" t="s">
        <v>20652</v>
      </c>
      <c r="R56" t="s">
        <v>24</v>
      </c>
      <c r="S56" s="17">
        <v>45863.415932847223</v>
      </c>
      <c r="T56" s="27"/>
      <c r="U56">
        <v>140.44</v>
      </c>
      <c r="V56">
        <v>21.82</v>
      </c>
      <c r="W56">
        <v>162.26</v>
      </c>
      <c r="X56">
        <v>1</v>
      </c>
      <c r="Y56">
        <v>8.11</v>
      </c>
      <c r="Z56">
        <v>0</v>
      </c>
      <c r="AA56">
        <v>0</v>
      </c>
      <c r="AB56">
        <v>0</v>
      </c>
      <c r="AC56">
        <v>5.1111899999999997</v>
      </c>
      <c r="AD56">
        <v>165.25881000000001</v>
      </c>
      <c r="AE56">
        <v>0</v>
      </c>
      <c r="AG56">
        <v>162.26</v>
      </c>
      <c r="AH56">
        <v>0</v>
      </c>
      <c r="AI56">
        <v>8.11</v>
      </c>
      <c r="AJ56">
        <v>5.1111899999999997</v>
      </c>
      <c r="AK56">
        <v>165.25881000000001</v>
      </c>
      <c r="AL56" t="s">
        <v>25</v>
      </c>
      <c r="AM56" t="s">
        <v>21299</v>
      </c>
      <c r="AN56" s="39" t="s">
        <v>21300</v>
      </c>
      <c r="AO56" s="29">
        <v>0</v>
      </c>
      <c r="AP56" s="30">
        <f t="shared" si="62"/>
        <v>0</v>
      </c>
      <c r="AQ56" s="30">
        <f t="shared" si="63"/>
        <v>0</v>
      </c>
      <c r="AS56" s="36">
        <v>45863.415932847223</v>
      </c>
      <c r="AT56" s="27"/>
    </row>
    <row r="57" spans="1:46" x14ac:dyDescent="0.25">
      <c r="A57" t="s">
        <v>20647</v>
      </c>
      <c r="B57">
        <v>3355154</v>
      </c>
      <c r="C57" t="s">
        <v>20767</v>
      </c>
      <c r="D57">
        <v>66987</v>
      </c>
      <c r="E57" t="s">
        <v>20653</v>
      </c>
      <c r="F57" t="s">
        <v>21003</v>
      </c>
      <c r="G57" t="s">
        <v>89</v>
      </c>
      <c r="H57" t="s">
        <v>90</v>
      </c>
      <c r="I57" t="s">
        <v>10</v>
      </c>
      <c r="J57" t="s">
        <v>21004</v>
      </c>
      <c r="K57" t="s">
        <v>21005</v>
      </c>
      <c r="L57" t="s">
        <v>20649</v>
      </c>
      <c r="M57" t="s">
        <v>271</v>
      </c>
      <c r="N57">
        <v>8350</v>
      </c>
      <c r="O57">
        <v>31</v>
      </c>
      <c r="P57" s="17">
        <v>45865</v>
      </c>
      <c r="Q57" s="19" t="s">
        <v>20652</v>
      </c>
      <c r="R57" t="s">
        <v>24</v>
      </c>
      <c r="S57" s="17">
        <v>45863.415932847223</v>
      </c>
      <c r="T57" s="27"/>
      <c r="U57">
        <v>140.44</v>
      </c>
      <c r="V57">
        <v>21.36</v>
      </c>
      <c r="W57">
        <v>161.80000000000001</v>
      </c>
      <c r="X57">
        <v>1</v>
      </c>
      <c r="Y57">
        <v>8.09</v>
      </c>
      <c r="Z57">
        <v>0</v>
      </c>
      <c r="AA57">
        <v>0</v>
      </c>
      <c r="AB57">
        <v>0</v>
      </c>
      <c r="AC57">
        <v>5.0967000000000002</v>
      </c>
      <c r="AD57">
        <v>164.79329999999999</v>
      </c>
      <c r="AE57">
        <v>0</v>
      </c>
      <c r="AG57">
        <v>161.80000000000001</v>
      </c>
      <c r="AH57">
        <v>0</v>
      </c>
      <c r="AI57">
        <v>8.09</v>
      </c>
      <c r="AJ57">
        <v>5.0967000000000002</v>
      </c>
      <c r="AK57">
        <v>164.79329999999999</v>
      </c>
      <c r="AL57" t="s">
        <v>25</v>
      </c>
      <c r="AM57" t="s">
        <v>21299</v>
      </c>
      <c r="AN57" s="39" t="s">
        <v>21300</v>
      </c>
      <c r="AO57" s="29">
        <v>0</v>
      </c>
      <c r="AP57" s="30">
        <f t="shared" si="62"/>
        <v>0</v>
      </c>
      <c r="AQ57" s="30">
        <f t="shared" si="63"/>
        <v>0</v>
      </c>
      <c r="AS57" s="36">
        <v>45863.415932847223</v>
      </c>
      <c r="AT57" s="27"/>
    </row>
    <row r="58" spans="1:46" x14ac:dyDescent="0.25">
      <c r="A58" t="s">
        <v>20647</v>
      </c>
      <c r="B58">
        <v>3355154</v>
      </c>
      <c r="C58" t="s">
        <v>20768</v>
      </c>
      <c r="D58">
        <v>66988</v>
      </c>
      <c r="E58" t="s">
        <v>20653</v>
      </c>
      <c r="F58" t="s">
        <v>21003</v>
      </c>
      <c r="G58" t="s">
        <v>89</v>
      </c>
      <c r="H58" t="s">
        <v>90</v>
      </c>
      <c r="I58" t="s">
        <v>10</v>
      </c>
      <c r="J58" t="s">
        <v>21006</v>
      </c>
      <c r="K58" t="s">
        <v>21007</v>
      </c>
      <c r="L58" t="s">
        <v>20649</v>
      </c>
      <c r="M58" t="s">
        <v>271</v>
      </c>
      <c r="N58">
        <v>8350</v>
      </c>
      <c r="O58">
        <v>32</v>
      </c>
      <c r="P58" s="17">
        <v>45865</v>
      </c>
      <c r="Q58" s="19" t="s">
        <v>20652</v>
      </c>
      <c r="R58" t="s">
        <v>24</v>
      </c>
      <c r="S58" s="17">
        <v>45863.415932847223</v>
      </c>
      <c r="T58" s="27"/>
      <c r="U58">
        <v>140.44</v>
      </c>
      <c r="V58">
        <v>21.36</v>
      </c>
      <c r="W58">
        <v>161.80000000000001</v>
      </c>
      <c r="X58">
        <v>1</v>
      </c>
      <c r="Y58">
        <v>8.09</v>
      </c>
      <c r="Z58">
        <v>0</v>
      </c>
      <c r="AA58">
        <v>0</v>
      </c>
      <c r="AB58">
        <v>0</v>
      </c>
      <c r="AC58">
        <v>5.0967000000000002</v>
      </c>
      <c r="AD58">
        <v>164.79329999999999</v>
      </c>
      <c r="AE58">
        <v>0</v>
      </c>
      <c r="AG58">
        <v>161.80000000000001</v>
      </c>
      <c r="AH58">
        <v>0</v>
      </c>
      <c r="AI58">
        <v>8.09</v>
      </c>
      <c r="AJ58">
        <v>5.0967000000000002</v>
      </c>
      <c r="AK58">
        <v>164.79329999999999</v>
      </c>
      <c r="AL58" t="s">
        <v>25</v>
      </c>
      <c r="AM58" t="s">
        <v>21299</v>
      </c>
      <c r="AN58" s="39" t="s">
        <v>21300</v>
      </c>
      <c r="AO58" s="29">
        <v>0</v>
      </c>
      <c r="AP58" s="30">
        <f t="shared" si="62"/>
        <v>0</v>
      </c>
      <c r="AQ58" s="30">
        <f t="shared" si="63"/>
        <v>0</v>
      </c>
      <c r="AS58" s="36">
        <v>45863.415932847223</v>
      </c>
      <c r="AT58" s="27"/>
    </row>
    <row r="59" spans="1:46" x14ac:dyDescent="0.25">
      <c r="A59" t="s">
        <v>20647</v>
      </c>
      <c r="B59">
        <v>3211814</v>
      </c>
      <c r="C59" t="s">
        <v>20769</v>
      </c>
      <c r="D59">
        <v>198430</v>
      </c>
      <c r="E59" t="s">
        <v>20659</v>
      </c>
      <c r="F59" t="s">
        <v>21008</v>
      </c>
      <c r="G59" t="s">
        <v>89</v>
      </c>
      <c r="H59" t="s">
        <v>90</v>
      </c>
      <c r="I59" t="s">
        <v>10</v>
      </c>
      <c r="J59" t="s">
        <v>21009</v>
      </c>
      <c r="K59" t="s">
        <v>21010</v>
      </c>
      <c r="L59" t="s">
        <v>20650</v>
      </c>
      <c r="M59" t="s">
        <v>20648</v>
      </c>
      <c r="N59">
        <v>8765</v>
      </c>
      <c r="O59">
        <v>73</v>
      </c>
      <c r="P59" s="17">
        <v>45832</v>
      </c>
      <c r="Q59" s="19" t="s">
        <v>123</v>
      </c>
      <c r="R59" t="s">
        <v>24</v>
      </c>
      <c r="S59" s="17">
        <v>45831.102620173609</v>
      </c>
      <c r="T59" s="27"/>
      <c r="U59">
        <v>82.14</v>
      </c>
      <c r="V59">
        <v>5.3233333333333333</v>
      </c>
      <c r="W59">
        <v>87.463333333333324</v>
      </c>
      <c r="X59">
        <v>3</v>
      </c>
      <c r="Y59">
        <v>4.3733333333333331</v>
      </c>
      <c r="Z59">
        <v>0</v>
      </c>
      <c r="AA59">
        <v>0</v>
      </c>
      <c r="AB59">
        <v>0</v>
      </c>
      <c r="AC59">
        <v>2.7550949999999998</v>
      </c>
      <c r="AD59">
        <v>89.081571666666662</v>
      </c>
      <c r="AE59">
        <v>0</v>
      </c>
      <c r="AG59">
        <v>262.39</v>
      </c>
      <c r="AH59">
        <v>0</v>
      </c>
      <c r="AI59">
        <v>13.12</v>
      </c>
      <c r="AJ59">
        <v>8.2652850000000004</v>
      </c>
      <c r="AK59">
        <v>267.24471499999999</v>
      </c>
      <c r="AL59" t="s">
        <v>26</v>
      </c>
      <c r="AM59" t="s">
        <v>21301</v>
      </c>
      <c r="AN59" s="39" t="s">
        <v>21302</v>
      </c>
      <c r="AO59" s="29">
        <v>0</v>
      </c>
      <c r="AP59" s="30">
        <f t="shared" ref="AP59" si="64">AO59*(45%-14.25%-2%)</f>
        <v>0</v>
      </c>
      <c r="AQ59" s="30">
        <f t="shared" ref="AQ59:AQ60" si="65">AP59/X59</f>
        <v>0</v>
      </c>
      <c r="AS59" s="36">
        <v>45831.102620173609</v>
      </c>
      <c r="AT59" s="27"/>
    </row>
    <row r="60" spans="1:46" x14ac:dyDescent="0.25">
      <c r="A60" t="s">
        <v>20647</v>
      </c>
      <c r="B60">
        <v>3224425</v>
      </c>
      <c r="C60" t="s">
        <v>20770</v>
      </c>
      <c r="D60">
        <v>65606</v>
      </c>
      <c r="E60" t="s">
        <v>20659</v>
      </c>
      <c r="F60" t="s">
        <v>21011</v>
      </c>
      <c r="G60" t="s">
        <v>89</v>
      </c>
      <c r="H60" t="s">
        <v>90</v>
      </c>
      <c r="I60" t="s">
        <v>14</v>
      </c>
      <c r="J60" t="s">
        <v>21012</v>
      </c>
      <c r="K60" t="s">
        <v>21013</v>
      </c>
      <c r="L60" t="s">
        <v>20648</v>
      </c>
      <c r="M60" t="s">
        <v>20650</v>
      </c>
      <c r="N60">
        <v>8770</v>
      </c>
      <c r="O60">
        <v>73</v>
      </c>
      <c r="P60" s="17">
        <v>45838</v>
      </c>
      <c r="Q60" s="19" t="s">
        <v>816</v>
      </c>
      <c r="R60" t="s">
        <v>24</v>
      </c>
      <c r="S60" s="17">
        <v>45834.588639710651</v>
      </c>
      <c r="T60" s="27"/>
      <c r="U60">
        <v>122.32</v>
      </c>
      <c r="V60">
        <v>10.585000000000001</v>
      </c>
      <c r="W60">
        <v>132.905</v>
      </c>
      <c r="X60">
        <v>2</v>
      </c>
      <c r="Y60">
        <v>6.6449999999999996</v>
      </c>
      <c r="Z60">
        <v>0</v>
      </c>
      <c r="AA60">
        <v>0</v>
      </c>
      <c r="AB60">
        <v>0</v>
      </c>
      <c r="AC60">
        <v>4.1865075000000003</v>
      </c>
      <c r="AD60">
        <v>135.36349250000001</v>
      </c>
      <c r="AE60">
        <v>0</v>
      </c>
      <c r="AG60">
        <v>265.81</v>
      </c>
      <c r="AH60">
        <v>0</v>
      </c>
      <c r="AI60">
        <v>13.29</v>
      </c>
      <c r="AJ60">
        <v>8.3730150000000005</v>
      </c>
      <c r="AK60">
        <v>270.72698500000001</v>
      </c>
      <c r="AL60" t="s">
        <v>27</v>
      </c>
      <c r="AM60" t="s">
        <v>21303</v>
      </c>
      <c r="AN60" s="39" t="s">
        <v>21304</v>
      </c>
      <c r="AO60" s="29">
        <v>0</v>
      </c>
      <c r="AP60" s="30">
        <f t="shared" ref="AP60:AP61" si="66">AO60*(45%-14.25%-2%)</f>
        <v>0</v>
      </c>
      <c r="AQ60" s="30">
        <f t="shared" si="65"/>
        <v>0</v>
      </c>
      <c r="AS60" s="36">
        <v>45834.588639710651</v>
      </c>
      <c r="AT60" s="27"/>
    </row>
    <row r="61" spans="1:46" x14ac:dyDescent="0.25">
      <c r="A61" t="s">
        <v>20647</v>
      </c>
      <c r="B61">
        <v>3359362</v>
      </c>
      <c r="C61" t="s">
        <v>20771</v>
      </c>
      <c r="D61">
        <v>200208</v>
      </c>
      <c r="E61" t="s">
        <v>20653</v>
      </c>
      <c r="F61" t="s">
        <v>21014</v>
      </c>
      <c r="G61" t="s">
        <v>89</v>
      </c>
      <c r="H61" t="s">
        <v>90</v>
      </c>
      <c r="I61" t="s">
        <v>10</v>
      </c>
      <c r="J61" t="s">
        <v>21015</v>
      </c>
      <c r="K61" t="s">
        <v>21016</v>
      </c>
      <c r="L61" t="s">
        <v>20650</v>
      </c>
      <c r="M61" t="s">
        <v>20648</v>
      </c>
      <c r="N61">
        <v>8345</v>
      </c>
      <c r="O61">
        <v>42</v>
      </c>
      <c r="P61" s="17">
        <v>45865</v>
      </c>
      <c r="Q61" s="19" t="s">
        <v>1139</v>
      </c>
      <c r="R61" t="s">
        <v>24</v>
      </c>
      <c r="S61" s="17">
        <v>45864.101870763887</v>
      </c>
      <c r="T61" s="27"/>
      <c r="U61">
        <v>168.12</v>
      </c>
      <c r="V61">
        <v>17.75</v>
      </c>
      <c r="W61">
        <v>185.87</v>
      </c>
      <c r="X61">
        <v>1</v>
      </c>
      <c r="Y61">
        <v>9.2899999999999991</v>
      </c>
      <c r="Z61">
        <v>0</v>
      </c>
      <c r="AA61">
        <v>0</v>
      </c>
      <c r="AB61">
        <v>0</v>
      </c>
      <c r="AC61">
        <v>5.8549049999999996</v>
      </c>
      <c r="AD61">
        <v>189.30509499999999</v>
      </c>
      <c r="AE61">
        <v>0</v>
      </c>
      <c r="AG61">
        <v>185.87</v>
      </c>
      <c r="AH61">
        <v>0</v>
      </c>
      <c r="AI61">
        <v>9.2899999999999991</v>
      </c>
      <c r="AJ61">
        <v>5.8549049999999996</v>
      </c>
      <c r="AK61">
        <v>189.30509499999999</v>
      </c>
      <c r="AL61" t="s">
        <v>25</v>
      </c>
      <c r="AM61" t="s">
        <v>21305</v>
      </c>
      <c r="AN61" s="39" t="s">
        <v>21306</v>
      </c>
      <c r="AO61" s="29">
        <v>0</v>
      </c>
      <c r="AP61" s="30">
        <f t="shared" si="66"/>
        <v>0</v>
      </c>
      <c r="AQ61" s="30">
        <f t="shared" ref="AQ61:AQ62" si="67">AP61/X61</f>
        <v>0</v>
      </c>
      <c r="AS61" s="36">
        <v>45864.101870763887</v>
      </c>
      <c r="AT61" s="27"/>
    </row>
    <row r="62" spans="1:46" x14ac:dyDescent="0.25">
      <c r="A62" t="s">
        <v>20647</v>
      </c>
      <c r="B62">
        <v>3363393</v>
      </c>
      <c r="C62" t="s">
        <v>20772</v>
      </c>
      <c r="D62">
        <v>67059</v>
      </c>
      <c r="E62" t="s">
        <v>20653</v>
      </c>
      <c r="F62" t="s">
        <v>21017</v>
      </c>
      <c r="G62" t="s">
        <v>89</v>
      </c>
      <c r="H62" t="s">
        <v>90</v>
      </c>
      <c r="I62" t="s">
        <v>10</v>
      </c>
      <c r="J62" t="s">
        <v>21018</v>
      </c>
      <c r="K62" t="s">
        <v>21019</v>
      </c>
      <c r="L62" t="s">
        <v>20648</v>
      </c>
      <c r="M62" t="s">
        <v>20650</v>
      </c>
      <c r="N62">
        <v>8350</v>
      </c>
      <c r="O62">
        <v>22</v>
      </c>
      <c r="P62" s="17">
        <v>45865</v>
      </c>
      <c r="Q62" s="19" t="s">
        <v>816</v>
      </c>
      <c r="R62" t="s">
        <v>24</v>
      </c>
      <c r="S62" s="17">
        <v>45865.529046736112</v>
      </c>
      <c r="T62" s="27"/>
      <c r="U62">
        <v>162.28</v>
      </c>
      <c r="V62">
        <v>26.16</v>
      </c>
      <c r="W62">
        <v>188.44</v>
      </c>
      <c r="X62">
        <v>1</v>
      </c>
      <c r="Y62">
        <v>9.42</v>
      </c>
      <c r="Z62">
        <v>0</v>
      </c>
      <c r="AA62">
        <v>0</v>
      </c>
      <c r="AB62">
        <v>0</v>
      </c>
      <c r="AC62">
        <v>5.9358599999999999</v>
      </c>
      <c r="AD62">
        <v>191.92413999999999</v>
      </c>
      <c r="AE62">
        <v>0</v>
      </c>
      <c r="AG62">
        <v>188.44</v>
      </c>
      <c r="AH62">
        <v>0</v>
      </c>
      <c r="AI62">
        <v>9.42</v>
      </c>
      <c r="AJ62">
        <v>5.9358599999999999</v>
      </c>
      <c r="AK62">
        <v>191.92413999999999</v>
      </c>
      <c r="AL62" t="s">
        <v>25</v>
      </c>
      <c r="AM62" t="s">
        <v>21307</v>
      </c>
      <c r="AN62" s="39" t="s">
        <v>21308</v>
      </c>
      <c r="AO62" s="29">
        <v>5.09</v>
      </c>
      <c r="AP62" s="30">
        <f t="shared" ref="AP62" si="68">AO62*(45%-14.25%-2%)</f>
        <v>1.4633749999999999</v>
      </c>
      <c r="AQ62" s="30">
        <f t="shared" si="67"/>
        <v>1.4633749999999999</v>
      </c>
      <c r="AS62" s="36">
        <v>45865.529046736112</v>
      </c>
      <c r="AT62" s="27"/>
    </row>
    <row r="63" spans="1:46" x14ac:dyDescent="0.25">
      <c r="A63" t="s">
        <v>20647</v>
      </c>
      <c r="B63">
        <v>3177462</v>
      </c>
      <c r="C63" t="s">
        <v>20773</v>
      </c>
      <c r="D63">
        <v>65179</v>
      </c>
      <c r="E63" t="s">
        <v>20653</v>
      </c>
      <c r="F63" t="s">
        <v>21020</v>
      </c>
      <c r="G63" t="s">
        <v>89</v>
      </c>
      <c r="H63" t="s">
        <v>90</v>
      </c>
      <c r="I63" t="s">
        <v>10</v>
      </c>
      <c r="J63" t="s">
        <v>20660</v>
      </c>
      <c r="K63" t="s">
        <v>20658</v>
      </c>
      <c r="L63" t="s">
        <v>20649</v>
      </c>
      <c r="M63" t="s">
        <v>20650</v>
      </c>
      <c r="N63">
        <v>7960</v>
      </c>
      <c r="O63">
        <v>11</v>
      </c>
      <c r="P63" s="17">
        <v>45857</v>
      </c>
      <c r="Q63" s="19" t="s">
        <v>20652</v>
      </c>
      <c r="R63" t="s">
        <v>24</v>
      </c>
      <c r="S63" s="17">
        <v>45823.548362719906</v>
      </c>
      <c r="T63" s="17"/>
      <c r="U63">
        <v>0</v>
      </c>
      <c r="V63">
        <v>25.09</v>
      </c>
      <c r="W63">
        <v>25.09</v>
      </c>
      <c r="X63">
        <v>1</v>
      </c>
      <c r="Y63">
        <v>1.25</v>
      </c>
      <c r="Z63">
        <v>0</v>
      </c>
      <c r="AA63">
        <v>0</v>
      </c>
      <c r="AB63">
        <v>0</v>
      </c>
      <c r="AC63">
        <v>0.79033500000000001</v>
      </c>
      <c r="AD63">
        <v>25.549665000000001</v>
      </c>
      <c r="AE63">
        <v>0</v>
      </c>
      <c r="AG63">
        <v>25.09</v>
      </c>
      <c r="AH63">
        <v>0</v>
      </c>
      <c r="AI63">
        <v>1.25</v>
      </c>
      <c r="AJ63">
        <v>0.79033500000000001</v>
      </c>
      <c r="AK63">
        <v>25.549665000000001</v>
      </c>
      <c r="AL63" t="s">
        <v>25</v>
      </c>
      <c r="AM63" t="s">
        <v>21309</v>
      </c>
      <c r="AN63" s="39" t="s">
        <v>21310</v>
      </c>
      <c r="AO63" s="29">
        <v>0</v>
      </c>
      <c r="AP63" s="30">
        <f t="shared" ref="AP63" si="69">AO63*(45%-14.25%-2%)</f>
        <v>0</v>
      </c>
      <c r="AQ63" s="30">
        <f t="shared" ref="AQ63" si="70">AP63/X63</f>
        <v>0</v>
      </c>
      <c r="AS63" s="36">
        <v>45823.548362719906</v>
      </c>
      <c r="AT63" s="27"/>
    </row>
    <row r="64" spans="1:46" x14ac:dyDescent="0.25">
      <c r="A64" t="s">
        <v>20647</v>
      </c>
      <c r="B64">
        <v>3356824</v>
      </c>
      <c r="C64" t="s">
        <v>20774</v>
      </c>
      <c r="D64">
        <v>67007</v>
      </c>
      <c r="E64" t="s">
        <v>20659</v>
      </c>
      <c r="F64" t="s">
        <v>21021</v>
      </c>
      <c r="G64" t="s">
        <v>89</v>
      </c>
      <c r="H64" t="s">
        <v>90</v>
      </c>
      <c r="I64" t="s">
        <v>10</v>
      </c>
      <c r="J64" t="s">
        <v>21022</v>
      </c>
      <c r="K64" t="s">
        <v>21023</v>
      </c>
      <c r="L64" t="s">
        <v>20649</v>
      </c>
      <c r="M64" t="s">
        <v>20651</v>
      </c>
      <c r="N64">
        <v>8350</v>
      </c>
      <c r="O64">
        <v>43</v>
      </c>
      <c r="P64" s="17">
        <v>45865</v>
      </c>
      <c r="Q64" s="19" t="s">
        <v>20652</v>
      </c>
      <c r="R64" t="s">
        <v>24</v>
      </c>
      <c r="S64" s="17">
        <v>45863.688853240739</v>
      </c>
      <c r="T64" s="27"/>
      <c r="U64">
        <v>46.206666666666671</v>
      </c>
      <c r="V64">
        <v>8.1766666666666676</v>
      </c>
      <c r="W64">
        <v>54.383333333333333</v>
      </c>
      <c r="X64">
        <v>3</v>
      </c>
      <c r="Y64">
        <v>2.72</v>
      </c>
      <c r="Z64">
        <v>0</v>
      </c>
      <c r="AA64">
        <v>0</v>
      </c>
      <c r="AB64">
        <v>0</v>
      </c>
      <c r="AC64">
        <v>1.7130749999999999</v>
      </c>
      <c r="AD64">
        <v>55.390258333333328</v>
      </c>
      <c r="AE64">
        <v>0</v>
      </c>
      <c r="AG64">
        <v>163.15</v>
      </c>
      <c r="AH64">
        <v>0</v>
      </c>
      <c r="AI64">
        <v>8.16</v>
      </c>
      <c r="AJ64">
        <v>5.1392249999999997</v>
      </c>
      <c r="AK64">
        <v>166.17077499999999</v>
      </c>
      <c r="AL64" t="s">
        <v>26</v>
      </c>
      <c r="AM64" t="s">
        <v>21311</v>
      </c>
      <c r="AN64" s="39" t="s">
        <v>21312</v>
      </c>
      <c r="AO64" s="29">
        <v>0</v>
      </c>
      <c r="AP64" s="30">
        <f t="shared" ref="AP64" si="71">AO64*(45%-14.25%-2%)</f>
        <v>0</v>
      </c>
      <c r="AQ64" s="30">
        <f t="shared" ref="AQ64" si="72">AP64/X64</f>
        <v>0</v>
      </c>
      <c r="AS64" s="36">
        <v>45863.688853240739</v>
      </c>
      <c r="AT64" s="27"/>
    </row>
    <row r="65" spans="1:46" x14ac:dyDescent="0.25">
      <c r="A65" t="s">
        <v>20647</v>
      </c>
      <c r="B65">
        <v>2851918</v>
      </c>
      <c r="C65" t="s">
        <v>20775</v>
      </c>
      <c r="D65">
        <v>194300</v>
      </c>
      <c r="E65" t="s">
        <v>20659</v>
      </c>
      <c r="F65" t="s">
        <v>21024</v>
      </c>
      <c r="G65" t="s">
        <v>89</v>
      </c>
      <c r="H65" t="s">
        <v>90</v>
      </c>
      <c r="I65" t="s">
        <v>10</v>
      </c>
      <c r="J65" t="s">
        <v>20678</v>
      </c>
      <c r="K65" t="s">
        <v>21025</v>
      </c>
      <c r="L65" t="s">
        <v>271</v>
      </c>
      <c r="M65" t="s">
        <v>20649</v>
      </c>
      <c r="N65">
        <v>8345</v>
      </c>
      <c r="O65">
        <v>29</v>
      </c>
      <c r="P65" s="17">
        <v>45740</v>
      </c>
      <c r="Q65" s="19" t="s">
        <v>20652</v>
      </c>
      <c r="R65" t="s">
        <v>24</v>
      </c>
      <c r="S65" s="17">
        <v>45740.044653807869</v>
      </c>
      <c r="T65" s="27"/>
      <c r="U65">
        <v>10.875</v>
      </c>
      <c r="V65">
        <v>1.8183333333333329</v>
      </c>
      <c r="W65">
        <v>12.69333333333333</v>
      </c>
      <c r="X65">
        <v>12</v>
      </c>
      <c r="Y65">
        <v>0.44416666666666671</v>
      </c>
      <c r="Z65">
        <v>0</v>
      </c>
      <c r="AA65">
        <v>0</v>
      </c>
      <c r="AB65">
        <v>0</v>
      </c>
      <c r="AC65">
        <v>0.39412799999999998</v>
      </c>
      <c r="AD65">
        <v>12.743372000000001</v>
      </c>
      <c r="AE65">
        <v>0</v>
      </c>
      <c r="AG65">
        <v>152.32</v>
      </c>
      <c r="AH65">
        <v>0</v>
      </c>
      <c r="AI65">
        <v>5.33</v>
      </c>
      <c r="AJ65">
        <v>4.7295360000000004</v>
      </c>
      <c r="AK65">
        <v>152.92046400000001</v>
      </c>
      <c r="AL65" t="s">
        <v>52</v>
      </c>
      <c r="AM65" t="s">
        <v>21313</v>
      </c>
      <c r="AN65" s="39" t="s">
        <v>21314</v>
      </c>
      <c r="AO65" s="29">
        <v>0</v>
      </c>
      <c r="AP65" s="30">
        <f t="shared" ref="AP65" si="73">AO65*(45%-14.25%-2%)</f>
        <v>0</v>
      </c>
      <c r="AQ65" s="30">
        <f t="shared" ref="AQ65" si="74">AP65/X65</f>
        <v>0</v>
      </c>
      <c r="AS65" s="36">
        <v>45740.044653807869</v>
      </c>
      <c r="AT65" s="27"/>
    </row>
    <row r="66" spans="1:46" x14ac:dyDescent="0.25">
      <c r="A66" t="s">
        <v>20647</v>
      </c>
      <c r="B66">
        <v>3235336</v>
      </c>
      <c r="C66" t="s">
        <v>20776</v>
      </c>
      <c r="D66">
        <v>198687</v>
      </c>
      <c r="E66" t="s">
        <v>20659</v>
      </c>
      <c r="F66" t="s">
        <v>21026</v>
      </c>
      <c r="G66" t="s">
        <v>89</v>
      </c>
      <c r="H66" t="s">
        <v>90</v>
      </c>
      <c r="I66" t="s">
        <v>10</v>
      </c>
      <c r="J66" t="s">
        <v>21027</v>
      </c>
      <c r="K66" t="s">
        <v>20696</v>
      </c>
      <c r="L66" t="s">
        <v>271</v>
      </c>
      <c r="M66" t="s">
        <v>20649</v>
      </c>
      <c r="N66">
        <v>8345</v>
      </c>
      <c r="O66">
        <v>7</v>
      </c>
      <c r="P66" s="17">
        <v>45837</v>
      </c>
      <c r="Q66" s="19" t="s">
        <v>20652</v>
      </c>
      <c r="R66" t="s">
        <v>24</v>
      </c>
      <c r="S66" s="17">
        <v>45837.590969780096</v>
      </c>
      <c r="T66" s="27"/>
      <c r="U66">
        <v>115.83</v>
      </c>
      <c r="V66">
        <v>21.82</v>
      </c>
      <c r="W66">
        <v>137.65</v>
      </c>
      <c r="X66">
        <v>1</v>
      </c>
      <c r="Y66">
        <v>6.88</v>
      </c>
      <c r="Z66">
        <v>0</v>
      </c>
      <c r="AA66">
        <v>0</v>
      </c>
      <c r="AB66">
        <v>0</v>
      </c>
      <c r="AC66">
        <v>4.3359750000000004</v>
      </c>
      <c r="AD66">
        <v>140.19402500000001</v>
      </c>
      <c r="AE66">
        <v>0</v>
      </c>
      <c r="AG66">
        <v>137.65</v>
      </c>
      <c r="AH66">
        <v>0</v>
      </c>
      <c r="AI66">
        <v>6.88</v>
      </c>
      <c r="AJ66">
        <v>4.3359750000000004</v>
      </c>
      <c r="AK66">
        <v>140.19402500000001</v>
      </c>
      <c r="AL66" t="s">
        <v>25</v>
      </c>
      <c r="AM66" t="s">
        <v>21315</v>
      </c>
      <c r="AN66" s="39" t="s">
        <v>21316</v>
      </c>
      <c r="AO66" s="29">
        <v>0</v>
      </c>
      <c r="AP66" s="30">
        <f t="shared" ref="AP66" si="75">AO66*(45%-14.25%-2%)</f>
        <v>0</v>
      </c>
      <c r="AQ66" s="30">
        <f t="shared" ref="AQ66" si="76">AP66/X66</f>
        <v>0</v>
      </c>
      <c r="AS66" s="36">
        <v>45837.590969780096</v>
      </c>
      <c r="AT66" s="27"/>
    </row>
    <row r="67" spans="1:46" x14ac:dyDescent="0.25">
      <c r="A67" t="s">
        <v>20647</v>
      </c>
      <c r="B67">
        <v>2856875</v>
      </c>
      <c r="C67" t="s">
        <v>20777</v>
      </c>
      <c r="D67">
        <v>194355</v>
      </c>
      <c r="E67" t="s">
        <v>20659</v>
      </c>
      <c r="F67" t="s">
        <v>21028</v>
      </c>
      <c r="G67" t="s">
        <v>89</v>
      </c>
      <c r="H67" t="s">
        <v>90</v>
      </c>
      <c r="I67" t="s">
        <v>10</v>
      </c>
      <c r="J67" t="s">
        <v>21029</v>
      </c>
      <c r="K67" t="s">
        <v>21030</v>
      </c>
      <c r="L67" t="s">
        <v>1323</v>
      </c>
      <c r="M67" t="s">
        <v>20649</v>
      </c>
      <c r="N67">
        <v>8345</v>
      </c>
      <c r="O67">
        <v>26</v>
      </c>
      <c r="P67" s="17">
        <v>45750</v>
      </c>
      <c r="Q67" s="19" t="s">
        <v>20652</v>
      </c>
      <c r="R67" t="s">
        <v>24</v>
      </c>
      <c r="S67" s="17">
        <v>45741.590673009261</v>
      </c>
      <c r="T67" s="27"/>
      <c r="U67">
        <v>21.736000000000001</v>
      </c>
      <c r="V67">
        <v>0.35799999999999998</v>
      </c>
      <c r="W67">
        <v>22.094000000000001</v>
      </c>
      <c r="X67">
        <v>5</v>
      </c>
      <c r="Y67">
        <v>0.77400000000000002</v>
      </c>
      <c r="Z67">
        <v>0</v>
      </c>
      <c r="AA67">
        <v>0</v>
      </c>
      <c r="AB67">
        <v>0</v>
      </c>
      <c r="AC67">
        <v>0.68601869999999998</v>
      </c>
      <c r="AD67">
        <v>22.1819813</v>
      </c>
      <c r="AE67">
        <v>0</v>
      </c>
      <c r="AG67">
        <v>110.47</v>
      </c>
      <c r="AH67">
        <v>0</v>
      </c>
      <c r="AI67">
        <v>3.87</v>
      </c>
      <c r="AJ67">
        <v>3.4300934999999999</v>
      </c>
      <c r="AK67">
        <v>110.90990650000001</v>
      </c>
      <c r="AL67" t="s">
        <v>51</v>
      </c>
      <c r="AM67" t="s">
        <v>21317</v>
      </c>
      <c r="AN67" s="39" t="s">
        <v>21318</v>
      </c>
      <c r="AO67" s="29">
        <v>0</v>
      </c>
      <c r="AP67" s="30">
        <f t="shared" ref="AP67:AP68" si="77">AO67*(45%-14.25%-2%)</f>
        <v>0</v>
      </c>
      <c r="AQ67" s="30">
        <f t="shared" ref="AQ67:AQ68" si="78">AP67/X67</f>
        <v>0</v>
      </c>
      <c r="AS67" s="36">
        <v>45741.590673009261</v>
      </c>
      <c r="AT67" s="27"/>
    </row>
    <row r="68" spans="1:46" x14ac:dyDescent="0.25">
      <c r="A68" t="s">
        <v>20647</v>
      </c>
      <c r="B68">
        <v>2856875</v>
      </c>
      <c r="C68" t="s">
        <v>20778</v>
      </c>
      <c r="D68">
        <v>194354</v>
      </c>
      <c r="E68" t="s">
        <v>20659</v>
      </c>
      <c r="F68" t="s">
        <v>21028</v>
      </c>
      <c r="G68" t="s">
        <v>89</v>
      </c>
      <c r="H68" t="s">
        <v>90</v>
      </c>
      <c r="I68" t="s">
        <v>10</v>
      </c>
      <c r="J68" t="s">
        <v>21029</v>
      </c>
      <c r="K68" t="s">
        <v>21030</v>
      </c>
      <c r="L68" t="s">
        <v>1323</v>
      </c>
      <c r="M68" t="s">
        <v>20649</v>
      </c>
      <c r="N68">
        <v>8345</v>
      </c>
      <c r="O68">
        <v>25</v>
      </c>
      <c r="P68" s="17">
        <v>45750</v>
      </c>
      <c r="Q68" s="19" t="s">
        <v>20652</v>
      </c>
      <c r="R68" t="s">
        <v>24</v>
      </c>
      <c r="S68" s="17">
        <v>45741.590673009261</v>
      </c>
      <c r="T68" s="27"/>
      <c r="U68">
        <v>21.736000000000001</v>
      </c>
      <c r="V68">
        <v>0.35799999999999998</v>
      </c>
      <c r="W68">
        <v>22.094000000000001</v>
      </c>
      <c r="X68">
        <v>5</v>
      </c>
      <c r="Y68">
        <v>0.77400000000000002</v>
      </c>
      <c r="Z68">
        <v>0</v>
      </c>
      <c r="AA68">
        <v>0</v>
      </c>
      <c r="AB68">
        <v>0</v>
      </c>
      <c r="AC68">
        <v>0.68601869999999998</v>
      </c>
      <c r="AD68">
        <v>22.1819813</v>
      </c>
      <c r="AE68">
        <v>0</v>
      </c>
      <c r="AG68">
        <v>110.47</v>
      </c>
      <c r="AH68">
        <v>0</v>
      </c>
      <c r="AI68">
        <v>3.87</v>
      </c>
      <c r="AJ68">
        <v>3.4300934999999999</v>
      </c>
      <c r="AK68">
        <v>110.90990650000001</v>
      </c>
      <c r="AL68" t="s">
        <v>51</v>
      </c>
      <c r="AM68" t="s">
        <v>21317</v>
      </c>
      <c r="AN68" s="39" t="s">
        <v>21318</v>
      </c>
      <c r="AO68" s="29">
        <v>0</v>
      </c>
      <c r="AP68" s="30">
        <f t="shared" si="77"/>
        <v>0</v>
      </c>
      <c r="AQ68" s="30">
        <f t="shared" si="78"/>
        <v>0</v>
      </c>
      <c r="AS68" s="36">
        <v>45741.590673009261</v>
      </c>
      <c r="AT68" s="27"/>
    </row>
    <row r="69" spans="1:46" x14ac:dyDescent="0.25">
      <c r="A69" t="s">
        <v>20647</v>
      </c>
      <c r="B69">
        <v>3349724</v>
      </c>
      <c r="C69" t="s">
        <v>20779</v>
      </c>
      <c r="D69">
        <v>66936</v>
      </c>
      <c r="E69" t="s">
        <v>20659</v>
      </c>
      <c r="F69" t="s">
        <v>21031</v>
      </c>
      <c r="G69" t="s">
        <v>89</v>
      </c>
      <c r="H69" t="s">
        <v>90</v>
      </c>
      <c r="I69" t="s">
        <v>10</v>
      </c>
      <c r="J69" t="s">
        <v>20668</v>
      </c>
      <c r="K69" t="s">
        <v>20669</v>
      </c>
      <c r="L69" t="s">
        <v>20648</v>
      </c>
      <c r="M69" t="s">
        <v>20650</v>
      </c>
      <c r="N69">
        <v>8770</v>
      </c>
      <c r="O69">
        <v>71</v>
      </c>
      <c r="P69" s="17">
        <v>45869</v>
      </c>
      <c r="Q69" s="19" t="s">
        <v>816</v>
      </c>
      <c r="R69" t="s">
        <v>24</v>
      </c>
      <c r="S69" s="17">
        <v>45862.016956840278</v>
      </c>
      <c r="T69" s="27"/>
      <c r="U69">
        <v>96.13</v>
      </c>
      <c r="V69">
        <v>7.2433333333333332</v>
      </c>
      <c r="W69">
        <v>103.37333333333331</v>
      </c>
      <c r="X69">
        <v>3</v>
      </c>
      <c r="Y69">
        <v>5.17</v>
      </c>
      <c r="Z69">
        <v>0</v>
      </c>
      <c r="AA69">
        <v>0</v>
      </c>
      <c r="AB69">
        <v>0</v>
      </c>
      <c r="AC69">
        <v>3.2562600000000002</v>
      </c>
      <c r="AD69">
        <v>105.2870733333333</v>
      </c>
      <c r="AE69">
        <v>0</v>
      </c>
      <c r="AG69">
        <v>310.12</v>
      </c>
      <c r="AH69">
        <v>0</v>
      </c>
      <c r="AI69">
        <v>15.51</v>
      </c>
      <c r="AJ69">
        <v>9.7687799999999996</v>
      </c>
      <c r="AK69">
        <v>315.86122</v>
      </c>
      <c r="AL69" t="s">
        <v>26</v>
      </c>
      <c r="AM69" t="s">
        <v>21319</v>
      </c>
      <c r="AN69" s="39" t="s">
        <v>21320</v>
      </c>
      <c r="AO69" s="29">
        <v>0</v>
      </c>
      <c r="AP69" s="30">
        <f t="shared" ref="AP69" si="79">AO69*(45%-14.25%-2%)</f>
        <v>0</v>
      </c>
      <c r="AQ69" s="30">
        <f t="shared" ref="AQ69:AQ70" si="80">AP69/X69</f>
        <v>0</v>
      </c>
      <c r="AS69" s="36">
        <v>45862.016956840278</v>
      </c>
      <c r="AT69" s="27"/>
    </row>
    <row r="70" spans="1:46" x14ac:dyDescent="0.25">
      <c r="A70" t="s">
        <v>20647</v>
      </c>
      <c r="B70">
        <v>3363413</v>
      </c>
      <c r="C70" t="s">
        <v>20780</v>
      </c>
      <c r="D70">
        <v>200233</v>
      </c>
      <c r="E70" t="s">
        <v>20653</v>
      </c>
      <c r="F70" t="s">
        <v>21032</v>
      </c>
      <c r="G70" t="s">
        <v>89</v>
      </c>
      <c r="H70" t="s">
        <v>90</v>
      </c>
      <c r="I70" t="s">
        <v>137</v>
      </c>
      <c r="J70" t="s">
        <v>20687</v>
      </c>
      <c r="K70" t="s">
        <v>20688</v>
      </c>
      <c r="L70" t="s">
        <v>20650</v>
      </c>
      <c r="M70" t="s">
        <v>20648</v>
      </c>
      <c r="N70">
        <v>8345</v>
      </c>
      <c r="O70">
        <v>43</v>
      </c>
      <c r="P70" s="17">
        <v>45866</v>
      </c>
      <c r="Q70" s="19" t="s">
        <v>1139</v>
      </c>
      <c r="R70" t="s">
        <v>24</v>
      </c>
      <c r="S70" s="17">
        <v>45865.532245787035</v>
      </c>
      <c r="T70" s="27"/>
      <c r="U70">
        <v>163.46</v>
      </c>
      <c r="V70">
        <v>17.75</v>
      </c>
      <c r="W70">
        <v>181.21</v>
      </c>
      <c r="X70">
        <v>1</v>
      </c>
      <c r="Y70">
        <v>9.06</v>
      </c>
      <c r="Z70">
        <v>0</v>
      </c>
      <c r="AA70">
        <v>0</v>
      </c>
      <c r="AB70">
        <v>0</v>
      </c>
      <c r="AC70">
        <v>9.5135249999999996</v>
      </c>
      <c r="AD70">
        <v>180.75647499999999</v>
      </c>
      <c r="AE70">
        <v>0</v>
      </c>
      <c r="AG70">
        <v>181.21</v>
      </c>
      <c r="AH70">
        <v>0</v>
      </c>
      <c r="AI70">
        <v>9.06</v>
      </c>
      <c r="AJ70">
        <v>9.5135249999999996</v>
      </c>
      <c r="AK70">
        <v>180.75647499999999</v>
      </c>
      <c r="AL70" t="s">
        <v>25</v>
      </c>
      <c r="AM70" t="s">
        <v>21321</v>
      </c>
      <c r="AN70" s="39" t="s">
        <v>21322</v>
      </c>
      <c r="AO70" s="29">
        <v>0</v>
      </c>
      <c r="AP70" s="30">
        <f t="shared" ref="AP70" si="81">AO70*(45%-14.25%-2%)</f>
        <v>0</v>
      </c>
      <c r="AQ70" s="30">
        <f t="shared" si="80"/>
        <v>0</v>
      </c>
      <c r="AS70" s="36">
        <v>45865.532245787035</v>
      </c>
      <c r="AT70" s="27"/>
    </row>
    <row r="71" spans="1:46" x14ac:dyDescent="0.25">
      <c r="A71" t="s">
        <v>20647</v>
      </c>
      <c r="B71">
        <v>3213280</v>
      </c>
      <c r="C71" t="s">
        <v>20781</v>
      </c>
      <c r="D71">
        <v>198441</v>
      </c>
      <c r="E71" t="s">
        <v>20659</v>
      </c>
      <c r="F71" t="s">
        <v>21034</v>
      </c>
      <c r="G71" t="s">
        <v>89</v>
      </c>
      <c r="H71" t="s">
        <v>90</v>
      </c>
      <c r="I71" t="s">
        <v>14</v>
      </c>
      <c r="J71" t="s">
        <v>20706</v>
      </c>
      <c r="K71" t="s">
        <v>20665</v>
      </c>
      <c r="L71" t="s">
        <v>20650</v>
      </c>
      <c r="M71" t="s">
        <v>20648</v>
      </c>
      <c r="N71">
        <v>8765</v>
      </c>
      <c r="O71">
        <v>76</v>
      </c>
      <c r="P71" s="17">
        <v>45837</v>
      </c>
      <c r="Q71" s="19" t="s">
        <v>123</v>
      </c>
      <c r="R71" t="s">
        <v>24</v>
      </c>
      <c r="S71" s="17">
        <v>45831.665088275462</v>
      </c>
      <c r="T71" s="27"/>
      <c r="U71">
        <v>82.14</v>
      </c>
      <c r="V71">
        <v>5.3233333333333333</v>
      </c>
      <c r="W71">
        <v>87.463333333333324</v>
      </c>
      <c r="X71">
        <v>3</v>
      </c>
      <c r="Y71">
        <v>4.3733333333333331</v>
      </c>
      <c r="Z71">
        <v>0</v>
      </c>
      <c r="AA71">
        <v>0</v>
      </c>
      <c r="AB71">
        <v>0</v>
      </c>
      <c r="AC71">
        <v>2.7550949999999998</v>
      </c>
      <c r="AD71">
        <v>89.081571666666662</v>
      </c>
      <c r="AE71">
        <v>0</v>
      </c>
      <c r="AG71">
        <v>262.39</v>
      </c>
      <c r="AH71">
        <v>0</v>
      </c>
      <c r="AI71">
        <v>13.12</v>
      </c>
      <c r="AJ71">
        <v>8.2652850000000004</v>
      </c>
      <c r="AK71">
        <v>267.24471499999999</v>
      </c>
      <c r="AL71" t="s">
        <v>26</v>
      </c>
      <c r="AM71" t="s">
        <v>21323</v>
      </c>
      <c r="AN71" s="39" t="s">
        <v>21324</v>
      </c>
      <c r="AO71" s="29">
        <v>0</v>
      </c>
      <c r="AP71" s="30">
        <f t="shared" ref="AP71:AP72" si="82">AO71*(45%-14.25%-2%)</f>
        <v>0</v>
      </c>
      <c r="AQ71" s="30">
        <f t="shared" ref="AQ71:AQ72" si="83">AP71/X71</f>
        <v>0</v>
      </c>
      <c r="AS71" s="36">
        <v>45831.665088275462</v>
      </c>
      <c r="AT71" s="27"/>
    </row>
    <row r="72" spans="1:46" x14ac:dyDescent="0.25">
      <c r="A72" t="s">
        <v>20647</v>
      </c>
      <c r="B72">
        <v>3213280</v>
      </c>
      <c r="C72" t="s">
        <v>20782</v>
      </c>
      <c r="D72">
        <v>198440</v>
      </c>
      <c r="E72" t="s">
        <v>20659</v>
      </c>
      <c r="F72" t="s">
        <v>21034</v>
      </c>
      <c r="G72" t="s">
        <v>89</v>
      </c>
      <c r="H72" t="s">
        <v>90</v>
      </c>
      <c r="I72" t="s">
        <v>14</v>
      </c>
      <c r="J72" t="s">
        <v>21035</v>
      </c>
      <c r="K72" t="s">
        <v>20664</v>
      </c>
      <c r="L72" t="s">
        <v>20650</v>
      </c>
      <c r="M72" t="s">
        <v>20648</v>
      </c>
      <c r="N72">
        <v>8765</v>
      </c>
      <c r="O72">
        <v>75</v>
      </c>
      <c r="P72" s="17">
        <v>45837</v>
      </c>
      <c r="Q72" s="19" t="s">
        <v>123</v>
      </c>
      <c r="R72" t="s">
        <v>24</v>
      </c>
      <c r="S72" s="17">
        <v>45831.665088275462</v>
      </c>
      <c r="T72" s="27"/>
      <c r="U72">
        <v>82.14</v>
      </c>
      <c r="V72">
        <v>5.3233333333333333</v>
      </c>
      <c r="W72">
        <v>87.463333333333324</v>
      </c>
      <c r="X72">
        <v>3</v>
      </c>
      <c r="Y72">
        <v>4.3733333333333331</v>
      </c>
      <c r="Z72">
        <v>0</v>
      </c>
      <c r="AA72">
        <v>0</v>
      </c>
      <c r="AB72">
        <v>0</v>
      </c>
      <c r="AC72">
        <v>2.7550949999999998</v>
      </c>
      <c r="AD72">
        <v>89.081571666666662</v>
      </c>
      <c r="AE72">
        <v>0</v>
      </c>
      <c r="AG72">
        <v>262.39</v>
      </c>
      <c r="AH72">
        <v>0</v>
      </c>
      <c r="AI72">
        <v>13.12</v>
      </c>
      <c r="AJ72">
        <v>8.2652850000000004</v>
      </c>
      <c r="AK72">
        <v>267.24471499999999</v>
      </c>
      <c r="AL72" t="s">
        <v>26</v>
      </c>
      <c r="AM72" t="s">
        <v>21323</v>
      </c>
      <c r="AN72" s="39" t="s">
        <v>21324</v>
      </c>
      <c r="AO72" s="29">
        <v>0</v>
      </c>
      <c r="AP72" s="30">
        <f t="shared" si="82"/>
        <v>0</v>
      </c>
      <c r="AQ72" s="30">
        <f t="shared" si="83"/>
        <v>0</v>
      </c>
      <c r="AS72" s="36">
        <v>45831.665088275462</v>
      </c>
      <c r="AT72" s="27"/>
    </row>
    <row r="73" spans="1:46" x14ac:dyDescent="0.25">
      <c r="A73" t="s">
        <v>20647</v>
      </c>
      <c r="B73">
        <v>3216920</v>
      </c>
      <c r="C73" t="s">
        <v>20783</v>
      </c>
      <c r="D73">
        <v>198487</v>
      </c>
      <c r="E73" t="s">
        <v>20659</v>
      </c>
      <c r="F73" t="s">
        <v>21036</v>
      </c>
      <c r="G73" t="s">
        <v>89</v>
      </c>
      <c r="H73" t="s">
        <v>90</v>
      </c>
      <c r="I73" t="s">
        <v>10</v>
      </c>
      <c r="J73" t="s">
        <v>21037</v>
      </c>
      <c r="K73" t="s">
        <v>21038</v>
      </c>
      <c r="L73" t="s">
        <v>20650</v>
      </c>
      <c r="M73" t="s">
        <v>20648</v>
      </c>
      <c r="N73">
        <v>8345</v>
      </c>
      <c r="O73">
        <v>27</v>
      </c>
      <c r="P73" s="17">
        <v>45833</v>
      </c>
      <c r="Q73" s="19" t="s">
        <v>123</v>
      </c>
      <c r="R73" t="s">
        <v>24</v>
      </c>
      <c r="S73" s="17">
        <v>45832.531185208332</v>
      </c>
      <c r="T73" s="27"/>
      <c r="U73">
        <v>138.66</v>
      </c>
      <c r="V73">
        <v>17.75</v>
      </c>
      <c r="W73">
        <v>156.41</v>
      </c>
      <c r="X73">
        <v>1</v>
      </c>
      <c r="Y73">
        <v>7.82</v>
      </c>
      <c r="Z73">
        <v>0</v>
      </c>
      <c r="AA73">
        <v>0</v>
      </c>
      <c r="AB73">
        <v>0</v>
      </c>
      <c r="AC73">
        <v>4.9269150000000002</v>
      </c>
      <c r="AD73">
        <v>159.30308500000001</v>
      </c>
      <c r="AE73">
        <v>0</v>
      </c>
      <c r="AG73">
        <v>156.41</v>
      </c>
      <c r="AH73">
        <v>0</v>
      </c>
      <c r="AI73">
        <v>7.82</v>
      </c>
      <c r="AJ73">
        <v>4.9269150000000002</v>
      </c>
      <c r="AK73">
        <v>159.30308500000001</v>
      </c>
      <c r="AL73" t="s">
        <v>25</v>
      </c>
      <c r="AM73" t="s">
        <v>21325</v>
      </c>
      <c r="AN73" s="39" t="s">
        <v>21326</v>
      </c>
      <c r="AO73" s="29">
        <v>5.09</v>
      </c>
      <c r="AP73" s="30">
        <f t="shared" ref="AP73:AP75" si="84">AO73*(45%-14.25%-2%)</f>
        <v>1.4633749999999999</v>
      </c>
      <c r="AQ73" s="30">
        <f t="shared" ref="AQ73:AQ75" si="85">AP73/X73</f>
        <v>1.4633749999999999</v>
      </c>
      <c r="AS73" s="36">
        <v>45832.531185208332</v>
      </c>
      <c r="AT73" s="27"/>
    </row>
    <row r="74" spans="1:46" x14ac:dyDescent="0.25">
      <c r="A74" t="s">
        <v>20647</v>
      </c>
      <c r="B74">
        <v>3112013</v>
      </c>
      <c r="C74" t="s">
        <v>20784</v>
      </c>
      <c r="D74">
        <v>64513</v>
      </c>
      <c r="E74" t="s">
        <v>20659</v>
      </c>
      <c r="F74" t="s">
        <v>21039</v>
      </c>
      <c r="G74" t="s">
        <v>89</v>
      </c>
      <c r="H74" t="s">
        <v>90</v>
      </c>
      <c r="I74" t="s">
        <v>10</v>
      </c>
      <c r="J74" t="s">
        <v>21040</v>
      </c>
      <c r="K74" t="s">
        <v>21041</v>
      </c>
      <c r="L74" t="s">
        <v>20648</v>
      </c>
      <c r="M74" t="s">
        <v>20650</v>
      </c>
      <c r="N74">
        <v>8350</v>
      </c>
      <c r="O74">
        <v>27</v>
      </c>
      <c r="P74" s="17">
        <v>45809</v>
      </c>
      <c r="Q74" s="19" t="s">
        <v>816</v>
      </c>
      <c r="R74" t="s">
        <v>24</v>
      </c>
      <c r="S74" s="17">
        <v>45805.132622777775</v>
      </c>
      <c r="T74" s="27"/>
      <c r="U74">
        <v>44.610000000000007</v>
      </c>
      <c r="V74">
        <v>8.5333333333333332</v>
      </c>
      <c r="W74">
        <v>53.143333333333338</v>
      </c>
      <c r="X74">
        <v>3</v>
      </c>
      <c r="Y74">
        <v>1.86</v>
      </c>
      <c r="Z74">
        <v>0</v>
      </c>
      <c r="AA74">
        <v>0</v>
      </c>
      <c r="AB74">
        <v>0</v>
      </c>
      <c r="AC74">
        <v>1.6501005</v>
      </c>
      <c r="AD74">
        <v>53.353232833333337</v>
      </c>
      <c r="AE74">
        <v>0</v>
      </c>
      <c r="AG74">
        <v>159.43</v>
      </c>
      <c r="AH74">
        <v>0</v>
      </c>
      <c r="AI74">
        <v>5.58</v>
      </c>
      <c r="AJ74">
        <v>4.9503015000000001</v>
      </c>
      <c r="AK74">
        <v>160.0596985</v>
      </c>
      <c r="AL74" t="s">
        <v>37</v>
      </c>
      <c r="AM74" t="s">
        <v>21327</v>
      </c>
      <c r="AN74" s="39" t="s">
        <v>21328</v>
      </c>
      <c r="AO74" s="29">
        <v>0</v>
      </c>
      <c r="AP74" s="30">
        <f t="shared" si="84"/>
        <v>0</v>
      </c>
      <c r="AQ74" s="30">
        <f t="shared" si="85"/>
        <v>0</v>
      </c>
      <c r="AS74" s="36">
        <v>45805.132622777775</v>
      </c>
      <c r="AT74" s="27"/>
    </row>
    <row r="75" spans="1:46" x14ac:dyDescent="0.25">
      <c r="A75" t="s">
        <v>20647</v>
      </c>
      <c r="B75">
        <v>3112013</v>
      </c>
      <c r="C75" t="s">
        <v>20785</v>
      </c>
      <c r="D75">
        <v>197352</v>
      </c>
      <c r="E75" t="s">
        <v>20659</v>
      </c>
      <c r="F75" t="s">
        <v>21039</v>
      </c>
      <c r="G75" t="s">
        <v>89</v>
      </c>
      <c r="H75" t="s">
        <v>90</v>
      </c>
      <c r="I75" t="s">
        <v>10</v>
      </c>
      <c r="J75" t="s">
        <v>21042</v>
      </c>
      <c r="K75" t="s">
        <v>21041</v>
      </c>
      <c r="L75" t="s">
        <v>20650</v>
      </c>
      <c r="M75" t="s">
        <v>20648</v>
      </c>
      <c r="N75">
        <v>8345</v>
      </c>
      <c r="O75">
        <v>39</v>
      </c>
      <c r="P75" s="17">
        <v>45807</v>
      </c>
      <c r="Q75" s="19" t="s">
        <v>123</v>
      </c>
      <c r="R75" t="s">
        <v>24</v>
      </c>
      <c r="S75" s="17">
        <v>45805.132622777775</v>
      </c>
      <c r="T75" s="27"/>
      <c r="U75">
        <v>46.22</v>
      </c>
      <c r="V75">
        <v>5.916666666666667</v>
      </c>
      <c r="W75">
        <v>52.136666666666663</v>
      </c>
      <c r="X75">
        <v>3</v>
      </c>
      <c r="Y75">
        <v>1.823333333333333</v>
      </c>
      <c r="Z75">
        <v>0</v>
      </c>
      <c r="AA75">
        <v>0</v>
      </c>
      <c r="AB75">
        <v>0</v>
      </c>
      <c r="AC75">
        <v>1.6188435000000001</v>
      </c>
      <c r="AD75">
        <v>52.341156499999997</v>
      </c>
      <c r="AE75">
        <v>0</v>
      </c>
      <c r="AG75">
        <v>156.41</v>
      </c>
      <c r="AH75">
        <v>0</v>
      </c>
      <c r="AI75">
        <v>5.47</v>
      </c>
      <c r="AJ75">
        <v>4.8565304999999999</v>
      </c>
      <c r="AK75">
        <v>157.0234695</v>
      </c>
      <c r="AL75" t="s">
        <v>37</v>
      </c>
      <c r="AM75" t="s">
        <v>21327</v>
      </c>
      <c r="AN75" s="39" t="s">
        <v>21328</v>
      </c>
      <c r="AO75" s="29">
        <v>0</v>
      </c>
      <c r="AP75" s="30">
        <f t="shared" si="84"/>
        <v>0</v>
      </c>
      <c r="AQ75" s="30">
        <f t="shared" si="85"/>
        <v>0</v>
      </c>
      <c r="AS75" s="36">
        <v>45805.132622777775</v>
      </c>
      <c r="AT75" s="27"/>
    </row>
    <row r="76" spans="1:46" x14ac:dyDescent="0.25">
      <c r="A76" t="s">
        <v>20647</v>
      </c>
      <c r="B76">
        <v>3209382</v>
      </c>
      <c r="C76" t="s">
        <v>20786</v>
      </c>
      <c r="D76">
        <v>198417</v>
      </c>
      <c r="E76" t="s">
        <v>20659</v>
      </c>
      <c r="F76" t="s">
        <v>21043</v>
      </c>
      <c r="G76" t="s">
        <v>89</v>
      </c>
      <c r="H76" t="s">
        <v>90</v>
      </c>
      <c r="I76" t="s">
        <v>14</v>
      </c>
      <c r="J76" t="s">
        <v>21044</v>
      </c>
      <c r="K76" t="s">
        <v>21045</v>
      </c>
      <c r="L76" t="s">
        <v>271</v>
      </c>
      <c r="M76" t="s">
        <v>20649</v>
      </c>
      <c r="N76">
        <v>8765</v>
      </c>
      <c r="O76">
        <v>77</v>
      </c>
      <c r="P76" s="17">
        <v>45832</v>
      </c>
      <c r="Q76" s="19" t="s">
        <v>20652</v>
      </c>
      <c r="R76" t="s">
        <v>24</v>
      </c>
      <c r="S76" s="17">
        <v>45830.686681331019</v>
      </c>
      <c r="T76" s="27"/>
      <c r="U76">
        <v>89.086666666666659</v>
      </c>
      <c r="V76">
        <v>7.2733333333333334</v>
      </c>
      <c r="W76">
        <v>96.36</v>
      </c>
      <c r="X76">
        <v>3</v>
      </c>
      <c r="Y76">
        <v>4.8166666666666664</v>
      </c>
      <c r="Z76">
        <v>0</v>
      </c>
      <c r="AA76">
        <v>0</v>
      </c>
      <c r="AB76">
        <v>0</v>
      </c>
      <c r="AC76">
        <v>3.0353400000000001</v>
      </c>
      <c r="AD76">
        <v>98.141326666666657</v>
      </c>
      <c r="AE76">
        <v>0</v>
      </c>
      <c r="AG76">
        <v>289.08</v>
      </c>
      <c r="AH76">
        <v>0</v>
      </c>
      <c r="AI76">
        <v>14.45</v>
      </c>
      <c r="AJ76">
        <v>9.1060199999999991</v>
      </c>
      <c r="AK76">
        <v>294.42397999999997</v>
      </c>
      <c r="AL76" t="s">
        <v>26</v>
      </c>
      <c r="AM76" t="s">
        <v>21329</v>
      </c>
      <c r="AN76" s="39" t="s">
        <v>21330</v>
      </c>
      <c r="AO76" s="29">
        <v>0</v>
      </c>
      <c r="AP76" s="30">
        <f t="shared" ref="AP76" si="86">AO76*(45%-14.25%-2%)</f>
        <v>0</v>
      </c>
      <c r="AQ76" s="30">
        <f t="shared" ref="AQ76" si="87">AP76/X76</f>
        <v>0</v>
      </c>
      <c r="AS76" s="36">
        <v>45830.686681331019</v>
      </c>
      <c r="AT76" s="27"/>
    </row>
    <row r="77" spans="1:46" x14ac:dyDescent="0.25">
      <c r="A77" t="s">
        <v>20647</v>
      </c>
      <c r="B77">
        <v>3350410</v>
      </c>
      <c r="C77" t="s">
        <v>20787</v>
      </c>
      <c r="D77">
        <v>66940</v>
      </c>
      <c r="E77" t="s">
        <v>20659</v>
      </c>
      <c r="F77" t="s">
        <v>21046</v>
      </c>
      <c r="G77" t="s">
        <v>89</v>
      </c>
      <c r="H77" t="s">
        <v>90</v>
      </c>
      <c r="I77" t="s">
        <v>14</v>
      </c>
      <c r="J77" t="s">
        <v>21047</v>
      </c>
      <c r="K77" t="s">
        <v>21048</v>
      </c>
      <c r="L77" t="s">
        <v>20648</v>
      </c>
      <c r="M77" t="s">
        <v>20650</v>
      </c>
      <c r="N77">
        <v>8770</v>
      </c>
      <c r="O77">
        <v>75</v>
      </c>
      <c r="P77" s="17">
        <v>45865</v>
      </c>
      <c r="Q77" s="19" t="s">
        <v>816</v>
      </c>
      <c r="R77" t="s">
        <v>24</v>
      </c>
      <c r="S77" s="17">
        <v>45862.379432453701</v>
      </c>
      <c r="T77" s="27"/>
      <c r="U77">
        <v>148.315</v>
      </c>
      <c r="V77">
        <v>10.865</v>
      </c>
      <c r="W77">
        <v>159.18</v>
      </c>
      <c r="X77">
        <v>2</v>
      </c>
      <c r="Y77">
        <v>7.96</v>
      </c>
      <c r="Z77">
        <v>0</v>
      </c>
      <c r="AA77">
        <v>0</v>
      </c>
      <c r="AB77">
        <v>0</v>
      </c>
      <c r="AC77">
        <v>5.01417</v>
      </c>
      <c r="AD77">
        <v>162.12583000000001</v>
      </c>
      <c r="AE77">
        <v>0</v>
      </c>
      <c r="AG77">
        <v>318.36</v>
      </c>
      <c r="AH77">
        <v>0</v>
      </c>
      <c r="AI77">
        <v>15.92</v>
      </c>
      <c r="AJ77">
        <v>10.02834</v>
      </c>
      <c r="AK77">
        <v>324.25166000000002</v>
      </c>
      <c r="AL77" t="s">
        <v>27</v>
      </c>
      <c r="AM77" t="s">
        <v>21331</v>
      </c>
      <c r="AN77" s="39" t="s">
        <v>21332</v>
      </c>
      <c r="AO77" s="29">
        <v>0</v>
      </c>
      <c r="AP77" s="30">
        <f t="shared" ref="AP77" si="88">AO77*(45%-14.25%-2%)</f>
        <v>0</v>
      </c>
      <c r="AQ77" s="30">
        <f t="shared" ref="AQ77" si="89">AP77/X77</f>
        <v>0</v>
      </c>
      <c r="AS77" s="36">
        <v>45862.379432453701</v>
      </c>
      <c r="AT77" s="27"/>
    </row>
    <row r="78" spans="1:46" x14ac:dyDescent="0.25">
      <c r="A78" t="s">
        <v>20647</v>
      </c>
      <c r="B78">
        <v>3374255</v>
      </c>
      <c r="C78" t="s">
        <v>20788</v>
      </c>
      <c r="D78">
        <v>200349</v>
      </c>
      <c r="E78" t="s">
        <v>20653</v>
      </c>
      <c r="F78" t="s">
        <v>21049</v>
      </c>
      <c r="G78" t="s">
        <v>89</v>
      </c>
      <c r="H78" t="s">
        <v>90</v>
      </c>
      <c r="I78" t="s">
        <v>137</v>
      </c>
      <c r="J78" t="s">
        <v>21050</v>
      </c>
      <c r="K78" t="s">
        <v>21051</v>
      </c>
      <c r="L78" t="s">
        <v>20651</v>
      </c>
      <c r="M78" t="s">
        <v>20648</v>
      </c>
      <c r="N78">
        <v>8345</v>
      </c>
      <c r="O78">
        <v>33</v>
      </c>
      <c r="P78" s="17">
        <v>45868</v>
      </c>
      <c r="Q78" s="19" t="s">
        <v>20663</v>
      </c>
      <c r="R78" t="s">
        <v>24</v>
      </c>
      <c r="S78" s="17">
        <v>45867.937632511574</v>
      </c>
      <c r="T78" s="27"/>
      <c r="U78">
        <v>152.06</v>
      </c>
      <c r="V78">
        <v>16.399999999999999</v>
      </c>
      <c r="W78">
        <v>168.46</v>
      </c>
      <c r="X78">
        <v>1</v>
      </c>
      <c r="Y78">
        <v>8.42</v>
      </c>
      <c r="Z78">
        <v>0</v>
      </c>
      <c r="AA78">
        <v>0</v>
      </c>
      <c r="AB78">
        <v>0</v>
      </c>
      <c r="AC78">
        <v>8.8441500000000008</v>
      </c>
      <c r="AD78">
        <v>168.03585000000001</v>
      </c>
      <c r="AE78">
        <v>0</v>
      </c>
      <c r="AG78">
        <v>168.46</v>
      </c>
      <c r="AH78">
        <v>0</v>
      </c>
      <c r="AI78">
        <v>8.42</v>
      </c>
      <c r="AJ78">
        <v>8.8441500000000008</v>
      </c>
      <c r="AK78">
        <v>168.03585000000001</v>
      </c>
      <c r="AL78" t="s">
        <v>25</v>
      </c>
      <c r="AM78" t="s">
        <v>21333</v>
      </c>
      <c r="AN78" s="39" t="s">
        <v>21334</v>
      </c>
      <c r="AO78" s="29">
        <v>0</v>
      </c>
      <c r="AP78" s="30">
        <f t="shared" ref="AP78" si="90">AO78*(45%-14.25%-2%)</f>
        <v>0</v>
      </c>
      <c r="AQ78" s="30">
        <f t="shared" ref="AQ78" si="91">AP78/X78</f>
        <v>0</v>
      </c>
      <c r="AS78" s="36">
        <v>45867.937632511574</v>
      </c>
      <c r="AT78" s="27"/>
    </row>
    <row r="79" spans="1:46" x14ac:dyDescent="0.25">
      <c r="A79" t="s">
        <v>20647</v>
      </c>
      <c r="B79">
        <v>3364166</v>
      </c>
      <c r="C79" t="s">
        <v>20789</v>
      </c>
      <c r="D79">
        <v>67064</v>
      </c>
      <c r="E79" t="s">
        <v>20653</v>
      </c>
      <c r="F79" t="s">
        <v>21052</v>
      </c>
      <c r="G79" t="s">
        <v>89</v>
      </c>
      <c r="H79" t="s">
        <v>90</v>
      </c>
      <c r="I79" t="s">
        <v>10</v>
      </c>
      <c r="J79" t="s">
        <v>21053</v>
      </c>
      <c r="K79" t="s">
        <v>21054</v>
      </c>
      <c r="L79" t="s">
        <v>20649</v>
      </c>
      <c r="M79" t="s">
        <v>271</v>
      </c>
      <c r="N79">
        <v>8350</v>
      </c>
      <c r="O79">
        <v>44</v>
      </c>
      <c r="P79" s="17">
        <v>45865</v>
      </c>
      <c r="Q79" s="19" t="s">
        <v>20652</v>
      </c>
      <c r="R79" t="s">
        <v>24</v>
      </c>
      <c r="S79" s="17">
        <v>45865.635163680556</v>
      </c>
      <c r="T79" s="27"/>
      <c r="U79">
        <v>140.44</v>
      </c>
      <c r="V79">
        <v>21.36</v>
      </c>
      <c r="W79">
        <v>161.80000000000001</v>
      </c>
      <c r="X79">
        <v>1</v>
      </c>
      <c r="Y79">
        <v>8.09</v>
      </c>
      <c r="Z79">
        <v>0</v>
      </c>
      <c r="AA79">
        <v>0</v>
      </c>
      <c r="AB79">
        <v>0</v>
      </c>
      <c r="AC79">
        <v>5.0967000000000002</v>
      </c>
      <c r="AD79">
        <v>164.79329999999999</v>
      </c>
      <c r="AE79">
        <v>0</v>
      </c>
      <c r="AG79">
        <v>161.80000000000001</v>
      </c>
      <c r="AH79">
        <v>0</v>
      </c>
      <c r="AI79">
        <v>8.09</v>
      </c>
      <c r="AJ79">
        <v>5.0967000000000002</v>
      </c>
      <c r="AK79">
        <v>164.79329999999999</v>
      </c>
      <c r="AL79" t="s">
        <v>25</v>
      </c>
      <c r="AM79" t="s">
        <v>21335</v>
      </c>
      <c r="AN79" s="39" t="s">
        <v>21336</v>
      </c>
      <c r="AO79" s="29">
        <v>0</v>
      </c>
      <c r="AP79" s="30">
        <f t="shared" ref="AP79" si="92">AO79*(45%-14.25%-2%)</f>
        <v>0</v>
      </c>
      <c r="AQ79" s="30">
        <f t="shared" ref="AQ79" si="93">AP79/X79</f>
        <v>0</v>
      </c>
      <c r="AS79" s="36">
        <v>45865.635163680556</v>
      </c>
      <c r="AT79" s="27"/>
    </row>
    <row r="80" spans="1:46" x14ac:dyDescent="0.25">
      <c r="A80" t="s">
        <v>20647</v>
      </c>
      <c r="B80">
        <v>3365305</v>
      </c>
      <c r="C80" t="s">
        <v>20790</v>
      </c>
      <c r="D80">
        <v>200243</v>
      </c>
      <c r="E80" t="s">
        <v>20659</v>
      </c>
      <c r="F80" t="s">
        <v>21055</v>
      </c>
      <c r="G80" t="s">
        <v>89</v>
      </c>
      <c r="H80" t="s">
        <v>90</v>
      </c>
      <c r="I80" t="s">
        <v>14</v>
      </c>
      <c r="J80" t="s">
        <v>20875</v>
      </c>
      <c r="K80" t="s">
        <v>20876</v>
      </c>
      <c r="L80" t="s">
        <v>20650</v>
      </c>
      <c r="M80" t="s">
        <v>20648</v>
      </c>
      <c r="N80">
        <v>8345</v>
      </c>
      <c r="O80">
        <v>16</v>
      </c>
      <c r="P80" s="17">
        <v>45866</v>
      </c>
      <c r="Q80" s="19" t="s">
        <v>1139</v>
      </c>
      <c r="R80" t="s">
        <v>24</v>
      </c>
      <c r="S80" s="17">
        <v>45865.794127592591</v>
      </c>
      <c r="T80" s="17"/>
      <c r="U80">
        <v>54.486666666666672</v>
      </c>
      <c r="V80">
        <v>5.916666666666667</v>
      </c>
      <c r="W80">
        <v>60.403333333333343</v>
      </c>
      <c r="X80">
        <v>3</v>
      </c>
      <c r="Y80">
        <v>3.02</v>
      </c>
      <c r="Z80">
        <v>0</v>
      </c>
      <c r="AA80">
        <v>0</v>
      </c>
      <c r="AB80">
        <v>0</v>
      </c>
      <c r="AC80">
        <v>1.9027050000000001</v>
      </c>
      <c r="AD80">
        <v>61.520628333333342</v>
      </c>
      <c r="AE80">
        <v>0</v>
      </c>
      <c r="AG80">
        <v>181.21</v>
      </c>
      <c r="AH80">
        <v>0</v>
      </c>
      <c r="AI80">
        <v>9.06</v>
      </c>
      <c r="AJ80">
        <v>5.7081150000000003</v>
      </c>
      <c r="AK80">
        <v>184.56188499999999</v>
      </c>
      <c r="AL80" t="s">
        <v>26</v>
      </c>
      <c r="AM80" t="s">
        <v>21337</v>
      </c>
      <c r="AN80" s="39" t="s">
        <v>21338</v>
      </c>
      <c r="AO80" s="29">
        <v>0</v>
      </c>
      <c r="AP80" s="30">
        <f t="shared" ref="AP80" si="94">AO80*(45%-14.25%-2%)</f>
        <v>0</v>
      </c>
      <c r="AQ80" s="30">
        <f t="shared" ref="AQ80" si="95">AP80/X80</f>
        <v>0</v>
      </c>
      <c r="AS80" s="36">
        <v>45865.794127592591</v>
      </c>
      <c r="AT80" s="27"/>
    </row>
    <row r="81" spans="1:46" x14ac:dyDescent="0.25">
      <c r="A81" t="s">
        <v>20647</v>
      </c>
      <c r="B81">
        <v>2200980</v>
      </c>
      <c r="C81" t="s">
        <v>20791</v>
      </c>
      <c r="D81">
        <v>185725</v>
      </c>
      <c r="E81" t="s">
        <v>20659</v>
      </c>
      <c r="F81" t="s">
        <v>21056</v>
      </c>
      <c r="G81" t="s">
        <v>89</v>
      </c>
      <c r="H81" t="s">
        <v>90</v>
      </c>
      <c r="I81" t="s">
        <v>14</v>
      </c>
      <c r="J81" t="s">
        <v>20701</v>
      </c>
      <c r="K81" t="s">
        <v>20702</v>
      </c>
      <c r="L81" t="s">
        <v>271</v>
      </c>
      <c r="M81" t="s">
        <v>20649</v>
      </c>
      <c r="N81">
        <v>8345</v>
      </c>
      <c r="O81">
        <v>27</v>
      </c>
      <c r="P81" s="17">
        <v>45587</v>
      </c>
      <c r="Q81" s="19" t="s">
        <v>20652</v>
      </c>
      <c r="R81" t="s">
        <v>24</v>
      </c>
      <c r="S81" s="17">
        <v>45587.751086666663</v>
      </c>
      <c r="T81" s="27"/>
      <c r="U81">
        <v>11.06833333333333</v>
      </c>
      <c r="V81">
        <v>1.726666666666667</v>
      </c>
      <c r="W81">
        <v>12.795</v>
      </c>
      <c r="X81">
        <v>12</v>
      </c>
      <c r="Y81">
        <v>0.64</v>
      </c>
      <c r="Z81">
        <v>0</v>
      </c>
      <c r="AA81">
        <v>0</v>
      </c>
      <c r="AB81">
        <v>0</v>
      </c>
      <c r="AC81">
        <v>0.40304250000000003</v>
      </c>
      <c r="AD81">
        <v>13.031957500000001</v>
      </c>
      <c r="AE81">
        <v>0</v>
      </c>
      <c r="AG81">
        <v>153.54</v>
      </c>
      <c r="AH81">
        <v>0</v>
      </c>
      <c r="AI81">
        <v>7.68</v>
      </c>
      <c r="AJ81">
        <v>4.8365099999999996</v>
      </c>
      <c r="AK81">
        <v>156.38348999999999</v>
      </c>
      <c r="AL81" t="s">
        <v>20655</v>
      </c>
      <c r="AM81" t="s">
        <v>21339</v>
      </c>
      <c r="AN81" s="39" t="s">
        <v>21340</v>
      </c>
      <c r="AO81" s="29">
        <v>0</v>
      </c>
      <c r="AP81" s="30">
        <f t="shared" ref="AP81" si="96">AO81*(45%-14.25%-2%)</f>
        <v>0</v>
      </c>
      <c r="AQ81" s="30">
        <f t="shared" ref="AQ81" si="97">AP81/X81</f>
        <v>0</v>
      </c>
      <c r="AS81" s="36">
        <v>45587.751086666663</v>
      </c>
      <c r="AT81" s="27"/>
    </row>
    <row r="82" spans="1:46" x14ac:dyDescent="0.25">
      <c r="A82" t="s">
        <v>20647</v>
      </c>
      <c r="B82">
        <v>3231522</v>
      </c>
      <c r="C82" t="s">
        <v>20792</v>
      </c>
      <c r="D82">
        <v>198648</v>
      </c>
      <c r="E82" t="s">
        <v>20659</v>
      </c>
      <c r="F82" t="s">
        <v>21057</v>
      </c>
      <c r="G82" t="s">
        <v>89</v>
      </c>
      <c r="H82" t="s">
        <v>90</v>
      </c>
      <c r="I82" t="s">
        <v>10</v>
      </c>
      <c r="J82" t="s">
        <v>21058</v>
      </c>
      <c r="K82" t="s">
        <v>21059</v>
      </c>
      <c r="L82" t="s">
        <v>20651</v>
      </c>
      <c r="M82" t="s">
        <v>20648</v>
      </c>
      <c r="N82">
        <v>8765</v>
      </c>
      <c r="O82">
        <v>79</v>
      </c>
      <c r="P82" s="17">
        <v>45837</v>
      </c>
      <c r="Q82" s="19" t="s">
        <v>98</v>
      </c>
      <c r="R82" t="s">
        <v>24</v>
      </c>
      <c r="S82" s="17">
        <v>45836.138125925929</v>
      </c>
      <c r="T82" s="27"/>
      <c r="U82">
        <v>240.82</v>
      </c>
      <c r="V82">
        <v>16.399999999999999</v>
      </c>
      <c r="W82">
        <v>257.22000000000003</v>
      </c>
      <c r="X82">
        <v>1</v>
      </c>
      <c r="Y82">
        <v>12.86</v>
      </c>
      <c r="Z82">
        <v>0</v>
      </c>
      <c r="AA82">
        <v>0</v>
      </c>
      <c r="AB82">
        <v>0</v>
      </c>
      <c r="AC82">
        <v>8.10243</v>
      </c>
      <c r="AD82">
        <v>261.97757000000001</v>
      </c>
      <c r="AE82">
        <v>0</v>
      </c>
      <c r="AG82">
        <v>257.22000000000003</v>
      </c>
      <c r="AH82">
        <v>0</v>
      </c>
      <c r="AI82">
        <v>12.86</v>
      </c>
      <c r="AJ82">
        <v>8.10243</v>
      </c>
      <c r="AK82">
        <v>261.97757000000001</v>
      </c>
      <c r="AL82" t="s">
        <v>25</v>
      </c>
      <c r="AM82" t="s">
        <v>21341</v>
      </c>
      <c r="AN82" s="39" t="s">
        <v>21342</v>
      </c>
      <c r="AO82" s="29">
        <v>0</v>
      </c>
      <c r="AP82" s="30">
        <f t="shared" ref="AP82:AP83" si="98">AO82*(45%-14.25%-2%)</f>
        <v>0</v>
      </c>
      <c r="AQ82" s="30">
        <f t="shared" ref="AQ82:AQ83" si="99">AP82/X82</f>
        <v>0</v>
      </c>
      <c r="AS82" s="36">
        <v>45836.138125925929</v>
      </c>
      <c r="AT82" s="27"/>
    </row>
    <row r="83" spans="1:46" x14ac:dyDescent="0.25">
      <c r="A83" t="s">
        <v>20647</v>
      </c>
      <c r="B83">
        <v>3234830</v>
      </c>
      <c r="C83" t="s">
        <v>20793</v>
      </c>
      <c r="D83">
        <v>65729</v>
      </c>
      <c r="E83" t="s">
        <v>20659</v>
      </c>
      <c r="F83" t="s">
        <v>21060</v>
      </c>
      <c r="G83" t="s">
        <v>89</v>
      </c>
      <c r="H83" t="s">
        <v>90</v>
      </c>
      <c r="I83" t="s">
        <v>14</v>
      </c>
      <c r="J83" t="s">
        <v>20694</v>
      </c>
      <c r="K83" t="s">
        <v>20695</v>
      </c>
      <c r="L83" t="s">
        <v>20649</v>
      </c>
      <c r="M83" t="s">
        <v>271</v>
      </c>
      <c r="N83">
        <v>8350</v>
      </c>
      <c r="O83">
        <v>26</v>
      </c>
      <c r="P83" s="17">
        <v>45838</v>
      </c>
      <c r="Q83" s="19" t="s">
        <v>20652</v>
      </c>
      <c r="R83" t="s">
        <v>24</v>
      </c>
      <c r="S83" s="17">
        <v>45837.484140069442</v>
      </c>
      <c r="T83" s="27"/>
      <c r="U83">
        <v>115.83</v>
      </c>
      <c r="V83">
        <v>21.36</v>
      </c>
      <c r="W83">
        <v>137.19</v>
      </c>
      <c r="X83">
        <v>1</v>
      </c>
      <c r="Y83">
        <v>6.86</v>
      </c>
      <c r="Z83">
        <v>0</v>
      </c>
      <c r="AA83">
        <v>0</v>
      </c>
      <c r="AB83">
        <v>0</v>
      </c>
      <c r="AC83">
        <v>4.321485</v>
      </c>
      <c r="AD83">
        <v>139.72851499999999</v>
      </c>
      <c r="AE83">
        <v>0</v>
      </c>
      <c r="AG83">
        <v>137.19</v>
      </c>
      <c r="AH83">
        <v>0</v>
      </c>
      <c r="AI83">
        <v>6.86</v>
      </c>
      <c r="AJ83">
        <v>4.321485</v>
      </c>
      <c r="AK83">
        <v>139.72851499999999</v>
      </c>
      <c r="AL83" t="s">
        <v>25</v>
      </c>
      <c r="AM83" t="s">
        <v>21343</v>
      </c>
      <c r="AN83" s="39" t="s">
        <v>21344</v>
      </c>
      <c r="AO83" s="29">
        <v>5.09</v>
      </c>
      <c r="AP83" s="30">
        <f t="shared" si="98"/>
        <v>1.4633749999999999</v>
      </c>
      <c r="AQ83" s="30">
        <f t="shared" si="99"/>
        <v>1.4633749999999999</v>
      </c>
      <c r="AS83" s="36">
        <v>45837.484140069442</v>
      </c>
      <c r="AT83" s="27"/>
    </row>
    <row r="84" spans="1:46" x14ac:dyDescent="0.25">
      <c r="A84" t="s">
        <v>20647</v>
      </c>
      <c r="B84">
        <v>3220427</v>
      </c>
      <c r="C84" t="s">
        <v>20794</v>
      </c>
      <c r="D84">
        <v>65558</v>
      </c>
      <c r="E84" t="s">
        <v>20659</v>
      </c>
      <c r="F84" t="s">
        <v>21061</v>
      </c>
      <c r="G84" t="s">
        <v>89</v>
      </c>
      <c r="H84" t="s">
        <v>90</v>
      </c>
      <c r="I84" t="s">
        <v>137</v>
      </c>
      <c r="J84" t="s">
        <v>20707</v>
      </c>
      <c r="K84" t="s">
        <v>20708</v>
      </c>
      <c r="L84" t="s">
        <v>20648</v>
      </c>
      <c r="M84" t="s">
        <v>20650</v>
      </c>
      <c r="N84">
        <v>8770</v>
      </c>
      <c r="O84">
        <v>72</v>
      </c>
      <c r="P84" s="17">
        <v>45835</v>
      </c>
      <c r="Q84" s="19" t="s">
        <v>816</v>
      </c>
      <c r="R84" t="s">
        <v>24</v>
      </c>
      <c r="S84" s="17">
        <v>45833.535048483798</v>
      </c>
      <c r="T84" s="27"/>
      <c r="U84">
        <v>244.64</v>
      </c>
      <c r="V84">
        <v>21.17</v>
      </c>
      <c r="W84">
        <v>265.81</v>
      </c>
      <c r="X84">
        <v>1</v>
      </c>
      <c r="Y84">
        <v>13.29</v>
      </c>
      <c r="Z84">
        <v>0</v>
      </c>
      <c r="AA84">
        <v>0</v>
      </c>
      <c r="AB84">
        <v>0</v>
      </c>
      <c r="AC84">
        <v>13.955024999999999</v>
      </c>
      <c r="AD84">
        <v>265.14497499999999</v>
      </c>
      <c r="AE84">
        <v>0</v>
      </c>
      <c r="AG84">
        <v>265.81</v>
      </c>
      <c r="AH84">
        <v>0</v>
      </c>
      <c r="AI84">
        <v>13.29</v>
      </c>
      <c r="AJ84">
        <v>13.955024999999999</v>
      </c>
      <c r="AK84">
        <v>265.14497499999999</v>
      </c>
      <c r="AL84" t="s">
        <v>25</v>
      </c>
      <c r="AM84" t="s">
        <v>21345</v>
      </c>
      <c r="AN84" s="39" t="s">
        <v>21346</v>
      </c>
      <c r="AO84" s="29">
        <v>0</v>
      </c>
      <c r="AP84" s="30">
        <f t="shared" ref="AP84" si="100">AO84*(45%-14.25%-2%)</f>
        <v>0</v>
      </c>
      <c r="AQ84" s="30">
        <f t="shared" ref="AQ84" si="101">AP84/X84</f>
        <v>0</v>
      </c>
      <c r="AS84" s="36">
        <v>45833.535048483798</v>
      </c>
      <c r="AT84" s="27"/>
    </row>
    <row r="85" spans="1:46" x14ac:dyDescent="0.25">
      <c r="A85" t="s">
        <v>20647</v>
      </c>
      <c r="B85">
        <v>3223567</v>
      </c>
      <c r="C85" t="s">
        <v>20795</v>
      </c>
      <c r="D85">
        <v>198571</v>
      </c>
      <c r="E85" t="s">
        <v>20659</v>
      </c>
      <c r="F85" t="s">
        <v>21062</v>
      </c>
      <c r="G85" t="s">
        <v>89</v>
      </c>
      <c r="H85" t="s">
        <v>90</v>
      </c>
      <c r="I85" t="s">
        <v>14</v>
      </c>
      <c r="J85" t="s">
        <v>21063</v>
      </c>
      <c r="K85" t="s">
        <v>21064</v>
      </c>
      <c r="L85" t="s">
        <v>20651</v>
      </c>
      <c r="M85" t="s">
        <v>20648</v>
      </c>
      <c r="N85">
        <v>8765</v>
      </c>
      <c r="O85">
        <v>77</v>
      </c>
      <c r="P85" s="17">
        <v>45843</v>
      </c>
      <c r="Q85" s="19" t="s">
        <v>98</v>
      </c>
      <c r="R85" t="s">
        <v>24</v>
      </c>
      <c r="S85" s="17">
        <v>45834.11160329861</v>
      </c>
      <c r="T85" s="27"/>
      <c r="U85">
        <v>80.273333333333326</v>
      </c>
      <c r="V85">
        <v>5.4666666666666659</v>
      </c>
      <c r="W85">
        <v>85.740000000000009</v>
      </c>
      <c r="X85">
        <v>3</v>
      </c>
      <c r="Y85">
        <v>4.2866666666666662</v>
      </c>
      <c r="Z85">
        <v>0</v>
      </c>
      <c r="AA85">
        <v>0</v>
      </c>
      <c r="AB85">
        <v>0</v>
      </c>
      <c r="AC85">
        <v>2.7008100000000002</v>
      </c>
      <c r="AD85">
        <v>87.325856666666667</v>
      </c>
      <c r="AE85">
        <v>0</v>
      </c>
      <c r="AG85">
        <v>257.22000000000003</v>
      </c>
      <c r="AH85">
        <v>0</v>
      </c>
      <c r="AI85">
        <v>12.86</v>
      </c>
      <c r="AJ85">
        <v>8.10243</v>
      </c>
      <c r="AK85">
        <v>261.97757000000001</v>
      </c>
      <c r="AL85" t="s">
        <v>26</v>
      </c>
      <c r="AM85" t="s">
        <v>21347</v>
      </c>
      <c r="AN85" s="39" t="s">
        <v>21348</v>
      </c>
      <c r="AO85" s="29">
        <v>0</v>
      </c>
      <c r="AP85" s="30">
        <f t="shared" ref="AP85" si="102">AO85*(45%-14.25%-2%)</f>
        <v>0</v>
      </c>
      <c r="AQ85" s="30">
        <f t="shared" ref="AQ85" si="103">AP85/X85</f>
        <v>0</v>
      </c>
      <c r="AS85" s="36">
        <v>45834.11160329861</v>
      </c>
      <c r="AT85" s="27"/>
    </row>
    <row r="86" spans="1:46" x14ac:dyDescent="0.25">
      <c r="A86" t="s">
        <v>20647</v>
      </c>
      <c r="B86">
        <v>3226486</v>
      </c>
      <c r="C86" t="s">
        <v>20796</v>
      </c>
      <c r="D86">
        <v>198600</v>
      </c>
      <c r="E86" t="s">
        <v>20659</v>
      </c>
      <c r="F86" t="s">
        <v>21065</v>
      </c>
      <c r="G86" t="s">
        <v>89</v>
      </c>
      <c r="H86" t="s">
        <v>90</v>
      </c>
      <c r="I86" t="s">
        <v>137</v>
      </c>
      <c r="J86" t="s">
        <v>20661</v>
      </c>
      <c r="K86" t="s">
        <v>20662</v>
      </c>
      <c r="L86" t="s">
        <v>271</v>
      </c>
      <c r="M86" t="s">
        <v>20649</v>
      </c>
      <c r="N86">
        <v>8345</v>
      </c>
      <c r="O86">
        <v>27</v>
      </c>
      <c r="P86" s="17">
        <v>45834</v>
      </c>
      <c r="Q86" s="19" t="s">
        <v>20652</v>
      </c>
      <c r="R86" t="s">
        <v>24</v>
      </c>
      <c r="S86" s="17">
        <v>45834.919224930556</v>
      </c>
      <c r="T86" s="27"/>
      <c r="U86">
        <v>115.83</v>
      </c>
      <c r="V86">
        <v>21.82</v>
      </c>
      <c r="W86">
        <v>137.65</v>
      </c>
      <c r="X86">
        <v>1</v>
      </c>
      <c r="Y86">
        <v>6.88</v>
      </c>
      <c r="Z86">
        <v>0</v>
      </c>
      <c r="AA86">
        <v>0</v>
      </c>
      <c r="AB86">
        <v>0</v>
      </c>
      <c r="AC86">
        <v>7.2266250000000003</v>
      </c>
      <c r="AD86">
        <v>137.30337499999999</v>
      </c>
      <c r="AE86">
        <v>0</v>
      </c>
      <c r="AG86">
        <v>137.65</v>
      </c>
      <c r="AH86">
        <v>0</v>
      </c>
      <c r="AI86">
        <v>6.88</v>
      </c>
      <c r="AJ86">
        <v>7.2266250000000003</v>
      </c>
      <c r="AK86">
        <v>137.30337499999999</v>
      </c>
      <c r="AL86" t="s">
        <v>25</v>
      </c>
      <c r="AM86" t="s">
        <v>21349</v>
      </c>
      <c r="AN86" s="39" t="s">
        <v>21350</v>
      </c>
      <c r="AO86" s="29">
        <v>0</v>
      </c>
      <c r="AP86" s="30">
        <f t="shared" ref="AP86" si="104">AO86*(45%-14.25%-2%)</f>
        <v>0</v>
      </c>
      <c r="AQ86" s="30">
        <f t="shared" ref="AQ86" si="105">AP86/X86</f>
        <v>0</v>
      </c>
      <c r="AS86" s="36">
        <v>45834.919224930556</v>
      </c>
      <c r="AT86" s="27"/>
    </row>
    <row r="87" spans="1:46" x14ac:dyDescent="0.25">
      <c r="A87" t="s">
        <v>20647</v>
      </c>
      <c r="B87">
        <v>3357934</v>
      </c>
      <c r="C87" t="s">
        <v>20797</v>
      </c>
      <c r="D87">
        <v>200183</v>
      </c>
      <c r="E87" t="s">
        <v>20659</v>
      </c>
      <c r="F87" t="s">
        <v>21066</v>
      </c>
      <c r="G87" t="s">
        <v>89</v>
      </c>
      <c r="H87" t="s">
        <v>90</v>
      </c>
      <c r="I87" t="s">
        <v>10</v>
      </c>
      <c r="J87" t="s">
        <v>21067</v>
      </c>
      <c r="K87" t="s">
        <v>21068</v>
      </c>
      <c r="L87" t="s">
        <v>271</v>
      </c>
      <c r="M87" t="s">
        <v>20649</v>
      </c>
      <c r="N87">
        <v>8765</v>
      </c>
      <c r="O87">
        <v>75</v>
      </c>
      <c r="P87" s="17">
        <v>45864</v>
      </c>
      <c r="Q87" s="19" t="s">
        <v>20652</v>
      </c>
      <c r="R87" t="s">
        <v>24</v>
      </c>
      <c r="S87" s="17">
        <v>45863.851232881942</v>
      </c>
      <c r="T87" s="27"/>
      <c r="U87">
        <v>105.01666666666669</v>
      </c>
      <c r="V87">
        <v>7.2733333333333334</v>
      </c>
      <c r="W87">
        <v>112.29</v>
      </c>
      <c r="X87">
        <v>3</v>
      </c>
      <c r="Y87">
        <v>5.6133333333333333</v>
      </c>
      <c r="Z87">
        <v>0</v>
      </c>
      <c r="AA87">
        <v>0</v>
      </c>
      <c r="AB87">
        <v>0</v>
      </c>
      <c r="AC87">
        <v>3.5371350000000001</v>
      </c>
      <c r="AD87">
        <v>114.3661983333333</v>
      </c>
      <c r="AE87">
        <v>0</v>
      </c>
      <c r="AG87">
        <v>336.87</v>
      </c>
      <c r="AH87">
        <v>0</v>
      </c>
      <c r="AI87">
        <v>16.84</v>
      </c>
      <c r="AJ87">
        <v>10.611405</v>
      </c>
      <c r="AK87">
        <v>343.09859499999999</v>
      </c>
      <c r="AL87" t="s">
        <v>26</v>
      </c>
      <c r="AM87" t="s">
        <v>21351</v>
      </c>
      <c r="AN87" s="39" t="s">
        <v>21352</v>
      </c>
      <c r="AO87" s="29">
        <v>5.09</v>
      </c>
      <c r="AP87" s="30">
        <f t="shared" ref="AP87:AP89" si="106">AO87*(45%-14.25%-2%)</f>
        <v>1.4633749999999999</v>
      </c>
      <c r="AQ87" s="30">
        <f t="shared" ref="AQ87:AQ89" si="107">AP87/X87</f>
        <v>0.48779166666666662</v>
      </c>
      <c r="AS87" s="36">
        <v>45863.851232881942</v>
      </c>
      <c r="AT87" s="27"/>
    </row>
    <row r="88" spans="1:46" x14ac:dyDescent="0.25">
      <c r="A88" t="s">
        <v>20647</v>
      </c>
      <c r="B88">
        <v>3360123</v>
      </c>
      <c r="C88" t="s">
        <v>20798</v>
      </c>
      <c r="D88">
        <v>67034</v>
      </c>
      <c r="E88" t="s">
        <v>20659</v>
      </c>
      <c r="F88" t="s">
        <v>21069</v>
      </c>
      <c r="G88" t="s">
        <v>89</v>
      </c>
      <c r="H88" t="s">
        <v>90</v>
      </c>
      <c r="I88" t="s">
        <v>10</v>
      </c>
      <c r="J88" t="s">
        <v>20672</v>
      </c>
      <c r="K88" t="s">
        <v>20673</v>
      </c>
      <c r="L88" t="s">
        <v>20648</v>
      </c>
      <c r="M88" t="s">
        <v>20650</v>
      </c>
      <c r="N88">
        <v>8350</v>
      </c>
      <c r="O88">
        <v>37</v>
      </c>
      <c r="P88" s="17">
        <v>45865</v>
      </c>
      <c r="Q88" s="19" t="s">
        <v>816</v>
      </c>
      <c r="R88" t="s">
        <v>24</v>
      </c>
      <c r="S88" s="17">
        <v>45864.567281967589</v>
      </c>
      <c r="T88" s="27"/>
      <c r="U88">
        <v>54.093333333333327</v>
      </c>
      <c r="V88">
        <v>8.7200000000000006</v>
      </c>
      <c r="W88">
        <v>62.813333333333333</v>
      </c>
      <c r="X88">
        <v>3</v>
      </c>
      <c r="Y88">
        <v>3.14</v>
      </c>
      <c r="Z88">
        <v>0</v>
      </c>
      <c r="AA88">
        <v>0</v>
      </c>
      <c r="AB88">
        <v>0</v>
      </c>
      <c r="AC88">
        <v>1.97862</v>
      </c>
      <c r="AD88">
        <v>63.974713333333327</v>
      </c>
      <c r="AE88">
        <v>0</v>
      </c>
      <c r="AG88">
        <v>188.44</v>
      </c>
      <c r="AH88">
        <v>0</v>
      </c>
      <c r="AI88">
        <v>9.42</v>
      </c>
      <c r="AJ88">
        <v>5.9358599999999999</v>
      </c>
      <c r="AK88">
        <v>191.92413999999999</v>
      </c>
      <c r="AL88" t="s">
        <v>26</v>
      </c>
      <c r="AM88" t="s">
        <v>21353</v>
      </c>
      <c r="AN88" s="39" t="s">
        <v>21354</v>
      </c>
      <c r="AO88" s="29">
        <v>0</v>
      </c>
      <c r="AP88" s="30">
        <f t="shared" si="106"/>
        <v>0</v>
      </c>
      <c r="AQ88" s="30">
        <f t="shared" si="107"/>
        <v>0</v>
      </c>
      <c r="AS88" s="36">
        <v>45864.567281967589</v>
      </c>
      <c r="AT88" s="27"/>
    </row>
    <row r="89" spans="1:46" x14ac:dyDescent="0.25">
      <c r="A89" t="s">
        <v>20647</v>
      </c>
      <c r="B89">
        <v>3360123</v>
      </c>
      <c r="C89" t="s">
        <v>20799</v>
      </c>
      <c r="D89">
        <v>67033</v>
      </c>
      <c r="E89" t="s">
        <v>20659</v>
      </c>
      <c r="F89" t="s">
        <v>21069</v>
      </c>
      <c r="G89" t="s">
        <v>89</v>
      </c>
      <c r="H89" t="s">
        <v>90</v>
      </c>
      <c r="I89" t="s">
        <v>10</v>
      </c>
      <c r="J89" t="s">
        <v>21070</v>
      </c>
      <c r="K89" t="s">
        <v>20674</v>
      </c>
      <c r="L89" t="s">
        <v>20648</v>
      </c>
      <c r="M89" t="s">
        <v>20650</v>
      </c>
      <c r="N89">
        <v>8350</v>
      </c>
      <c r="O89">
        <v>38</v>
      </c>
      <c r="P89" s="17">
        <v>45865</v>
      </c>
      <c r="Q89" s="19" t="s">
        <v>816</v>
      </c>
      <c r="R89" t="s">
        <v>24</v>
      </c>
      <c r="S89" s="17">
        <v>45864.567281967589</v>
      </c>
      <c r="T89" s="27"/>
      <c r="U89">
        <v>54.093333333333327</v>
      </c>
      <c r="V89">
        <v>8.7200000000000006</v>
      </c>
      <c r="W89">
        <v>62.813333333333333</v>
      </c>
      <c r="X89">
        <v>3</v>
      </c>
      <c r="Y89">
        <v>3.14</v>
      </c>
      <c r="Z89">
        <v>0</v>
      </c>
      <c r="AA89">
        <v>0</v>
      </c>
      <c r="AB89">
        <v>0</v>
      </c>
      <c r="AC89">
        <v>1.97862</v>
      </c>
      <c r="AD89">
        <v>63.974713333333327</v>
      </c>
      <c r="AE89">
        <v>0</v>
      </c>
      <c r="AG89">
        <v>188.44</v>
      </c>
      <c r="AH89">
        <v>0</v>
      </c>
      <c r="AI89">
        <v>9.42</v>
      </c>
      <c r="AJ89">
        <v>5.9358599999999999</v>
      </c>
      <c r="AK89">
        <v>191.92413999999999</v>
      </c>
      <c r="AL89" t="s">
        <v>26</v>
      </c>
      <c r="AM89" t="s">
        <v>21353</v>
      </c>
      <c r="AN89" s="39" t="s">
        <v>21354</v>
      </c>
      <c r="AO89" s="29">
        <v>0</v>
      </c>
      <c r="AP89" s="30">
        <f t="shared" si="106"/>
        <v>0</v>
      </c>
      <c r="AQ89" s="30">
        <f t="shared" si="107"/>
        <v>0</v>
      </c>
      <c r="AS89" s="36">
        <v>45864.567281967589</v>
      </c>
      <c r="AT89" s="27"/>
    </row>
    <row r="90" spans="1:46" x14ac:dyDescent="0.25">
      <c r="A90" t="s">
        <v>20647</v>
      </c>
      <c r="B90">
        <v>3358502</v>
      </c>
      <c r="C90" t="s">
        <v>20800</v>
      </c>
      <c r="D90">
        <v>200200</v>
      </c>
      <c r="E90" t="s">
        <v>20659</v>
      </c>
      <c r="F90" t="s">
        <v>21071</v>
      </c>
      <c r="G90" t="s">
        <v>89</v>
      </c>
      <c r="H90" t="s">
        <v>90</v>
      </c>
      <c r="I90" t="s">
        <v>14</v>
      </c>
      <c r="J90" t="s">
        <v>20699</v>
      </c>
      <c r="K90" t="s">
        <v>20700</v>
      </c>
      <c r="L90" t="s">
        <v>20651</v>
      </c>
      <c r="M90" t="s">
        <v>20648</v>
      </c>
      <c r="N90">
        <v>8345</v>
      </c>
      <c r="O90">
        <v>32</v>
      </c>
      <c r="P90" s="17">
        <v>45866</v>
      </c>
      <c r="Q90" s="19" t="s">
        <v>20663</v>
      </c>
      <c r="R90" t="s">
        <v>24</v>
      </c>
      <c r="S90" s="17">
        <v>45863.94123329861</v>
      </c>
      <c r="T90" s="27"/>
      <c r="U90">
        <v>50.686666666666667</v>
      </c>
      <c r="V90">
        <v>5.4666666666666659</v>
      </c>
      <c r="W90">
        <v>56.153333333333343</v>
      </c>
      <c r="X90">
        <v>3</v>
      </c>
      <c r="Y90">
        <v>2.8066666666666671</v>
      </c>
      <c r="Z90">
        <v>0</v>
      </c>
      <c r="AA90">
        <v>0</v>
      </c>
      <c r="AB90">
        <v>0</v>
      </c>
      <c r="AC90">
        <v>1.7688299999999999</v>
      </c>
      <c r="AD90">
        <v>57.19117</v>
      </c>
      <c r="AE90">
        <v>0</v>
      </c>
      <c r="AG90">
        <v>168.46</v>
      </c>
      <c r="AH90">
        <v>0</v>
      </c>
      <c r="AI90">
        <v>8.42</v>
      </c>
      <c r="AJ90">
        <v>5.3064900000000002</v>
      </c>
      <c r="AK90">
        <v>171.57351</v>
      </c>
      <c r="AL90" t="s">
        <v>26</v>
      </c>
      <c r="AM90" t="s">
        <v>21355</v>
      </c>
      <c r="AN90" s="39" t="s">
        <v>21356</v>
      </c>
      <c r="AO90" s="29">
        <v>0</v>
      </c>
      <c r="AP90" s="30">
        <f t="shared" ref="AP90:AP91" si="108">AO90*(45%-14.25%-2%)</f>
        <v>0</v>
      </c>
      <c r="AQ90" s="30">
        <f t="shared" ref="AQ90:AQ91" si="109">AP90/X90</f>
        <v>0</v>
      </c>
      <c r="AS90" s="36">
        <v>45863.94123329861</v>
      </c>
      <c r="AT90" s="27"/>
    </row>
    <row r="91" spans="1:46" x14ac:dyDescent="0.25">
      <c r="A91" t="s">
        <v>20647</v>
      </c>
      <c r="B91">
        <v>3358502</v>
      </c>
      <c r="C91" t="s">
        <v>20801</v>
      </c>
      <c r="D91">
        <v>200201</v>
      </c>
      <c r="E91" t="s">
        <v>20659</v>
      </c>
      <c r="F91" t="s">
        <v>21071</v>
      </c>
      <c r="G91" t="s">
        <v>89</v>
      </c>
      <c r="H91" t="s">
        <v>90</v>
      </c>
      <c r="I91" t="s">
        <v>14</v>
      </c>
      <c r="J91" t="s">
        <v>21072</v>
      </c>
      <c r="K91" t="s">
        <v>20675</v>
      </c>
      <c r="L91" t="s">
        <v>20651</v>
      </c>
      <c r="M91" t="s">
        <v>20648</v>
      </c>
      <c r="N91">
        <v>8345</v>
      </c>
      <c r="O91">
        <v>28</v>
      </c>
      <c r="P91" s="17">
        <v>45866</v>
      </c>
      <c r="Q91" s="19" t="s">
        <v>20663</v>
      </c>
      <c r="R91" t="s">
        <v>24</v>
      </c>
      <c r="S91" s="17">
        <v>45863.94123329861</v>
      </c>
      <c r="T91" s="27"/>
      <c r="U91">
        <v>50.686666666666667</v>
      </c>
      <c r="V91">
        <v>5.4666666666666659</v>
      </c>
      <c r="W91">
        <v>56.153333333333343</v>
      </c>
      <c r="X91">
        <v>3</v>
      </c>
      <c r="Y91">
        <v>2.8066666666666671</v>
      </c>
      <c r="Z91">
        <v>0</v>
      </c>
      <c r="AA91">
        <v>0</v>
      </c>
      <c r="AB91">
        <v>0</v>
      </c>
      <c r="AC91">
        <v>1.7688299999999999</v>
      </c>
      <c r="AD91">
        <v>57.19117</v>
      </c>
      <c r="AE91">
        <v>0</v>
      </c>
      <c r="AG91">
        <v>168.46</v>
      </c>
      <c r="AH91">
        <v>0</v>
      </c>
      <c r="AI91">
        <v>8.42</v>
      </c>
      <c r="AJ91">
        <v>5.3064900000000002</v>
      </c>
      <c r="AK91">
        <v>171.57351</v>
      </c>
      <c r="AL91" t="s">
        <v>26</v>
      </c>
      <c r="AM91" t="s">
        <v>21355</v>
      </c>
      <c r="AN91" s="39" t="s">
        <v>21356</v>
      </c>
      <c r="AO91" s="29">
        <v>0</v>
      </c>
      <c r="AP91" s="30">
        <f t="shared" si="108"/>
        <v>0</v>
      </c>
      <c r="AQ91" s="30">
        <f t="shared" si="109"/>
        <v>0</v>
      </c>
      <c r="AS91" s="36">
        <v>45863.94123329861</v>
      </c>
      <c r="AT91" s="27"/>
    </row>
    <row r="92" spans="1:46" x14ac:dyDescent="0.25">
      <c r="A92" t="s">
        <v>20647</v>
      </c>
      <c r="B92">
        <v>3228582</v>
      </c>
      <c r="C92" t="s">
        <v>20802</v>
      </c>
      <c r="D92">
        <v>198622</v>
      </c>
      <c r="E92" t="s">
        <v>20659</v>
      </c>
      <c r="F92" t="s">
        <v>21073</v>
      </c>
      <c r="G92" t="s">
        <v>89</v>
      </c>
      <c r="H92" t="s">
        <v>90</v>
      </c>
      <c r="I92" t="s">
        <v>14</v>
      </c>
      <c r="J92" t="s">
        <v>20676</v>
      </c>
      <c r="K92" t="s">
        <v>20677</v>
      </c>
      <c r="L92" t="s">
        <v>271</v>
      </c>
      <c r="M92" t="s">
        <v>20649</v>
      </c>
      <c r="N92">
        <v>7215</v>
      </c>
      <c r="O92">
        <v>33</v>
      </c>
      <c r="P92" s="17">
        <v>45836</v>
      </c>
      <c r="Q92" t="s">
        <v>20652</v>
      </c>
      <c r="R92" t="s">
        <v>24</v>
      </c>
      <c r="S92" s="17">
        <v>45835.6015944213</v>
      </c>
      <c r="T92" s="27"/>
      <c r="U92">
        <v>39.086666666666673</v>
      </c>
      <c r="V92">
        <v>7.2733333333333334</v>
      </c>
      <c r="W92">
        <v>46.360000000000007</v>
      </c>
      <c r="X92">
        <v>3</v>
      </c>
      <c r="Y92">
        <v>2.3166666666666669</v>
      </c>
      <c r="Z92">
        <v>0</v>
      </c>
      <c r="AA92">
        <v>0</v>
      </c>
      <c r="AB92">
        <v>0</v>
      </c>
      <c r="AC92">
        <v>1.46034</v>
      </c>
      <c r="AD92">
        <v>47.216326666666667</v>
      </c>
      <c r="AE92">
        <v>0</v>
      </c>
      <c r="AG92">
        <v>139.08000000000001</v>
      </c>
      <c r="AH92">
        <v>0</v>
      </c>
      <c r="AI92">
        <v>6.95</v>
      </c>
      <c r="AJ92">
        <v>4.3810200000000004</v>
      </c>
      <c r="AK92">
        <v>141.64897999999999</v>
      </c>
      <c r="AL92" t="s">
        <v>26</v>
      </c>
      <c r="AM92" t="s">
        <v>21357</v>
      </c>
      <c r="AN92" s="39" t="s">
        <v>21358</v>
      </c>
      <c r="AO92" s="29">
        <v>0</v>
      </c>
      <c r="AP92" s="30">
        <f t="shared" ref="AP92" si="110">AO92*(45%-14.25%-2%)</f>
        <v>0</v>
      </c>
      <c r="AQ92" s="30">
        <f t="shared" ref="AQ92" si="111">AP92/X92</f>
        <v>0</v>
      </c>
      <c r="AS92" s="36">
        <v>45835.6015944213</v>
      </c>
      <c r="AT92" s="27"/>
    </row>
    <row r="93" spans="1:46" x14ac:dyDescent="0.25">
      <c r="A93" t="s">
        <v>20647</v>
      </c>
      <c r="B93">
        <v>3221840</v>
      </c>
      <c r="C93" t="s">
        <v>20803</v>
      </c>
      <c r="D93">
        <v>65576</v>
      </c>
      <c r="E93" t="s">
        <v>20659</v>
      </c>
      <c r="F93" t="s">
        <v>21074</v>
      </c>
      <c r="G93" t="s">
        <v>89</v>
      </c>
      <c r="H93" t="s">
        <v>90</v>
      </c>
      <c r="I93" t="s">
        <v>14</v>
      </c>
      <c r="J93" t="s">
        <v>21075</v>
      </c>
      <c r="K93" t="s">
        <v>21076</v>
      </c>
      <c r="L93" t="s">
        <v>20648</v>
      </c>
      <c r="M93" t="s">
        <v>20650</v>
      </c>
      <c r="N93">
        <v>8350</v>
      </c>
      <c r="O93">
        <v>5</v>
      </c>
      <c r="P93" s="17">
        <v>45837</v>
      </c>
      <c r="Q93" t="s">
        <v>816</v>
      </c>
      <c r="R93" t="s">
        <v>24</v>
      </c>
      <c r="S93" s="17">
        <v>45833.77539988426</v>
      </c>
      <c r="T93" s="27"/>
      <c r="U93">
        <v>44.610000000000007</v>
      </c>
      <c r="V93">
        <v>8.5333333333333332</v>
      </c>
      <c r="W93">
        <v>53.143333333333338</v>
      </c>
      <c r="X93">
        <v>3</v>
      </c>
      <c r="Y93">
        <v>2.6566666666666672</v>
      </c>
      <c r="Z93">
        <v>0</v>
      </c>
      <c r="AA93">
        <v>0</v>
      </c>
      <c r="AB93">
        <v>0</v>
      </c>
      <c r="AC93">
        <v>1.674015</v>
      </c>
      <c r="AD93">
        <v>54.125985000000007</v>
      </c>
      <c r="AE93">
        <v>0</v>
      </c>
      <c r="AG93">
        <v>159.43</v>
      </c>
      <c r="AH93">
        <v>0</v>
      </c>
      <c r="AI93">
        <v>7.97</v>
      </c>
      <c r="AJ93">
        <v>5.0220450000000003</v>
      </c>
      <c r="AK93">
        <v>162.37795499999999</v>
      </c>
      <c r="AL93" t="s">
        <v>26</v>
      </c>
      <c r="AM93" t="s">
        <v>21359</v>
      </c>
      <c r="AN93" s="39" t="s">
        <v>21360</v>
      </c>
      <c r="AO93" s="29">
        <v>0</v>
      </c>
      <c r="AP93" s="30">
        <f t="shared" ref="AP93" si="112">AO93*(45%-14.25%-2%)</f>
        <v>0</v>
      </c>
      <c r="AQ93" s="30">
        <f t="shared" ref="AQ93" si="113">AP93/X93</f>
        <v>0</v>
      </c>
      <c r="AS93" s="36">
        <v>45833.77539988426</v>
      </c>
      <c r="AT93" s="27"/>
    </row>
    <row r="94" spans="1:46" x14ac:dyDescent="0.25">
      <c r="A94" t="s">
        <v>20647</v>
      </c>
      <c r="B94">
        <v>3376014</v>
      </c>
      <c r="C94" t="s">
        <v>20804</v>
      </c>
      <c r="D94">
        <v>200356</v>
      </c>
      <c r="E94" t="s">
        <v>20653</v>
      </c>
      <c r="F94" t="s">
        <v>21077</v>
      </c>
      <c r="G94" t="s">
        <v>89</v>
      </c>
      <c r="H94" t="s">
        <v>90</v>
      </c>
      <c r="I94" t="s">
        <v>14</v>
      </c>
      <c r="J94" t="s">
        <v>21078</v>
      </c>
      <c r="K94" t="s">
        <v>21079</v>
      </c>
      <c r="L94" t="s">
        <v>271</v>
      </c>
      <c r="M94" t="s">
        <v>20649</v>
      </c>
      <c r="N94">
        <v>8345</v>
      </c>
      <c r="O94">
        <v>25</v>
      </c>
      <c r="P94" s="17">
        <v>45879</v>
      </c>
      <c r="Q94" t="s">
        <v>20652</v>
      </c>
      <c r="R94" t="s">
        <v>24</v>
      </c>
      <c r="S94" s="17">
        <v>45868.577426990742</v>
      </c>
      <c r="T94" s="27"/>
      <c r="U94">
        <v>115.83</v>
      </c>
      <c r="V94">
        <v>21.82</v>
      </c>
      <c r="W94">
        <v>137.65</v>
      </c>
      <c r="X94">
        <v>1</v>
      </c>
      <c r="Y94">
        <v>6.88</v>
      </c>
      <c r="Z94">
        <v>0</v>
      </c>
      <c r="AA94">
        <v>0</v>
      </c>
      <c r="AB94">
        <v>0</v>
      </c>
      <c r="AC94">
        <v>4.3359750000000004</v>
      </c>
      <c r="AD94">
        <v>140.19402500000001</v>
      </c>
      <c r="AE94">
        <v>0</v>
      </c>
      <c r="AG94">
        <v>137.65</v>
      </c>
      <c r="AH94">
        <v>0</v>
      </c>
      <c r="AI94">
        <v>6.88</v>
      </c>
      <c r="AJ94">
        <v>4.3359750000000004</v>
      </c>
      <c r="AK94">
        <v>140.19402500000001</v>
      </c>
      <c r="AL94" t="s">
        <v>25</v>
      </c>
      <c r="AM94" t="s">
        <v>21361</v>
      </c>
      <c r="AN94" s="39" t="s">
        <v>21362</v>
      </c>
      <c r="AO94" s="29">
        <v>0</v>
      </c>
      <c r="AP94" s="30">
        <f t="shared" ref="AP94" si="114">AO94*(45%-14.25%-2%)</f>
        <v>0</v>
      </c>
      <c r="AQ94" s="30">
        <f t="shared" ref="AQ94" si="115">AP94/X94</f>
        <v>0</v>
      </c>
      <c r="AS94" s="36">
        <v>45868.577426990742</v>
      </c>
      <c r="AT94" s="27"/>
    </row>
    <row r="95" spans="1:46" x14ac:dyDescent="0.25">
      <c r="A95" t="s">
        <v>20647</v>
      </c>
      <c r="B95">
        <v>3368424</v>
      </c>
      <c r="C95" t="s">
        <v>20805</v>
      </c>
      <c r="D95">
        <v>200276</v>
      </c>
      <c r="E95" t="s">
        <v>20653</v>
      </c>
      <c r="F95" t="s">
        <v>21080</v>
      </c>
      <c r="G95" t="s">
        <v>89</v>
      </c>
      <c r="H95" t="s">
        <v>90</v>
      </c>
      <c r="I95" t="s">
        <v>14</v>
      </c>
      <c r="J95" t="s">
        <v>21081</v>
      </c>
      <c r="K95" t="s">
        <v>21082</v>
      </c>
      <c r="L95" t="s">
        <v>20650</v>
      </c>
      <c r="M95" t="s">
        <v>20648</v>
      </c>
      <c r="N95">
        <v>8345</v>
      </c>
      <c r="O95">
        <v>32</v>
      </c>
      <c r="P95" s="17">
        <v>45870</v>
      </c>
      <c r="Q95" t="s">
        <v>1139</v>
      </c>
      <c r="R95" t="s">
        <v>24</v>
      </c>
      <c r="S95" s="17">
        <v>45866.645967349534</v>
      </c>
      <c r="T95" s="27"/>
      <c r="U95">
        <v>138.66</v>
      </c>
      <c r="V95">
        <v>17.75</v>
      </c>
      <c r="W95">
        <v>156.41</v>
      </c>
      <c r="X95">
        <v>1</v>
      </c>
      <c r="Y95">
        <v>7.82</v>
      </c>
      <c r="Z95">
        <v>0</v>
      </c>
      <c r="AA95">
        <v>0</v>
      </c>
      <c r="AB95">
        <v>0</v>
      </c>
      <c r="AC95">
        <v>4.9269150000000002</v>
      </c>
      <c r="AD95">
        <v>159.30308500000001</v>
      </c>
      <c r="AE95">
        <v>0</v>
      </c>
      <c r="AG95">
        <v>156.41</v>
      </c>
      <c r="AH95">
        <v>0</v>
      </c>
      <c r="AI95">
        <v>7.82</v>
      </c>
      <c r="AJ95">
        <v>4.9269150000000002</v>
      </c>
      <c r="AK95">
        <v>159.30308500000001</v>
      </c>
      <c r="AL95" t="s">
        <v>25</v>
      </c>
      <c r="AM95" t="s">
        <v>21363</v>
      </c>
      <c r="AN95" s="39" t="s">
        <v>21364</v>
      </c>
      <c r="AO95" s="29">
        <v>0</v>
      </c>
      <c r="AP95" s="30">
        <f t="shared" ref="AP95:AP96" si="116">AO95*(45%-14.25%-2%)</f>
        <v>0</v>
      </c>
      <c r="AQ95" s="30">
        <f t="shared" ref="AQ95:AQ96" si="117">AP95/X95</f>
        <v>0</v>
      </c>
      <c r="AS95" s="36">
        <v>45866.645967349534</v>
      </c>
      <c r="AT95" s="27"/>
    </row>
    <row r="96" spans="1:46" x14ac:dyDescent="0.25">
      <c r="A96" t="s">
        <v>20647</v>
      </c>
      <c r="B96">
        <v>3368424</v>
      </c>
      <c r="C96" t="s">
        <v>20806</v>
      </c>
      <c r="D96">
        <v>200275</v>
      </c>
      <c r="E96" t="s">
        <v>20653</v>
      </c>
      <c r="F96" t="s">
        <v>21080</v>
      </c>
      <c r="G96" t="s">
        <v>89</v>
      </c>
      <c r="H96" t="s">
        <v>90</v>
      </c>
      <c r="I96" t="s">
        <v>14</v>
      </c>
      <c r="J96" t="s">
        <v>21083</v>
      </c>
      <c r="K96" t="s">
        <v>21084</v>
      </c>
      <c r="L96" t="s">
        <v>20650</v>
      </c>
      <c r="M96" t="s">
        <v>20648</v>
      </c>
      <c r="N96">
        <v>8345</v>
      </c>
      <c r="O96">
        <v>31</v>
      </c>
      <c r="P96" s="17">
        <v>45870</v>
      </c>
      <c r="Q96" t="s">
        <v>1139</v>
      </c>
      <c r="R96" t="s">
        <v>24</v>
      </c>
      <c r="S96" s="17">
        <v>45866.645967349534</v>
      </c>
      <c r="T96" s="27"/>
      <c r="U96">
        <v>138.66</v>
      </c>
      <c r="V96">
        <v>17.75</v>
      </c>
      <c r="W96">
        <v>156.41</v>
      </c>
      <c r="X96">
        <v>1</v>
      </c>
      <c r="Y96">
        <v>7.82</v>
      </c>
      <c r="Z96">
        <v>0</v>
      </c>
      <c r="AA96">
        <v>0</v>
      </c>
      <c r="AB96">
        <v>0</v>
      </c>
      <c r="AC96">
        <v>4.9269150000000002</v>
      </c>
      <c r="AD96">
        <v>159.30308500000001</v>
      </c>
      <c r="AE96">
        <v>0</v>
      </c>
      <c r="AG96">
        <v>156.41</v>
      </c>
      <c r="AH96">
        <v>0</v>
      </c>
      <c r="AI96">
        <v>7.82</v>
      </c>
      <c r="AJ96">
        <v>4.9269150000000002</v>
      </c>
      <c r="AK96">
        <v>159.30308500000001</v>
      </c>
      <c r="AL96" t="s">
        <v>25</v>
      </c>
      <c r="AM96" t="s">
        <v>21363</v>
      </c>
      <c r="AN96" s="39" t="s">
        <v>21364</v>
      </c>
      <c r="AO96" s="29">
        <v>0</v>
      </c>
      <c r="AP96" s="30">
        <f t="shared" si="116"/>
        <v>0</v>
      </c>
      <c r="AQ96" s="30">
        <f t="shared" si="117"/>
        <v>0</v>
      </c>
      <c r="AS96" s="36">
        <v>45866.645967349534</v>
      </c>
      <c r="AT96" s="27"/>
    </row>
    <row r="97" spans="1:46" x14ac:dyDescent="0.25">
      <c r="A97" t="s">
        <v>20647</v>
      </c>
      <c r="B97">
        <v>3219414</v>
      </c>
      <c r="C97" t="s">
        <v>20807</v>
      </c>
      <c r="D97">
        <v>198525</v>
      </c>
      <c r="E97" t="s">
        <v>20659</v>
      </c>
      <c r="F97" t="s">
        <v>21085</v>
      </c>
      <c r="G97" t="s">
        <v>89</v>
      </c>
      <c r="H97" t="s">
        <v>90</v>
      </c>
      <c r="I97" t="s">
        <v>10</v>
      </c>
      <c r="J97" t="s">
        <v>21086</v>
      </c>
      <c r="K97" t="s">
        <v>21087</v>
      </c>
      <c r="L97" t="s">
        <v>20651</v>
      </c>
      <c r="M97" t="s">
        <v>20648</v>
      </c>
      <c r="N97">
        <v>8345</v>
      </c>
      <c r="O97">
        <v>18</v>
      </c>
      <c r="P97" s="17">
        <v>45851</v>
      </c>
      <c r="Q97" t="s">
        <v>98</v>
      </c>
      <c r="R97" t="s">
        <v>24</v>
      </c>
      <c r="S97" s="17">
        <v>45832.9822378588</v>
      </c>
      <c r="T97" s="27"/>
      <c r="U97">
        <v>64.495000000000005</v>
      </c>
      <c r="V97">
        <v>8.1999999999999993</v>
      </c>
      <c r="W97">
        <v>72.694999999999993</v>
      </c>
      <c r="X97">
        <v>2</v>
      </c>
      <c r="Y97">
        <v>3.6349999999999998</v>
      </c>
      <c r="Z97">
        <v>0</v>
      </c>
      <c r="AA97">
        <v>0</v>
      </c>
      <c r="AB97">
        <v>0</v>
      </c>
      <c r="AC97">
        <v>2.2898925000000001</v>
      </c>
      <c r="AD97">
        <v>74.040107500000005</v>
      </c>
      <c r="AE97">
        <v>0</v>
      </c>
      <c r="AG97">
        <v>145.38999999999999</v>
      </c>
      <c r="AH97">
        <v>0</v>
      </c>
      <c r="AI97">
        <v>7.27</v>
      </c>
      <c r="AJ97">
        <v>4.5797850000000002</v>
      </c>
      <c r="AK97">
        <v>148.08021500000001</v>
      </c>
      <c r="AL97" t="s">
        <v>27</v>
      </c>
      <c r="AM97" t="s">
        <v>21365</v>
      </c>
      <c r="AN97" s="39" t="s">
        <v>21366</v>
      </c>
      <c r="AO97" s="29">
        <v>0</v>
      </c>
      <c r="AP97" s="30">
        <f t="shared" ref="AP97:AP98" si="118">AO97*(45%-14.25%-2%)</f>
        <v>0</v>
      </c>
      <c r="AQ97" s="30">
        <f t="shared" ref="AQ97:AQ98" si="119">AP97/X97</f>
        <v>0</v>
      </c>
      <c r="AS97" s="36">
        <v>45832.9822378588</v>
      </c>
      <c r="AT97" s="27"/>
    </row>
    <row r="98" spans="1:46" x14ac:dyDescent="0.25">
      <c r="A98" t="s">
        <v>20647</v>
      </c>
      <c r="B98">
        <v>3219414</v>
      </c>
      <c r="C98" t="s">
        <v>20808</v>
      </c>
      <c r="D98">
        <v>198526</v>
      </c>
      <c r="E98" t="s">
        <v>20659</v>
      </c>
      <c r="F98" t="s">
        <v>21085</v>
      </c>
      <c r="G98" t="s">
        <v>89</v>
      </c>
      <c r="H98" t="s">
        <v>90</v>
      </c>
      <c r="I98" t="s">
        <v>10</v>
      </c>
      <c r="J98" t="s">
        <v>21088</v>
      </c>
      <c r="K98" t="s">
        <v>21089</v>
      </c>
      <c r="L98" t="s">
        <v>20651</v>
      </c>
      <c r="M98" t="s">
        <v>20648</v>
      </c>
      <c r="N98">
        <v>8345</v>
      </c>
      <c r="O98">
        <v>17</v>
      </c>
      <c r="P98" s="17">
        <v>45851</v>
      </c>
      <c r="Q98" t="s">
        <v>98</v>
      </c>
      <c r="R98" t="s">
        <v>24</v>
      </c>
      <c r="S98" s="17">
        <v>45832.9822378588</v>
      </c>
      <c r="T98" s="27"/>
      <c r="U98">
        <v>64.495000000000005</v>
      </c>
      <c r="V98">
        <v>8.1999999999999993</v>
      </c>
      <c r="W98">
        <v>72.694999999999993</v>
      </c>
      <c r="X98">
        <v>2</v>
      </c>
      <c r="Y98">
        <v>3.6349999999999998</v>
      </c>
      <c r="Z98">
        <v>0</v>
      </c>
      <c r="AA98">
        <v>0</v>
      </c>
      <c r="AB98">
        <v>0</v>
      </c>
      <c r="AC98">
        <v>2.2898925000000001</v>
      </c>
      <c r="AD98">
        <v>74.040107500000005</v>
      </c>
      <c r="AE98">
        <v>0</v>
      </c>
      <c r="AG98">
        <v>145.38999999999999</v>
      </c>
      <c r="AH98">
        <v>0</v>
      </c>
      <c r="AI98">
        <v>7.27</v>
      </c>
      <c r="AJ98">
        <v>4.5797850000000002</v>
      </c>
      <c r="AK98">
        <v>148.08021500000001</v>
      </c>
      <c r="AL98" t="s">
        <v>27</v>
      </c>
      <c r="AM98" t="s">
        <v>21365</v>
      </c>
      <c r="AN98" s="39" t="s">
        <v>21366</v>
      </c>
      <c r="AO98" s="29">
        <v>0</v>
      </c>
      <c r="AP98" s="30">
        <f t="shared" si="118"/>
        <v>0</v>
      </c>
      <c r="AQ98" s="30">
        <f t="shared" si="119"/>
        <v>0</v>
      </c>
      <c r="AS98" s="36">
        <v>45832.9822378588</v>
      </c>
      <c r="AT98" s="27"/>
    </row>
    <row r="99" spans="1:46" x14ac:dyDescent="0.25">
      <c r="A99" t="s">
        <v>20647</v>
      </c>
      <c r="B99">
        <v>3359632</v>
      </c>
      <c r="C99" t="s">
        <v>20809</v>
      </c>
      <c r="D99">
        <v>67026</v>
      </c>
      <c r="E99" t="s">
        <v>20659</v>
      </c>
      <c r="F99" t="s">
        <v>21090</v>
      </c>
      <c r="G99" t="s">
        <v>89</v>
      </c>
      <c r="H99" t="s">
        <v>90</v>
      </c>
      <c r="I99" t="s">
        <v>14</v>
      </c>
      <c r="J99" t="s">
        <v>21091</v>
      </c>
      <c r="K99" t="s">
        <v>21092</v>
      </c>
      <c r="L99" t="s">
        <v>20648</v>
      </c>
      <c r="M99" t="s">
        <v>20650</v>
      </c>
      <c r="N99">
        <v>8350</v>
      </c>
      <c r="O99">
        <v>4</v>
      </c>
      <c r="P99" s="17">
        <v>45865</v>
      </c>
      <c r="Q99" t="s">
        <v>816</v>
      </c>
      <c r="R99" t="s">
        <v>24</v>
      </c>
      <c r="S99" s="17">
        <v>45864.416545925924</v>
      </c>
      <c r="T99" s="27"/>
      <c r="U99">
        <v>54.093333333333327</v>
      </c>
      <c r="V99">
        <v>8.7200000000000006</v>
      </c>
      <c r="W99">
        <v>62.813333333333333</v>
      </c>
      <c r="X99">
        <v>3</v>
      </c>
      <c r="Y99">
        <v>3.14</v>
      </c>
      <c r="Z99">
        <v>0</v>
      </c>
      <c r="AA99">
        <v>0</v>
      </c>
      <c r="AB99">
        <v>0</v>
      </c>
      <c r="AC99">
        <v>1.97862</v>
      </c>
      <c r="AD99">
        <v>63.974713333333327</v>
      </c>
      <c r="AE99">
        <v>0</v>
      </c>
      <c r="AG99">
        <v>188.44</v>
      </c>
      <c r="AH99">
        <v>0</v>
      </c>
      <c r="AI99">
        <v>9.42</v>
      </c>
      <c r="AJ99">
        <v>5.9358599999999999</v>
      </c>
      <c r="AK99">
        <v>191.92413999999999</v>
      </c>
      <c r="AL99" t="s">
        <v>26</v>
      </c>
      <c r="AM99" t="s">
        <v>21367</v>
      </c>
      <c r="AN99" s="39" t="s">
        <v>21368</v>
      </c>
      <c r="AO99" s="29">
        <v>5.09</v>
      </c>
      <c r="AP99" s="30">
        <f t="shared" ref="AP99" si="120">AO99*(45%-14.25%-2%)</f>
        <v>1.4633749999999999</v>
      </c>
      <c r="AQ99" s="30">
        <f t="shared" ref="AQ99" si="121">AP99/X99</f>
        <v>0.48779166666666662</v>
      </c>
      <c r="AS99" s="36">
        <v>45864.416545925924</v>
      </c>
      <c r="AT99" s="27"/>
    </row>
    <row r="100" spans="1:46" x14ac:dyDescent="0.25">
      <c r="A100" t="s">
        <v>20647</v>
      </c>
      <c r="B100">
        <v>3218455</v>
      </c>
      <c r="C100" t="s">
        <v>20810</v>
      </c>
      <c r="D100">
        <v>65540</v>
      </c>
      <c r="E100" t="s">
        <v>20659</v>
      </c>
      <c r="F100" t="s">
        <v>21093</v>
      </c>
      <c r="G100" t="s">
        <v>89</v>
      </c>
      <c r="H100" t="s">
        <v>90</v>
      </c>
      <c r="I100" t="s">
        <v>10</v>
      </c>
      <c r="J100" t="s">
        <v>20973</v>
      </c>
      <c r="K100" t="s">
        <v>20974</v>
      </c>
      <c r="L100" t="s">
        <v>20648</v>
      </c>
      <c r="M100" t="s">
        <v>20650</v>
      </c>
      <c r="N100">
        <v>8770</v>
      </c>
      <c r="O100">
        <v>77</v>
      </c>
      <c r="P100" s="17">
        <v>45836</v>
      </c>
      <c r="Q100" t="s">
        <v>816</v>
      </c>
      <c r="R100" t="s">
        <v>24</v>
      </c>
      <c r="S100" s="17">
        <v>45832.806929004626</v>
      </c>
      <c r="T100" s="27"/>
      <c r="U100">
        <v>81.546666666666667</v>
      </c>
      <c r="V100">
        <v>7.0566666666666684</v>
      </c>
      <c r="W100">
        <v>88.603333333333339</v>
      </c>
      <c r="X100">
        <v>3</v>
      </c>
      <c r="Y100">
        <v>4.43</v>
      </c>
      <c r="Z100">
        <v>0</v>
      </c>
      <c r="AA100">
        <v>0</v>
      </c>
      <c r="AB100">
        <v>0</v>
      </c>
      <c r="AC100">
        <v>2.7910050000000002</v>
      </c>
      <c r="AD100">
        <v>90.242328333333333</v>
      </c>
      <c r="AE100">
        <v>0</v>
      </c>
      <c r="AG100">
        <v>265.81</v>
      </c>
      <c r="AH100">
        <v>0</v>
      </c>
      <c r="AI100">
        <v>13.29</v>
      </c>
      <c r="AJ100">
        <v>8.3730150000000005</v>
      </c>
      <c r="AK100">
        <v>270.72698500000001</v>
      </c>
      <c r="AL100" t="s">
        <v>26</v>
      </c>
      <c r="AM100" t="s">
        <v>21369</v>
      </c>
      <c r="AN100" s="39" t="s">
        <v>21370</v>
      </c>
      <c r="AO100" s="29">
        <v>0</v>
      </c>
      <c r="AP100" s="30">
        <f t="shared" ref="AP100" si="122">AO100*(45%-14.25%-2%)</f>
        <v>0</v>
      </c>
      <c r="AQ100" s="30">
        <f t="shared" ref="AQ100" si="123">AP100/X100</f>
        <v>0</v>
      </c>
      <c r="AS100" s="36">
        <v>45832.806929004626</v>
      </c>
      <c r="AT100" s="27"/>
    </row>
    <row r="101" spans="1:46" x14ac:dyDescent="0.25">
      <c r="A101" t="s">
        <v>20647</v>
      </c>
      <c r="B101">
        <v>3209467</v>
      </c>
      <c r="C101" t="s">
        <v>20811</v>
      </c>
      <c r="D101">
        <v>65482</v>
      </c>
      <c r="E101" t="s">
        <v>20659</v>
      </c>
      <c r="F101" t="s">
        <v>21094</v>
      </c>
      <c r="G101" t="s">
        <v>89</v>
      </c>
      <c r="H101" t="s">
        <v>90</v>
      </c>
      <c r="I101" t="s">
        <v>10</v>
      </c>
      <c r="J101" t="s">
        <v>21095</v>
      </c>
      <c r="K101" t="s">
        <v>21096</v>
      </c>
      <c r="L101" t="s">
        <v>20649</v>
      </c>
      <c r="M101" t="s">
        <v>20650</v>
      </c>
      <c r="N101">
        <v>7986</v>
      </c>
      <c r="O101">
        <v>22</v>
      </c>
      <c r="P101" s="17">
        <v>45830</v>
      </c>
      <c r="Q101" t="s">
        <v>20652</v>
      </c>
      <c r="R101" t="s">
        <v>24</v>
      </c>
      <c r="S101" s="17">
        <v>45830.695717152776</v>
      </c>
      <c r="T101" s="27"/>
      <c r="U101">
        <v>39.83</v>
      </c>
      <c r="V101">
        <v>8.3633333333333333</v>
      </c>
      <c r="W101">
        <v>48.193333333333342</v>
      </c>
      <c r="X101">
        <v>3</v>
      </c>
      <c r="Y101">
        <v>2.41</v>
      </c>
      <c r="Z101">
        <v>0</v>
      </c>
      <c r="AA101">
        <v>0</v>
      </c>
      <c r="AB101">
        <v>0</v>
      </c>
      <c r="AC101">
        <v>1.5180899999999999</v>
      </c>
      <c r="AD101">
        <v>49.085243333333331</v>
      </c>
      <c r="AE101">
        <v>0</v>
      </c>
      <c r="AG101">
        <v>144.58000000000001</v>
      </c>
      <c r="AH101">
        <v>0</v>
      </c>
      <c r="AI101">
        <v>7.23</v>
      </c>
      <c r="AJ101">
        <v>4.5542699999999998</v>
      </c>
      <c r="AK101">
        <v>147.25573</v>
      </c>
      <c r="AL101" t="s">
        <v>26</v>
      </c>
      <c r="AM101" t="s">
        <v>21371</v>
      </c>
      <c r="AN101" s="39" t="s">
        <v>21372</v>
      </c>
      <c r="AO101" s="29">
        <v>0</v>
      </c>
      <c r="AP101" s="30">
        <f t="shared" ref="AP101" si="124">AO101*(45%-14.25%-2%)</f>
        <v>0</v>
      </c>
      <c r="AQ101" s="30">
        <f t="shared" ref="AQ101" si="125">AP101/X101</f>
        <v>0</v>
      </c>
      <c r="AS101" s="36">
        <v>45830.695717152776</v>
      </c>
      <c r="AT101" s="27"/>
    </row>
    <row r="102" spans="1:46" x14ac:dyDescent="0.25">
      <c r="A102" t="s">
        <v>20647</v>
      </c>
      <c r="B102">
        <v>3215400</v>
      </c>
      <c r="C102" t="s">
        <v>20812</v>
      </c>
      <c r="D102">
        <v>65525</v>
      </c>
      <c r="E102" t="s">
        <v>20659</v>
      </c>
      <c r="F102" t="s">
        <v>21097</v>
      </c>
      <c r="G102" t="s">
        <v>89</v>
      </c>
      <c r="H102" t="s">
        <v>90</v>
      </c>
      <c r="I102" t="s">
        <v>10</v>
      </c>
      <c r="J102" t="s">
        <v>21098</v>
      </c>
      <c r="K102" t="s">
        <v>20709</v>
      </c>
      <c r="L102" t="s">
        <v>20648</v>
      </c>
      <c r="M102" t="s">
        <v>20650</v>
      </c>
      <c r="N102">
        <v>8770</v>
      </c>
      <c r="O102">
        <v>79</v>
      </c>
      <c r="P102" s="17">
        <v>45837</v>
      </c>
      <c r="Q102" t="s">
        <v>816</v>
      </c>
      <c r="R102" t="s">
        <v>24</v>
      </c>
      <c r="S102" s="17">
        <v>45832.030124143515</v>
      </c>
      <c r="T102" s="27"/>
      <c r="U102">
        <v>81.546666666666667</v>
      </c>
      <c r="V102">
        <v>7.0566666666666684</v>
      </c>
      <c r="W102">
        <v>88.603333333333339</v>
      </c>
      <c r="X102">
        <v>3</v>
      </c>
      <c r="Y102">
        <v>4.43</v>
      </c>
      <c r="Z102">
        <v>0</v>
      </c>
      <c r="AA102">
        <v>0</v>
      </c>
      <c r="AB102">
        <v>0</v>
      </c>
      <c r="AC102">
        <v>2.7910050000000002</v>
      </c>
      <c r="AD102">
        <v>90.242328333333333</v>
      </c>
      <c r="AE102">
        <v>0</v>
      </c>
      <c r="AG102">
        <v>265.81</v>
      </c>
      <c r="AH102">
        <v>0</v>
      </c>
      <c r="AI102">
        <v>13.29</v>
      </c>
      <c r="AJ102">
        <v>8.3730150000000005</v>
      </c>
      <c r="AK102">
        <v>270.72698500000001</v>
      </c>
      <c r="AL102" t="s">
        <v>26</v>
      </c>
      <c r="AM102" t="s">
        <v>21373</v>
      </c>
      <c r="AN102" s="39" t="s">
        <v>21374</v>
      </c>
      <c r="AO102" s="29">
        <v>0</v>
      </c>
      <c r="AP102" s="30">
        <f t="shared" ref="AP102:AP103" si="126">AO102*(45%-14.25%-2%)</f>
        <v>0</v>
      </c>
      <c r="AQ102" s="30">
        <f t="shared" ref="AQ102:AQ103" si="127">AP102/X102</f>
        <v>0</v>
      </c>
      <c r="AS102" s="36">
        <v>45832.030124143515</v>
      </c>
      <c r="AT102" s="27"/>
    </row>
    <row r="103" spans="1:46" x14ac:dyDescent="0.25">
      <c r="A103" t="s">
        <v>20647</v>
      </c>
      <c r="B103">
        <v>3215400</v>
      </c>
      <c r="C103" t="s">
        <v>20813</v>
      </c>
      <c r="D103">
        <v>198473</v>
      </c>
      <c r="E103" t="s">
        <v>20659</v>
      </c>
      <c r="F103" t="s">
        <v>21097</v>
      </c>
      <c r="G103" t="s">
        <v>89</v>
      </c>
      <c r="H103" t="s">
        <v>90</v>
      </c>
      <c r="I103" t="s">
        <v>10</v>
      </c>
      <c r="J103" t="s">
        <v>21098</v>
      </c>
      <c r="K103" t="s">
        <v>20709</v>
      </c>
      <c r="L103" t="s">
        <v>20650</v>
      </c>
      <c r="M103" t="s">
        <v>20648</v>
      </c>
      <c r="N103">
        <v>8765</v>
      </c>
      <c r="O103">
        <v>77</v>
      </c>
      <c r="P103" s="17">
        <v>45838</v>
      </c>
      <c r="Q103" t="s">
        <v>123</v>
      </c>
      <c r="R103" t="s">
        <v>24</v>
      </c>
      <c r="S103" s="17">
        <v>45832.030124143515</v>
      </c>
      <c r="T103" s="27"/>
      <c r="U103">
        <v>82.14</v>
      </c>
      <c r="V103">
        <v>5.3233333333333333</v>
      </c>
      <c r="W103">
        <v>87.463333333333324</v>
      </c>
      <c r="X103">
        <v>3</v>
      </c>
      <c r="Y103">
        <v>4.3733333333333331</v>
      </c>
      <c r="Z103">
        <v>0</v>
      </c>
      <c r="AA103">
        <v>0</v>
      </c>
      <c r="AB103">
        <v>0</v>
      </c>
      <c r="AC103">
        <v>2.7550949999999998</v>
      </c>
      <c r="AD103">
        <v>89.081571666666662</v>
      </c>
      <c r="AE103">
        <v>0</v>
      </c>
      <c r="AG103">
        <v>262.39</v>
      </c>
      <c r="AH103">
        <v>0</v>
      </c>
      <c r="AI103">
        <v>13.12</v>
      </c>
      <c r="AJ103">
        <v>8.2652850000000004</v>
      </c>
      <c r="AK103">
        <v>267.24471499999999</v>
      </c>
      <c r="AL103" t="s">
        <v>26</v>
      </c>
      <c r="AM103" t="s">
        <v>21373</v>
      </c>
      <c r="AN103" s="39" t="s">
        <v>21374</v>
      </c>
      <c r="AO103" s="29">
        <v>0</v>
      </c>
      <c r="AP103" s="30">
        <f t="shared" si="126"/>
        <v>0</v>
      </c>
      <c r="AQ103" s="30">
        <f t="shared" si="127"/>
        <v>0</v>
      </c>
      <c r="AS103" s="36">
        <v>45832.030124143515</v>
      </c>
      <c r="AT103" s="27"/>
    </row>
    <row r="104" spans="1:46" x14ac:dyDescent="0.25">
      <c r="A104" t="s">
        <v>20647</v>
      </c>
      <c r="B104">
        <v>3364506</v>
      </c>
      <c r="C104" t="s">
        <v>20814</v>
      </c>
      <c r="D104">
        <v>67068</v>
      </c>
      <c r="E104" t="s">
        <v>20653</v>
      </c>
      <c r="F104" t="s">
        <v>21099</v>
      </c>
      <c r="G104" t="s">
        <v>89</v>
      </c>
      <c r="H104" t="s">
        <v>90</v>
      </c>
      <c r="I104" t="s">
        <v>14</v>
      </c>
      <c r="J104" t="s">
        <v>21100</v>
      </c>
      <c r="K104" t="s">
        <v>21101</v>
      </c>
      <c r="L104" t="s">
        <v>20648</v>
      </c>
      <c r="M104" t="s">
        <v>20650</v>
      </c>
      <c r="N104">
        <v>8770</v>
      </c>
      <c r="O104">
        <v>76</v>
      </c>
      <c r="P104" s="17">
        <v>45870</v>
      </c>
      <c r="Q104" t="s">
        <v>816</v>
      </c>
      <c r="R104" t="s">
        <v>24</v>
      </c>
      <c r="S104" s="17">
        <v>45865.675442835651</v>
      </c>
      <c r="T104" s="27"/>
      <c r="U104">
        <v>244.64</v>
      </c>
      <c r="V104">
        <v>21.73</v>
      </c>
      <c r="W104">
        <v>266.37</v>
      </c>
      <c r="X104">
        <v>1</v>
      </c>
      <c r="Y104">
        <v>13.32</v>
      </c>
      <c r="Z104">
        <v>0</v>
      </c>
      <c r="AA104">
        <v>0</v>
      </c>
      <c r="AB104">
        <v>0</v>
      </c>
      <c r="AC104">
        <v>8.3906550000000006</v>
      </c>
      <c r="AD104">
        <v>271.29934500000002</v>
      </c>
      <c r="AE104">
        <v>0</v>
      </c>
      <c r="AG104">
        <v>266.37</v>
      </c>
      <c r="AH104">
        <v>0</v>
      </c>
      <c r="AI104">
        <v>13.32</v>
      </c>
      <c r="AJ104">
        <v>8.3906550000000006</v>
      </c>
      <c r="AK104">
        <v>271.29934500000002</v>
      </c>
      <c r="AL104" t="s">
        <v>25</v>
      </c>
      <c r="AM104" t="s">
        <v>21375</v>
      </c>
      <c r="AN104" s="39" t="s">
        <v>21376</v>
      </c>
      <c r="AO104" s="29">
        <v>0</v>
      </c>
      <c r="AP104" s="30">
        <f t="shared" ref="AP104" si="128">AO104*(45%-14.25%-2%)</f>
        <v>0</v>
      </c>
      <c r="AQ104" s="30">
        <f t="shared" ref="AQ104" si="129">AP104/X104</f>
        <v>0</v>
      </c>
      <c r="AS104" s="36">
        <v>45865.675442835651</v>
      </c>
      <c r="AT104" s="27"/>
    </row>
    <row r="105" spans="1:46" x14ac:dyDescent="0.25">
      <c r="A105" t="s">
        <v>20647</v>
      </c>
      <c r="B105">
        <v>3374118</v>
      </c>
      <c r="C105" t="s">
        <v>20815</v>
      </c>
      <c r="D105">
        <v>200342</v>
      </c>
      <c r="E105" t="s">
        <v>20653</v>
      </c>
      <c r="F105" t="s">
        <v>21102</v>
      </c>
      <c r="G105" t="s">
        <v>89</v>
      </c>
      <c r="H105" t="s">
        <v>90</v>
      </c>
      <c r="I105" t="s">
        <v>10</v>
      </c>
      <c r="J105" t="s">
        <v>21103</v>
      </c>
      <c r="K105" t="s">
        <v>21104</v>
      </c>
      <c r="L105" t="s">
        <v>20650</v>
      </c>
      <c r="M105" t="s">
        <v>20648</v>
      </c>
      <c r="N105">
        <v>8345</v>
      </c>
      <c r="O105">
        <v>40</v>
      </c>
      <c r="P105" s="17">
        <v>45867</v>
      </c>
      <c r="Q105" t="s">
        <v>1139</v>
      </c>
      <c r="R105" t="s">
        <v>24</v>
      </c>
      <c r="S105" s="17">
        <v>45867.915295659725</v>
      </c>
      <c r="T105" s="27"/>
      <c r="U105">
        <v>163.46</v>
      </c>
      <c r="V105">
        <v>17.75</v>
      </c>
      <c r="W105">
        <v>181.21</v>
      </c>
      <c r="X105">
        <v>1</v>
      </c>
      <c r="Y105">
        <v>9.06</v>
      </c>
      <c r="Z105">
        <v>0</v>
      </c>
      <c r="AA105">
        <v>0</v>
      </c>
      <c r="AB105">
        <v>0</v>
      </c>
      <c r="AC105">
        <v>5.7081150000000003</v>
      </c>
      <c r="AD105">
        <v>184.56188499999999</v>
      </c>
      <c r="AE105">
        <v>0</v>
      </c>
      <c r="AG105">
        <v>181.21</v>
      </c>
      <c r="AH105">
        <v>0</v>
      </c>
      <c r="AI105">
        <v>9.06</v>
      </c>
      <c r="AJ105">
        <v>5.7081150000000003</v>
      </c>
      <c r="AK105">
        <v>184.56188499999999</v>
      </c>
      <c r="AL105" t="s">
        <v>25</v>
      </c>
      <c r="AM105" t="s">
        <v>21377</v>
      </c>
      <c r="AN105" s="39" t="s">
        <v>21378</v>
      </c>
      <c r="AO105" s="29">
        <v>0</v>
      </c>
      <c r="AP105" s="30">
        <f t="shared" ref="AP105:AP106" si="130">AO105*(45%-14.25%-2%)</f>
        <v>0</v>
      </c>
      <c r="AQ105" s="30">
        <f t="shared" ref="AQ105:AQ106" si="131">AP105/X105</f>
        <v>0</v>
      </c>
      <c r="AS105" s="36">
        <v>45867.915295659725</v>
      </c>
      <c r="AT105" s="27"/>
    </row>
    <row r="106" spans="1:46" x14ac:dyDescent="0.25">
      <c r="A106" t="s">
        <v>20647</v>
      </c>
      <c r="B106">
        <v>3374118</v>
      </c>
      <c r="C106" t="s">
        <v>20816</v>
      </c>
      <c r="D106">
        <v>200343</v>
      </c>
      <c r="E106" t="s">
        <v>20653</v>
      </c>
      <c r="F106" t="s">
        <v>21102</v>
      </c>
      <c r="G106" t="s">
        <v>89</v>
      </c>
      <c r="H106" t="s">
        <v>90</v>
      </c>
      <c r="I106" t="s">
        <v>10</v>
      </c>
      <c r="J106" t="s">
        <v>21105</v>
      </c>
      <c r="K106" t="s">
        <v>21106</v>
      </c>
      <c r="L106" t="s">
        <v>20650</v>
      </c>
      <c r="M106" t="s">
        <v>20648</v>
      </c>
      <c r="N106">
        <v>8345</v>
      </c>
      <c r="O106">
        <v>36</v>
      </c>
      <c r="P106" s="17">
        <v>45867</v>
      </c>
      <c r="Q106" t="s">
        <v>1139</v>
      </c>
      <c r="R106" t="s">
        <v>24</v>
      </c>
      <c r="S106" s="17">
        <v>45867.915295659725</v>
      </c>
      <c r="T106" s="27"/>
      <c r="U106">
        <v>163.46</v>
      </c>
      <c r="V106">
        <v>17.75</v>
      </c>
      <c r="W106">
        <v>181.21</v>
      </c>
      <c r="X106">
        <v>1</v>
      </c>
      <c r="Y106">
        <v>9.06</v>
      </c>
      <c r="Z106">
        <v>0</v>
      </c>
      <c r="AA106">
        <v>0</v>
      </c>
      <c r="AB106">
        <v>0</v>
      </c>
      <c r="AC106">
        <v>5.7081150000000003</v>
      </c>
      <c r="AD106">
        <v>184.56188499999999</v>
      </c>
      <c r="AE106">
        <v>0</v>
      </c>
      <c r="AG106">
        <v>181.21</v>
      </c>
      <c r="AH106">
        <v>0</v>
      </c>
      <c r="AI106">
        <v>9.06</v>
      </c>
      <c r="AJ106">
        <v>5.7081150000000003</v>
      </c>
      <c r="AK106">
        <v>184.56188499999999</v>
      </c>
      <c r="AL106" t="s">
        <v>25</v>
      </c>
      <c r="AM106" t="s">
        <v>21377</v>
      </c>
      <c r="AN106" s="39" t="s">
        <v>21378</v>
      </c>
      <c r="AO106" s="29">
        <v>0</v>
      </c>
      <c r="AP106" s="30">
        <f t="shared" si="130"/>
        <v>0</v>
      </c>
      <c r="AQ106" s="30">
        <f t="shared" si="131"/>
        <v>0</v>
      </c>
      <c r="AS106" s="36">
        <v>45867.915295659725</v>
      </c>
      <c r="AT106" s="27"/>
    </row>
    <row r="107" spans="1:46" x14ac:dyDescent="0.25">
      <c r="A107" t="s">
        <v>20647</v>
      </c>
      <c r="B107">
        <v>3097689</v>
      </c>
      <c r="C107" t="s">
        <v>20817</v>
      </c>
      <c r="D107">
        <v>64335</v>
      </c>
      <c r="E107" t="s">
        <v>20659</v>
      </c>
      <c r="F107" t="s">
        <v>21107</v>
      </c>
      <c r="G107" t="s">
        <v>89</v>
      </c>
      <c r="H107" t="s">
        <v>90</v>
      </c>
      <c r="I107" t="s">
        <v>10</v>
      </c>
      <c r="J107" t="s">
        <v>21108</v>
      </c>
      <c r="K107" t="s">
        <v>21109</v>
      </c>
      <c r="L107" t="s">
        <v>20648</v>
      </c>
      <c r="M107" t="s">
        <v>20650</v>
      </c>
      <c r="N107">
        <v>8770</v>
      </c>
      <c r="O107">
        <v>75</v>
      </c>
      <c r="P107" s="17">
        <v>45802</v>
      </c>
      <c r="Q107" t="s">
        <v>816</v>
      </c>
      <c r="R107" t="s">
        <v>24</v>
      </c>
      <c r="S107" s="17">
        <v>45800.729418043979</v>
      </c>
      <c r="T107" s="27"/>
      <c r="U107">
        <v>83.993333333333325</v>
      </c>
      <c r="V107">
        <v>7.0566666666666684</v>
      </c>
      <c r="W107">
        <v>91.05</v>
      </c>
      <c r="X107">
        <v>3</v>
      </c>
      <c r="Y107">
        <v>3.186666666666667</v>
      </c>
      <c r="Z107">
        <v>0</v>
      </c>
      <c r="AA107">
        <v>0</v>
      </c>
      <c r="AB107">
        <v>0</v>
      </c>
      <c r="AC107">
        <v>2.8271025000000001</v>
      </c>
      <c r="AD107">
        <v>91.409564166666655</v>
      </c>
      <c r="AE107">
        <v>0</v>
      </c>
      <c r="AG107">
        <v>273.14999999999998</v>
      </c>
      <c r="AH107">
        <v>0</v>
      </c>
      <c r="AI107">
        <v>9.56</v>
      </c>
      <c r="AJ107">
        <v>8.4813074999999998</v>
      </c>
      <c r="AK107">
        <v>274.22869250000002</v>
      </c>
      <c r="AL107" t="s">
        <v>37</v>
      </c>
      <c r="AM107" t="s">
        <v>21379</v>
      </c>
      <c r="AN107" s="39" t="s">
        <v>21380</v>
      </c>
      <c r="AO107" s="29">
        <v>0</v>
      </c>
      <c r="AP107" s="30">
        <f t="shared" ref="AP107:AP108" si="132">AO107*(45%-14.25%-2%)</f>
        <v>0</v>
      </c>
      <c r="AQ107" s="30">
        <f t="shared" ref="AQ107:AQ108" si="133">AP107/X107</f>
        <v>0</v>
      </c>
      <c r="AS107" s="36">
        <v>45800.729418043979</v>
      </c>
      <c r="AT107" s="27"/>
    </row>
    <row r="108" spans="1:46" x14ac:dyDescent="0.25">
      <c r="A108" t="s">
        <v>20647</v>
      </c>
      <c r="B108">
        <v>3094944</v>
      </c>
      <c r="C108" t="s">
        <v>20818</v>
      </c>
      <c r="D108">
        <v>197166</v>
      </c>
      <c r="E108" t="s">
        <v>20659</v>
      </c>
      <c r="F108" t="s">
        <v>21110</v>
      </c>
      <c r="G108" t="s">
        <v>89</v>
      </c>
      <c r="H108" t="s">
        <v>90</v>
      </c>
      <c r="I108" t="s">
        <v>10</v>
      </c>
      <c r="J108" t="s">
        <v>21111</v>
      </c>
      <c r="K108" t="s">
        <v>21112</v>
      </c>
      <c r="L108" t="s">
        <v>271</v>
      </c>
      <c r="M108" t="s">
        <v>20649</v>
      </c>
      <c r="N108">
        <v>7215</v>
      </c>
      <c r="O108">
        <v>18</v>
      </c>
      <c r="P108" s="17">
        <v>45801</v>
      </c>
      <c r="Q108" t="s">
        <v>20652</v>
      </c>
      <c r="R108" t="s">
        <v>24</v>
      </c>
      <c r="S108" s="17">
        <v>45799.931179560182</v>
      </c>
      <c r="T108" s="27"/>
      <c r="U108">
        <v>39.086666666666673</v>
      </c>
      <c r="V108">
        <v>7.2733333333333334</v>
      </c>
      <c r="W108">
        <v>46.360000000000007</v>
      </c>
      <c r="X108">
        <v>3</v>
      </c>
      <c r="Y108">
        <v>1.6233333333333331</v>
      </c>
      <c r="Z108">
        <v>0</v>
      </c>
      <c r="AA108">
        <v>0</v>
      </c>
      <c r="AB108">
        <v>0</v>
      </c>
      <c r="AC108">
        <v>1.439478</v>
      </c>
      <c r="AD108">
        <v>46.54385533333334</v>
      </c>
      <c r="AE108">
        <v>0</v>
      </c>
      <c r="AG108">
        <v>139.08000000000001</v>
      </c>
      <c r="AH108">
        <v>0</v>
      </c>
      <c r="AI108">
        <v>4.87</v>
      </c>
      <c r="AJ108">
        <v>4.3184339999999999</v>
      </c>
      <c r="AK108">
        <v>139.63156599999999</v>
      </c>
      <c r="AL108" t="s">
        <v>37</v>
      </c>
      <c r="AM108" t="s">
        <v>21381</v>
      </c>
      <c r="AN108" s="39" t="s">
        <v>21382</v>
      </c>
      <c r="AO108" s="29">
        <v>0</v>
      </c>
      <c r="AP108" s="30">
        <f t="shared" si="132"/>
        <v>0</v>
      </c>
      <c r="AQ108" s="30">
        <f t="shared" si="133"/>
        <v>0</v>
      </c>
      <c r="AS108" s="36">
        <v>45799.931179560182</v>
      </c>
      <c r="AT108" s="27"/>
    </row>
    <row r="109" spans="1:46" x14ac:dyDescent="0.25">
      <c r="A109" t="s">
        <v>20647</v>
      </c>
      <c r="B109">
        <v>3218531</v>
      </c>
      <c r="C109" t="s">
        <v>20819</v>
      </c>
      <c r="D109">
        <v>198508</v>
      </c>
      <c r="E109" t="s">
        <v>20659</v>
      </c>
      <c r="F109" t="s">
        <v>21113</v>
      </c>
      <c r="G109" t="s">
        <v>89</v>
      </c>
      <c r="H109" t="s">
        <v>90</v>
      </c>
      <c r="I109" t="s">
        <v>10</v>
      </c>
      <c r="J109" t="s">
        <v>21114</v>
      </c>
      <c r="K109" t="s">
        <v>21115</v>
      </c>
      <c r="L109" t="s">
        <v>20650</v>
      </c>
      <c r="M109" t="s">
        <v>20648</v>
      </c>
      <c r="N109">
        <v>8345</v>
      </c>
      <c r="O109">
        <v>18</v>
      </c>
      <c r="P109" s="17">
        <v>45839</v>
      </c>
      <c r="Q109" t="s">
        <v>123</v>
      </c>
      <c r="R109" t="s">
        <v>24</v>
      </c>
      <c r="S109" s="17">
        <v>45832.823384479168</v>
      </c>
      <c r="T109" s="27"/>
      <c r="U109">
        <v>46.22</v>
      </c>
      <c r="V109">
        <v>5.916666666666667</v>
      </c>
      <c r="W109">
        <v>52.136666666666663</v>
      </c>
      <c r="X109">
        <v>3</v>
      </c>
      <c r="Y109">
        <v>2.6066666666666669</v>
      </c>
      <c r="Z109">
        <v>0</v>
      </c>
      <c r="AA109">
        <v>0</v>
      </c>
      <c r="AB109">
        <v>0</v>
      </c>
      <c r="AC109">
        <v>1.6423049999999999</v>
      </c>
      <c r="AD109">
        <v>53.101028333333318</v>
      </c>
      <c r="AE109">
        <v>0</v>
      </c>
      <c r="AG109">
        <v>156.41</v>
      </c>
      <c r="AH109">
        <v>0</v>
      </c>
      <c r="AI109">
        <v>7.82</v>
      </c>
      <c r="AJ109">
        <v>4.9269150000000002</v>
      </c>
      <c r="AK109">
        <v>159.30308500000001</v>
      </c>
      <c r="AL109" t="s">
        <v>26</v>
      </c>
      <c r="AM109" t="s">
        <v>21383</v>
      </c>
      <c r="AN109" s="39" t="s">
        <v>21384</v>
      </c>
      <c r="AO109" s="29">
        <v>0</v>
      </c>
      <c r="AP109" s="30">
        <f t="shared" ref="AP109:AP110" si="134">AO109*(45%-14.25%-2%)</f>
        <v>0</v>
      </c>
      <c r="AQ109" s="30">
        <f t="shared" ref="AQ109:AQ110" si="135">AP109/X109</f>
        <v>0</v>
      </c>
      <c r="AS109" s="36">
        <v>45832.823384479168</v>
      </c>
      <c r="AT109" s="27"/>
    </row>
    <row r="110" spans="1:46" x14ac:dyDescent="0.25">
      <c r="A110" t="s">
        <v>20647</v>
      </c>
      <c r="B110">
        <v>3355158</v>
      </c>
      <c r="C110" t="s">
        <v>20820</v>
      </c>
      <c r="D110">
        <v>200154</v>
      </c>
      <c r="E110" t="s">
        <v>20659</v>
      </c>
      <c r="F110" t="s">
        <v>21116</v>
      </c>
      <c r="G110" t="s">
        <v>89</v>
      </c>
      <c r="H110" t="s">
        <v>90</v>
      </c>
      <c r="I110" t="s">
        <v>14</v>
      </c>
      <c r="J110" t="s">
        <v>21117</v>
      </c>
      <c r="K110" t="s">
        <v>20885</v>
      </c>
      <c r="L110" t="s">
        <v>20650</v>
      </c>
      <c r="M110" t="s">
        <v>20648</v>
      </c>
      <c r="N110">
        <v>8345</v>
      </c>
      <c r="O110">
        <v>39</v>
      </c>
      <c r="P110" s="17">
        <v>45863</v>
      </c>
      <c r="Q110" t="s">
        <v>1139</v>
      </c>
      <c r="R110" t="s">
        <v>24</v>
      </c>
      <c r="S110" s="17">
        <v>45863.420589050926</v>
      </c>
      <c r="T110" s="27"/>
      <c r="U110">
        <v>56.04</v>
      </c>
      <c r="V110">
        <v>5.916666666666667</v>
      </c>
      <c r="W110">
        <v>61.956666666666671</v>
      </c>
      <c r="X110">
        <v>3</v>
      </c>
      <c r="Y110">
        <v>3.0966666666666658</v>
      </c>
      <c r="Z110">
        <v>0</v>
      </c>
      <c r="AA110">
        <v>0</v>
      </c>
      <c r="AB110">
        <v>0</v>
      </c>
      <c r="AC110">
        <v>1.951635</v>
      </c>
      <c r="AD110">
        <v>63.101698333333331</v>
      </c>
      <c r="AE110">
        <v>0</v>
      </c>
      <c r="AG110">
        <v>185.87</v>
      </c>
      <c r="AH110">
        <v>0</v>
      </c>
      <c r="AI110">
        <v>9.2899999999999991</v>
      </c>
      <c r="AJ110">
        <v>5.8549049999999996</v>
      </c>
      <c r="AK110">
        <v>189.30509499999999</v>
      </c>
      <c r="AL110" t="s">
        <v>26</v>
      </c>
      <c r="AM110" t="s">
        <v>21385</v>
      </c>
      <c r="AN110" s="39" t="s">
        <v>21386</v>
      </c>
      <c r="AO110" s="29">
        <v>0</v>
      </c>
      <c r="AP110" s="30">
        <f t="shared" si="134"/>
        <v>0</v>
      </c>
      <c r="AQ110" s="30">
        <f t="shared" si="135"/>
        <v>0</v>
      </c>
      <c r="AS110" s="36">
        <v>45863.420589050926</v>
      </c>
      <c r="AT110" s="27"/>
    </row>
    <row r="111" spans="1:46" x14ac:dyDescent="0.25">
      <c r="A111" t="s">
        <v>20647</v>
      </c>
      <c r="B111">
        <v>3347187</v>
      </c>
      <c r="C111" t="s">
        <v>20821</v>
      </c>
      <c r="D111">
        <v>200078</v>
      </c>
      <c r="E111" t="s">
        <v>20659</v>
      </c>
      <c r="F111" t="s">
        <v>21118</v>
      </c>
      <c r="G111" t="s">
        <v>89</v>
      </c>
      <c r="H111" t="s">
        <v>90</v>
      </c>
      <c r="I111" t="s">
        <v>14</v>
      </c>
      <c r="J111" t="s">
        <v>21119</v>
      </c>
      <c r="K111" t="s">
        <v>21120</v>
      </c>
      <c r="L111" t="s">
        <v>20651</v>
      </c>
      <c r="M111" t="s">
        <v>20648</v>
      </c>
      <c r="N111">
        <v>8765</v>
      </c>
      <c r="O111">
        <v>77</v>
      </c>
      <c r="P111" s="17">
        <v>45867</v>
      </c>
      <c r="Q111" t="s">
        <v>20663</v>
      </c>
      <c r="R111" t="s">
        <v>24</v>
      </c>
      <c r="S111" s="17">
        <v>45861.661427303239</v>
      </c>
      <c r="T111" s="27"/>
      <c r="U111">
        <v>54.072000000000003</v>
      </c>
      <c r="V111">
        <v>3.28</v>
      </c>
      <c r="W111">
        <v>57.351999999999997</v>
      </c>
      <c r="X111">
        <v>5</v>
      </c>
      <c r="Y111">
        <v>2.8679999999999999</v>
      </c>
      <c r="Z111">
        <v>0</v>
      </c>
      <c r="AA111">
        <v>0</v>
      </c>
      <c r="AB111">
        <v>0</v>
      </c>
      <c r="AC111">
        <v>1.8065880000000001</v>
      </c>
      <c r="AD111">
        <v>58.413411999999987</v>
      </c>
      <c r="AE111">
        <v>0</v>
      </c>
      <c r="AG111">
        <v>286.76</v>
      </c>
      <c r="AH111">
        <v>0</v>
      </c>
      <c r="AI111">
        <v>14.34</v>
      </c>
      <c r="AJ111">
        <v>9.03294</v>
      </c>
      <c r="AK111">
        <v>292.06706000000003</v>
      </c>
      <c r="AL111" t="s">
        <v>29</v>
      </c>
      <c r="AM111" t="s">
        <v>21387</v>
      </c>
      <c r="AN111" s="39" t="s">
        <v>21388</v>
      </c>
      <c r="AO111" s="29">
        <v>0</v>
      </c>
      <c r="AP111" s="30">
        <f t="shared" ref="AP111" si="136">AO111*(45%-14.25%-2%)</f>
        <v>0</v>
      </c>
      <c r="AQ111" s="30">
        <f t="shared" ref="AQ111" si="137">AP111/X111</f>
        <v>0</v>
      </c>
      <c r="AS111" s="36">
        <v>45861.661427303239</v>
      </c>
      <c r="AT111" s="27"/>
    </row>
    <row r="112" spans="1:46" x14ac:dyDescent="0.25">
      <c r="A112" t="s">
        <v>20647</v>
      </c>
      <c r="B112">
        <v>3364563</v>
      </c>
      <c r="C112" t="s">
        <v>20822</v>
      </c>
      <c r="D112">
        <v>67069</v>
      </c>
      <c r="E112" t="s">
        <v>20659</v>
      </c>
      <c r="F112" t="s">
        <v>21121</v>
      </c>
      <c r="G112" t="s">
        <v>89</v>
      </c>
      <c r="H112" t="s">
        <v>90</v>
      </c>
      <c r="I112" t="s">
        <v>10</v>
      </c>
      <c r="J112" t="s">
        <v>21009</v>
      </c>
      <c r="K112" t="s">
        <v>21010</v>
      </c>
      <c r="L112" t="s">
        <v>20648</v>
      </c>
      <c r="M112" t="s">
        <v>20650</v>
      </c>
      <c r="N112">
        <v>8770</v>
      </c>
      <c r="O112">
        <v>80</v>
      </c>
      <c r="P112" s="17">
        <v>45865</v>
      </c>
      <c r="Q112" t="s">
        <v>816</v>
      </c>
      <c r="R112" t="s">
        <v>24</v>
      </c>
      <c r="S112" s="17">
        <v>45865.680230682869</v>
      </c>
      <c r="T112" s="27"/>
      <c r="U112">
        <v>98.876666666666665</v>
      </c>
      <c r="V112">
        <v>7.2433333333333332</v>
      </c>
      <c r="W112">
        <v>106.12</v>
      </c>
      <c r="X112">
        <v>3</v>
      </c>
      <c r="Y112">
        <v>5.3066666666666666</v>
      </c>
      <c r="Z112">
        <v>0</v>
      </c>
      <c r="AA112">
        <v>0</v>
      </c>
      <c r="AB112">
        <v>0</v>
      </c>
      <c r="AC112">
        <v>3.3427799999999999</v>
      </c>
      <c r="AD112">
        <v>108.0838866666667</v>
      </c>
      <c r="AE112">
        <v>0</v>
      </c>
      <c r="AG112">
        <v>318.36</v>
      </c>
      <c r="AH112">
        <v>0</v>
      </c>
      <c r="AI112">
        <v>15.92</v>
      </c>
      <c r="AJ112">
        <v>10.02834</v>
      </c>
      <c r="AK112">
        <v>324.25166000000002</v>
      </c>
      <c r="AL112" t="s">
        <v>26</v>
      </c>
      <c r="AM112" t="s">
        <v>21389</v>
      </c>
      <c r="AN112" s="39" t="s">
        <v>21390</v>
      </c>
      <c r="AO112" s="29">
        <v>0</v>
      </c>
      <c r="AP112" s="30">
        <f t="shared" ref="AP112" si="138">AO112*(45%-14.25%-2%)</f>
        <v>0</v>
      </c>
      <c r="AQ112" s="30">
        <f t="shared" ref="AQ112" si="139">AP112/X112</f>
        <v>0</v>
      </c>
      <c r="AS112" s="36">
        <v>45865.680230682869</v>
      </c>
      <c r="AT112" s="27"/>
    </row>
    <row r="113" spans="1:46" x14ac:dyDescent="0.25">
      <c r="A113" t="s">
        <v>20647</v>
      </c>
      <c r="B113">
        <v>3355823</v>
      </c>
      <c r="C113" t="s">
        <v>20823</v>
      </c>
      <c r="D113">
        <v>200160</v>
      </c>
      <c r="E113" t="s">
        <v>20659</v>
      </c>
      <c r="F113" t="s">
        <v>21122</v>
      </c>
      <c r="G113" t="s">
        <v>89</v>
      </c>
      <c r="H113" t="s">
        <v>90</v>
      </c>
      <c r="I113" t="s">
        <v>14</v>
      </c>
      <c r="J113" t="s">
        <v>21123</v>
      </c>
      <c r="K113" t="s">
        <v>21124</v>
      </c>
      <c r="L113" t="s">
        <v>271</v>
      </c>
      <c r="M113" t="s">
        <v>20649</v>
      </c>
      <c r="N113">
        <v>8345</v>
      </c>
      <c r="O113">
        <v>39</v>
      </c>
      <c r="P113" s="17">
        <v>45865</v>
      </c>
      <c r="Q113" t="s">
        <v>20652</v>
      </c>
      <c r="R113" t="s">
        <v>24</v>
      </c>
      <c r="S113" s="17">
        <v>45863.561727893517</v>
      </c>
      <c r="T113" s="27"/>
      <c r="U113">
        <v>46.813333333333333</v>
      </c>
      <c r="V113">
        <v>7.2733333333333334</v>
      </c>
      <c r="W113">
        <v>54.086666666666673</v>
      </c>
      <c r="X113">
        <v>3</v>
      </c>
      <c r="Y113">
        <v>2.7033333333333331</v>
      </c>
      <c r="Z113">
        <v>0</v>
      </c>
      <c r="AA113">
        <v>0</v>
      </c>
      <c r="AB113">
        <v>0</v>
      </c>
      <c r="AC113">
        <v>1.70373</v>
      </c>
      <c r="AD113">
        <v>55.086269999999992</v>
      </c>
      <c r="AE113">
        <v>0</v>
      </c>
      <c r="AG113">
        <v>162.26</v>
      </c>
      <c r="AH113">
        <v>0</v>
      </c>
      <c r="AI113">
        <v>8.11</v>
      </c>
      <c r="AJ113">
        <v>5.1111899999999997</v>
      </c>
      <c r="AK113">
        <v>165.25881000000001</v>
      </c>
      <c r="AL113" t="s">
        <v>26</v>
      </c>
      <c r="AM113" t="s">
        <v>21391</v>
      </c>
      <c r="AN113" s="39" t="s">
        <v>21392</v>
      </c>
      <c r="AO113" s="29">
        <v>0</v>
      </c>
      <c r="AP113" s="30">
        <f t="shared" ref="AP113:AP114" si="140">AO113*(45%-14.25%-2%)</f>
        <v>0</v>
      </c>
      <c r="AQ113" s="30">
        <f t="shared" ref="AQ113:AQ114" si="141">AP113/X113</f>
        <v>0</v>
      </c>
      <c r="AS113" s="36">
        <v>45863.561727893517</v>
      </c>
      <c r="AT113" s="27"/>
    </row>
    <row r="114" spans="1:46" x14ac:dyDescent="0.25">
      <c r="A114" t="s">
        <v>20647</v>
      </c>
      <c r="B114">
        <v>3355823</v>
      </c>
      <c r="C114" t="s">
        <v>20824</v>
      </c>
      <c r="D114">
        <v>200161</v>
      </c>
      <c r="E114" t="s">
        <v>20659</v>
      </c>
      <c r="F114" t="s">
        <v>21122</v>
      </c>
      <c r="G114" t="s">
        <v>89</v>
      </c>
      <c r="H114" t="s">
        <v>90</v>
      </c>
      <c r="I114" t="s">
        <v>14</v>
      </c>
      <c r="J114" t="s">
        <v>21125</v>
      </c>
      <c r="K114" t="s">
        <v>21124</v>
      </c>
      <c r="L114" t="s">
        <v>271</v>
      </c>
      <c r="M114" t="s">
        <v>20649</v>
      </c>
      <c r="N114">
        <v>8345</v>
      </c>
      <c r="O114">
        <v>40</v>
      </c>
      <c r="P114" s="17">
        <v>45865</v>
      </c>
      <c r="Q114" t="s">
        <v>20652</v>
      </c>
      <c r="R114" t="s">
        <v>24</v>
      </c>
      <c r="S114" s="17">
        <v>45863.561727893517</v>
      </c>
      <c r="T114" s="27"/>
      <c r="U114">
        <v>46.813333333333333</v>
      </c>
      <c r="V114">
        <v>7.2733333333333334</v>
      </c>
      <c r="W114">
        <v>54.086666666666673</v>
      </c>
      <c r="X114">
        <v>3</v>
      </c>
      <c r="Y114">
        <v>2.7033333333333331</v>
      </c>
      <c r="Z114">
        <v>0</v>
      </c>
      <c r="AA114">
        <v>0</v>
      </c>
      <c r="AB114">
        <v>0</v>
      </c>
      <c r="AC114">
        <v>1.70373</v>
      </c>
      <c r="AD114">
        <v>55.086269999999992</v>
      </c>
      <c r="AE114">
        <v>0</v>
      </c>
      <c r="AG114">
        <v>162.26</v>
      </c>
      <c r="AH114">
        <v>0</v>
      </c>
      <c r="AI114">
        <v>8.11</v>
      </c>
      <c r="AJ114">
        <v>5.1111899999999997</v>
      </c>
      <c r="AK114">
        <v>165.25881000000001</v>
      </c>
      <c r="AL114" t="s">
        <v>26</v>
      </c>
      <c r="AM114" t="s">
        <v>21391</v>
      </c>
      <c r="AN114" s="39" t="s">
        <v>21392</v>
      </c>
      <c r="AO114" s="29">
        <v>0</v>
      </c>
      <c r="AP114" s="30">
        <f t="shared" si="140"/>
        <v>0</v>
      </c>
      <c r="AQ114" s="30">
        <f t="shared" si="141"/>
        <v>0</v>
      </c>
      <c r="AS114" s="36">
        <v>45863.561727893517</v>
      </c>
      <c r="AT114" s="27"/>
    </row>
    <row r="115" spans="1:46" x14ac:dyDescent="0.25">
      <c r="A115" t="s">
        <v>20647</v>
      </c>
      <c r="B115">
        <v>3226474</v>
      </c>
      <c r="C115" t="s">
        <v>20825</v>
      </c>
      <c r="D115">
        <v>65626</v>
      </c>
      <c r="E115" t="s">
        <v>20659</v>
      </c>
      <c r="F115" t="s">
        <v>21126</v>
      </c>
      <c r="G115" t="s">
        <v>89</v>
      </c>
      <c r="H115" t="s">
        <v>90</v>
      </c>
      <c r="I115" t="s">
        <v>14</v>
      </c>
      <c r="J115" t="s">
        <v>21127</v>
      </c>
      <c r="K115" t="s">
        <v>21128</v>
      </c>
      <c r="L115" t="s">
        <v>20649</v>
      </c>
      <c r="M115" t="s">
        <v>271</v>
      </c>
      <c r="N115">
        <v>8350</v>
      </c>
      <c r="O115">
        <v>39</v>
      </c>
      <c r="P115" s="17">
        <v>45834</v>
      </c>
      <c r="Q115" t="s">
        <v>20652</v>
      </c>
      <c r="R115" t="s">
        <v>24</v>
      </c>
      <c r="S115" s="17">
        <v>45834.916772511577</v>
      </c>
      <c r="T115" s="27"/>
      <c r="U115">
        <v>115.83</v>
      </c>
      <c r="V115">
        <v>21.36</v>
      </c>
      <c r="W115">
        <v>137.19</v>
      </c>
      <c r="X115">
        <v>1</v>
      </c>
      <c r="Y115">
        <v>6.86</v>
      </c>
      <c r="Z115">
        <v>0</v>
      </c>
      <c r="AA115">
        <v>0</v>
      </c>
      <c r="AB115">
        <v>0</v>
      </c>
      <c r="AC115">
        <v>4.321485</v>
      </c>
      <c r="AD115">
        <v>139.72851499999999</v>
      </c>
      <c r="AE115">
        <v>0</v>
      </c>
      <c r="AG115">
        <v>137.19</v>
      </c>
      <c r="AH115">
        <v>0</v>
      </c>
      <c r="AI115">
        <v>6.86</v>
      </c>
      <c r="AJ115">
        <v>4.321485</v>
      </c>
      <c r="AK115">
        <v>139.72851499999999</v>
      </c>
      <c r="AL115" t="s">
        <v>25</v>
      </c>
      <c r="AM115" t="s">
        <v>21393</v>
      </c>
      <c r="AN115" s="39" t="s">
        <v>21394</v>
      </c>
      <c r="AO115" s="29">
        <v>0</v>
      </c>
      <c r="AP115" s="30">
        <f t="shared" ref="AP115" si="142">AO115*(45%-14.25%-2%)</f>
        <v>0</v>
      </c>
      <c r="AQ115" s="30">
        <f t="shared" ref="AQ115" si="143">AP115/X115</f>
        <v>0</v>
      </c>
      <c r="AS115" s="36">
        <v>45834.916772511577</v>
      </c>
      <c r="AT115" s="27"/>
    </row>
    <row r="116" spans="1:46" x14ac:dyDescent="0.25">
      <c r="A116" t="s">
        <v>20647</v>
      </c>
      <c r="B116">
        <v>3093821</v>
      </c>
      <c r="C116" t="s">
        <v>20826</v>
      </c>
      <c r="D116">
        <v>64302</v>
      </c>
      <c r="E116" t="s">
        <v>20659</v>
      </c>
      <c r="F116" t="s">
        <v>21129</v>
      </c>
      <c r="G116" t="s">
        <v>89</v>
      </c>
      <c r="H116" t="s">
        <v>90</v>
      </c>
      <c r="I116" t="s">
        <v>14</v>
      </c>
      <c r="J116" t="s">
        <v>21130</v>
      </c>
      <c r="K116" t="s">
        <v>21131</v>
      </c>
      <c r="L116" t="s">
        <v>20649</v>
      </c>
      <c r="M116" t="s">
        <v>20650</v>
      </c>
      <c r="N116">
        <v>8350</v>
      </c>
      <c r="O116">
        <v>38</v>
      </c>
      <c r="P116" s="17">
        <v>45800</v>
      </c>
      <c r="Q116" t="s">
        <v>20652</v>
      </c>
      <c r="R116" t="s">
        <v>24</v>
      </c>
      <c r="S116" s="17">
        <v>45799.706285185188</v>
      </c>
      <c r="T116" s="27"/>
      <c r="U116">
        <v>28.702500000000001</v>
      </c>
      <c r="V116">
        <v>6.2725</v>
      </c>
      <c r="W116">
        <v>34.975000000000001</v>
      </c>
      <c r="X116">
        <v>4</v>
      </c>
      <c r="Y116">
        <v>1.2250000000000001</v>
      </c>
      <c r="Z116">
        <v>0</v>
      </c>
      <c r="AA116">
        <v>0</v>
      </c>
      <c r="AB116">
        <v>0</v>
      </c>
      <c r="AC116">
        <v>1.08597375</v>
      </c>
      <c r="AD116">
        <v>35.114026250000002</v>
      </c>
      <c r="AE116">
        <v>0</v>
      </c>
      <c r="AG116">
        <v>139.9</v>
      </c>
      <c r="AH116">
        <v>0</v>
      </c>
      <c r="AI116">
        <v>4.9000000000000004</v>
      </c>
      <c r="AJ116">
        <v>4.3438949999999998</v>
      </c>
      <c r="AK116">
        <v>140.45610500000001</v>
      </c>
      <c r="AL116" t="s">
        <v>39</v>
      </c>
      <c r="AM116" t="s">
        <v>21395</v>
      </c>
      <c r="AN116" s="39" t="s">
        <v>21396</v>
      </c>
      <c r="AO116" s="29">
        <v>5.09</v>
      </c>
      <c r="AP116" s="30">
        <f t="shared" ref="AP116:AP117" si="144">AO116*(45%-14.25%-2%)</f>
        <v>1.4633749999999999</v>
      </c>
      <c r="AQ116" s="30">
        <f t="shared" ref="AQ116:AQ117" si="145">AP116/X116</f>
        <v>0.36584374999999997</v>
      </c>
      <c r="AS116" s="36">
        <v>45799.706285185188</v>
      </c>
      <c r="AT116" s="27"/>
    </row>
    <row r="117" spans="1:46" x14ac:dyDescent="0.25">
      <c r="A117" t="s">
        <v>20647</v>
      </c>
      <c r="B117">
        <v>3093821</v>
      </c>
      <c r="C117" t="s">
        <v>20827</v>
      </c>
      <c r="D117">
        <v>64303</v>
      </c>
      <c r="E117" t="s">
        <v>20659</v>
      </c>
      <c r="F117" t="s">
        <v>21129</v>
      </c>
      <c r="G117" t="s">
        <v>89</v>
      </c>
      <c r="H117" t="s">
        <v>90</v>
      </c>
      <c r="I117" t="s">
        <v>14</v>
      </c>
      <c r="J117" t="s">
        <v>21132</v>
      </c>
      <c r="K117" t="s">
        <v>21133</v>
      </c>
      <c r="L117" t="s">
        <v>20649</v>
      </c>
      <c r="M117" t="s">
        <v>20650</v>
      </c>
      <c r="N117">
        <v>8350</v>
      </c>
      <c r="O117">
        <v>37</v>
      </c>
      <c r="P117" s="17">
        <v>45800</v>
      </c>
      <c r="Q117" t="s">
        <v>20652</v>
      </c>
      <c r="R117" t="s">
        <v>24</v>
      </c>
      <c r="S117" s="17">
        <v>45799.706285185188</v>
      </c>
      <c r="T117" s="27"/>
      <c r="U117">
        <v>28.702500000000001</v>
      </c>
      <c r="V117">
        <v>6.2725</v>
      </c>
      <c r="W117">
        <v>34.975000000000001</v>
      </c>
      <c r="X117">
        <v>4</v>
      </c>
      <c r="Y117">
        <v>1.2250000000000001</v>
      </c>
      <c r="Z117">
        <v>0</v>
      </c>
      <c r="AA117">
        <v>0</v>
      </c>
      <c r="AB117">
        <v>0</v>
      </c>
      <c r="AC117">
        <v>1.08597375</v>
      </c>
      <c r="AD117">
        <v>35.114026250000002</v>
      </c>
      <c r="AE117">
        <v>0</v>
      </c>
      <c r="AG117">
        <v>139.9</v>
      </c>
      <c r="AH117">
        <v>0</v>
      </c>
      <c r="AI117">
        <v>4.9000000000000004</v>
      </c>
      <c r="AJ117">
        <v>4.3438949999999998</v>
      </c>
      <c r="AK117">
        <v>140.45610500000001</v>
      </c>
      <c r="AL117" t="s">
        <v>39</v>
      </c>
      <c r="AM117" t="s">
        <v>21395</v>
      </c>
      <c r="AN117" s="39" t="s">
        <v>21396</v>
      </c>
      <c r="AO117" s="29">
        <v>5.09</v>
      </c>
      <c r="AP117" s="30">
        <f t="shared" si="144"/>
        <v>1.4633749999999999</v>
      </c>
      <c r="AQ117" s="30">
        <f t="shared" si="145"/>
        <v>0.36584374999999997</v>
      </c>
      <c r="AS117" s="36">
        <v>45799.706285185188</v>
      </c>
      <c r="AT117" s="27"/>
    </row>
    <row r="118" spans="1:46" x14ac:dyDescent="0.25">
      <c r="A118" t="s">
        <v>20647</v>
      </c>
      <c r="B118">
        <v>3365552</v>
      </c>
      <c r="C118" t="s">
        <v>20828</v>
      </c>
      <c r="D118">
        <v>67079</v>
      </c>
      <c r="E118" t="s">
        <v>20659</v>
      </c>
      <c r="F118" t="s">
        <v>21134</v>
      </c>
      <c r="G118" t="s">
        <v>89</v>
      </c>
      <c r="H118" t="s">
        <v>90</v>
      </c>
      <c r="I118" t="s">
        <v>10</v>
      </c>
      <c r="J118" t="s">
        <v>20680</v>
      </c>
      <c r="K118" t="s">
        <v>20681</v>
      </c>
      <c r="L118" t="s">
        <v>20648</v>
      </c>
      <c r="M118" t="s">
        <v>20650</v>
      </c>
      <c r="N118">
        <v>8350</v>
      </c>
      <c r="O118">
        <v>3</v>
      </c>
      <c r="P118" s="17">
        <v>45875</v>
      </c>
      <c r="Q118" t="s">
        <v>816</v>
      </c>
      <c r="R118" t="s">
        <v>24</v>
      </c>
      <c r="S118" s="17">
        <v>45865.835071215275</v>
      </c>
      <c r="T118" s="27"/>
      <c r="U118">
        <v>44.610000000000007</v>
      </c>
      <c r="V118">
        <v>8.7200000000000006</v>
      </c>
      <c r="W118">
        <v>53.330000000000013</v>
      </c>
      <c r="X118">
        <v>3</v>
      </c>
      <c r="Y118">
        <v>2.666666666666667</v>
      </c>
      <c r="Z118">
        <v>0</v>
      </c>
      <c r="AA118">
        <v>0</v>
      </c>
      <c r="AB118">
        <v>0</v>
      </c>
      <c r="AC118">
        <v>1.6798949999999999</v>
      </c>
      <c r="AD118">
        <v>54.316771666666668</v>
      </c>
      <c r="AE118">
        <v>0</v>
      </c>
      <c r="AG118">
        <v>159.99</v>
      </c>
      <c r="AH118">
        <v>0</v>
      </c>
      <c r="AI118">
        <v>8</v>
      </c>
      <c r="AJ118">
        <v>5.0396850000000004</v>
      </c>
      <c r="AK118">
        <v>162.95031499999999</v>
      </c>
      <c r="AL118" t="s">
        <v>26</v>
      </c>
      <c r="AM118" t="s">
        <v>21397</v>
      </c>
      <c r="AN118" s="39" t="s">
        <v>21398</v>
      </c>
      <c r="AO118" s="29">
        <v>0</v>
      </c>
      <c r="AP118" s="30">
        <f t="shared" ref="AP118:AP119" si="146">AO118*(45%-14.25%-2%)</f>
        <v>0</v>
      </c>
      <c r="AQ118" s="30">
        <f t="shared" ref="AQ118:AQ119" si="147">AP118/X118</f>
        <v>0</v>
      </c>
      <c r="AS118" s="36">
        <v>45865.835071215275</v>
      </c>
      <c r="AT118" s="27"/>
    </row>
    <row r="119" spans="1:46" x14ac:dyDescent="0.25">
      <c r="A119" t="s">
        <v>20647</v>
      </c>
      <c r="B119">
        <v>3365552</v>
      </c>
      <c r="C119" t="s">
        <v>20829</v>
      </c>
      <c r="D119">
        <v>67078</v>
      </c>
      <c r="E119" t="s">
        <v>20659</v>
      </c>
      <c r="F119" t="s">
        <v>21134</v>
      </c>
      <c r="G119" t="s">
        <v>89</v>
      </c>
      <c r="H119" t="s">
        <v>90</v>
      </c>
      <c r="I119" t="s">
        <v>10</v>
      </c>
      <c r="J119" t="s">
        <v>21135</v>
      </c>
      <c r="K119" t="s">
        <v>21016</v>
      </c>
      <c r="L119" t="s">
        <v>20648</v>
      </c>
      <c r="M119" t="s">
        <v>20650</v>
      </c>
      <c r="N119">
        <v>8350</v>
      </c>
      <c r="O119">
        <v>4</v>
      </c>
      <c r="P119" s="17">
        <v>45875</v>
      </c>
      <c r="Q119" t="s">
        <v>816</v>
      </c>
      <c r="R119" t="s">
        <v>24</v>
      </c>
      <c r="S119" s="17">
        <v>45865.835071215275</v>
      </c>
      <c r="T119" s="27"/>
      <c r="U119">
        <v>44.610000000000007</v>
      </c>
      <c r="V119">
        <v>8.7200000000000006</v>
      </c>
      <c r="W119">
        <v>53.330000000000013</v>
      </c>
      <c r="X119">
        <v>3</v>
      </c>
      <c r="Y119">
        <v>2.666666666666667</v>
      </c>
      <c r="Z119">
        <v>0</v>
      </c>
      <c r="AA119">
        <v>0</v>
      </c>
      <c r="AB119">
        <v>0</v>
      </c>
      <c r="AC119">
        <v>1.6798949999999999</v>
      </c>
      <c r="AD119">
        <v>54.316771666666668</v>
      </c>
      <c r="AE119">
        <v>0</v>
      </c>
      <c r="AG119">
        <v>159.99</v>
      </c>
      <c r="AH119">
        <v>0</v>
      </c>
      <c r="AI119">
        <v>8</v>
      </c>
      <c r="AJ119">
        <v>5.0396850000000004</v>
      </c>
      <c r="AK119">
        <v>162.95031499999999</v>
      </c>
      <c r="AL119" t="s">
        <v>26</v>
      </c>
      <c r="AM119" t="s">
        <v>21397</v>
      </c>
      <c r="AN119" s="39" t="s">
        <v>21398</v>
      </c>
      <c r="AO119" s="29">
        <v>0</v>
      </c>
      <c r="AP119" s="30">
        <f t="shared" si="146"/>
        <v>0</v>
      </c>
      <c r="AQ119" s="30">
        <f t="shared" si="147"/>
        <v>0</v>
      </c>
      <c r="AS119" s="36">
        <v>45865.835071215275</v>
      </c>
      <c r="AT119" s="27"/>
    </row>
    <row r="120" spans="1:46" x14ac:dyDescent="0.25">
      <c r="A120" t="s">
        <v>20647</v>
      </c>
      <c r="B120">
        <v>3360589</v>
      </c>
      <c r="C120" t="s">
        <v>20830</v>
      </c>
      <c r="D120">
        <v>67038</v>
      </c>
      <c r="E120" t="s">
        <v>20659</v>
      </c>
      <c r="F120" t="s">
        <v>21136</v>
      </c>
      <c r="G120" t="s">
        <v>89</v>
      </c>
      <c r="H120" t="s">
        <v>90</v>
      </c>
      <c r="I120" t="s">
        <v>10</v>
      </c>
      <c r="J120" t="s">
        <v>21137</v>
      </c>
      <c r="K120" t="s">
        <v>21138</v>
      </c>
      <c r="L120" t="s">
        <v>20649</v>
      </c>
      <c r="M120" t="s">
        <v>271</v>
      </c>
      <c r="N120">
        <v>8350</v>
      </c>
      <c r="O120">
        <v>9</v>
      </c>
      <c r="P120" s="17">
        <v>45867</v>
      </c>
      <c r="Q120" t="s">
        <v>20652</v>
      </c>
      <c r="R120" t="s">
        <v>24</v>
      </c>
      <c r="S120" s="17">
        <v>45864.646509259263</v>
      </c>
      <c r="T120" s="27"/>
      <c r="U120">
        <v>68.27</v>
      </c>
      <c r="V120">
        <v>10.68</v>
      </c>
      <c r="W120">
        <v>78.95</v>
      </c>
      <c r="X120">
        <v>2</v>
      </c>
      <c r="Y120">
        <v>3.95</v>
      </c>
      <c r="Z120">
        <v>0</v>
      </c>
      <c r="AA120">
        <v>0</v>
      </c>
      <c r="AB120">
        <v>0</v>
      </c>
      <c r="AC120">
        <v>2.4869249999999998</v>
      </c>
      <c r="AD120">
        <v>80.413075000000006</v>
      </c>
      <c r="AE120">
        <v>0</v>
      </c>
      <c r="AG120">
        <v>157.9</v>
      </c>
      <c r="AH120">
        <v>0</v>
      </c>
      <c r="AI120">
        <v>7.9</v>
      </c>
      <c r="AJ120">
        <v>4.9738499999999997</v>
      </c>
      <c r="AK120">
        <v>160.82615000000001</v>
      </c>
      <c r="AL120" t="s">
        <v>27</v>
      </c>
      <c r="AM120" t="s">
        <v>21399</v>
      </c>
      <c r="AN120" s="39" t="s">
        <v>21400</v>
      </c>
      <c r="AO120" s="29">
        <v>5.09</v>
      </c>
      <c r="AP120" s="30">
        <f t="shared" ref="AP120" si="148">AO120*(45%-14.25%-2%)</f>
        <v>1.4633749999999999</v>
      </c>
      <c r="AQ120" s="30">
        <f t="shared" ref="AQ120" si="149">AP120/X120</f>
        <v>0.73168749999999994</v>
      </c>
      <c r="AS120" s="36">
        <v>45864.646509259263</v>
      </c>
      <c r="AT120" s="27"/>
    </row>
    <row r="121" spans="1:46" x14ac:dyDescent="0.25">
      <c r="A121" t="s">
        <v>20647</v>
      </c>
      <c r="B121">
        <v>3108694</v>
      </c>
      <c r="C121" t="s">
        <v>20831</v>
      </c>
      <c r="D121">
        <v>64463</v>
      </c>
      <c r="E121" t="s">
        <v>20659</v>
      </c>
      <c r="F121" t="s">
        <v>21139</v>
      </c>
      <c r="G121" t="s">
        <v>89</v>
      </c>
      <c r="H121" t="s">
        <v>90</v>
      </c>
      <c r="I121" t="s">
        <v>137</v>
      </c>
      <c r="J121" t="s">
        <v>21140</v>
      </c>
      <c r="K121" t="s">
        <v>21141</v>
      </c>
      <c r="L121" t="s">
        <v>20649</v>
      </c>
      <c r="M121" t="s">
        <v>271</v>
      </c>
      <c r="N121">
        <v>8350</v>
      </c>
      <c r="O121">
        <v>14</v>
      </c>
      <c r="P121" s="17">
        <v>45804</v>
      </c>
      <c r="Q121" t="s">
        <v>20652</v>
      </c>
      <c r="R121" t="s">
        <v>24</v>
      </c>
      <c r="S121" s="17">
        <v>45804.063911574071</v>
      </c>
      <c r="T121" s="27"/>
      <c r="U121">
        <v>38.61</v>
      </c>
      <c r="V121">
        <v>7.12</v>
      </c>
      <c r="W121">
        <v>45.73</v>
      </c>
      <c r="X121">
        <v>3</v>
      </c>
      <c r="Y121">
        <v>1.6</v>
      </c>
      <c r="Z121">
        <v>0</v>
      </c>
      <c r="AA121">
        <v>0</v>
      </c>
      <c r="AB121">
        <v>0</v>
      </c>
      <c r="AC121">
        <v>2.3665275000000001</v>
      </c>
      <c r="AD121">
        <v>44.963472500000002</v>
      </c>
      <c r="AE121">
        <v>0</v>
      </c>
      <c r="AG121">
        <v>137.19</v>
      </c>
      <c r="AH121">
        <v>0</v>
      </c>
      <c r="AI121">
        <v>4.8</v>
      </c>
      <c r="AJ121">
        <v>7.0995825000000004</v>
      </c>
      <c r="AK121">
        <v>134.89041750000001</v>
      </c>
      <c r="AL121" t="s">
        <v>37</v>
      </c>
      <c r="AM121" t="s">
        <v>21401</v>
      </c>
      <c r="AN121" s="39" t="s">
        <v>21402</v>
      </c>
      <c r="AO121" s="29">
        <v>0</v>
      </c>
      <c r="AP121" s="30">
        <f t="shared" ref="AP121" si="150">AO121*(45%-14.25%-2%)</f>
        <v>0</v>
      </c>
      <c r="AQ121" s="30">
        <f t="shared" ref="AQ121" si="151">AP121/X121</f>
        <v>0</v>
      </c>
      <c r="AS121" s="36">
        <v>45804.063911574071</v>
      </c>
      <c r="AT121" s="27"/>
    </row>
    <row r="122" spans="1:46" x14ac:dyDescent="0.25">
      <c r="A122" t="s">
        <v>20647</v>
      </c>
      <c r="B122">
        <v>3370545</v>
      </c>
      <c r="C122" t="s">
        <v>20832</v>
      </c>
      <c r="D122">
        <v>67111</v>
      </c>
      <c r="E122" t="s">
        <v>20653</v>
      </c>
      <c r="F122" t="s">
        <v>21142</v>
      </c>
      <c r="G122" t="s">
        <v>89</v>
      </c>
      <c r="H122" t="s">
        <v>90</v>
      </c>
      <c r="I122" t="s">
        <v>10</v>
      </c>
      <c r="J122" t="s">
        <v>21143</v>
      </c>
      <c r="K122" t="s">
        <v>21144</v>
      </c>
      <c r="L122" t="s">
        <v>20648</v>
      </c>
      <c r="M122" t="s">
        <v>20650</v>
      </c>
      <c r="N122">
        <v>8350</v>
      </c>
      <c r="O122">
        <v>9</v>
      </c>
      <c r="P122" s="17">
        <v>45868</v>
      </c>
      <c r="Q122" t="s">
        <v>816</v>
      </c>
      <c r="R122" t="s">
        <v>24</v>
      </c>
      <c r="S122" s="17">
        <v>45866.963715509257</v>
      </c>
      <c r="T122" s="27"/>
      <c r="U122">
        <v>157.77000000000001</v>
      </c>
      <c r="V122">
        <v>26.16</v>
      </c>
      <c r="W122">
        <v>183.93</v>
      </c>
      <c r="X122">
        <v>1</v>
      </c>
      <c r="Y122">
        <v>9.1999999999999993</v>
      </c>
      <c r="Z122">
        <v>0</v>
      </c>
      <c r="AA122">
        <v>0</v>
      </c>
      <c r="AB122">
        <v>0</v>
      </c>
      <c r="AC122">
        <v>5.7937950000000003</v>
      </c>
      <c r="AD122">
        <v>187.33620500000001</v>
      </c>
      <c r="AE122">
        <v>0</v>
      </c>
      <c r="AG122">
        <v>183.93</v>
      </c>
      <c r="AH122">
        <v>0</v>
      </c>
      <c r="AI122">
        <v>9.1999999999999993</v>
      </c>
      <c r="AJ122">
        <v>5.7937950000000003</v>
      </c>
      <c r="AK122">
        <v>187.33620500000001</v>
      </c>
      <c r="AL122" t="s">
        <v>25</v>
      </c>
      <c r="AM122" t="s">
        <v>21403</v>
      </c>
      <c r="AN122" s="39" t="s">
        <v>21404</v>
      </c>
      <c r="AO122" s="29">
        <v>0</v>
      </c>
      <c r="AP122" s="30">
        <f t="shared" ref="AP122" si="152">AO122*(45%-14.25%-2%)</f>
        <v>0</v>
      </c>
      <c r="AQ122" s="30">
        <f t="shared" ref="AQ122" si="153">AP122/X122</f>
        <v>0</v>
      </c>
      <c r="AS122" s="36">
        <v>45866.963715509257</v>
      </c>
      <c r="AT122" s="27"/>
    </row>
    <row r="123" spans="1:46" x14ac:dyDescent="0.25">
      <c r="A123" t="s">
        <v>20647</v>
      </c>
      <c r="B123">
        <v>3365375</v>
      </c>
      <c r="C123" t="s">
        <v>20833</v>
      </c>
      <c r="D123">
        <v>67074</v>
      </c>
      <c r="E123" t="s">
        <v>20659</v>
      </c>
      <c r="F123" t="s">
        <v>21145</v>
      </c>
      <c r="G123" t="s">
        <v>89</v>
      </c>
      <c r="H123" t="s">
        <v>90</v>
      </c>
      <c r="I123" t="s">
        <v>10</v>
      </c>
      <c r="J123" t="s">
        <v>21146</v>
      </c>
      <c r="K123" t="s">
        <v>21147</v>
      </c>
      <c r="L123" t="s">
        <v>20649</v>
      </c>
      <c r="M123" t="s">
        <v>20650</v>
      </c>
      <c r="N123">
        <v>8350</v>
      </c>
      <c r="O123">
        <v>13</v>
      </c>
      <c r="P123" s="17">
        <v>45879</v>
      </c>
      <c r="Q123" t="s">
        <v>20652</v>
      </c>
      <c r="R123" t="s">
        <v>24</v>
      </c>
      <c r="S123" s="17">
        <v>45865.803307442133</v>
      </c>
      <c r="T123" s="27"/>
      <c r="U123">
        <v>37.156666666666673</v>
      </c>
      <c r="V123">
        <v>8.3633333333333333</v>
      </c>
      <c r="W123">
        <v>45.52</v>
      </c>
      <c r="X123">
        <v>3</v>
      </c>
      <c r="Y123">
        <v>2.2766666666666668</v>
      </c>
      <c r="Z123">
        <v>0</v>
      </c>
      <c r="AA123">
        <v>0</v>
      </c>
      <c r="AB123">
        <v>0</v>
      </c>
      <c r="AC123">
        <v>1.43388</v>
      </c>
      <c r="AD123">
        <v>46.362786666666672</v>
      </c>
      <c r="AE123">
        <v>0</v>
      </c>
      <c r="AG123">
        <v>136.56</v>
      </c>
      <c r="AH123">
        <v>0</v>
      </c>
      <c r="AI123">
        <v>6.83</v>
      </c>
      <c r="AJ123">
        <v>4.3016399999999999</v>
      </c>
      <c r="AK123">
        <v>139.08835999999999</v>
      </c>
      <c r="AL123" t="s">
        <v>26</v>
      </c>
      <c r="AM123" t="s">
        <v>21405</v>
      </c>
      <c r="AN123" s="39" t="s">
        <v>21406</v>
      </c>
      <c r="AO123" s="29">
        <v>0</v>
      </c>
      <c r="AP123" s="30">
        <f t="shared" ref="AP123:AP124" si="154">AO123*(45%-14.25%-2%)</f>
        <v>0</v>
      </c>
      <c r="AQ123" s="30">
        <f t="shared" ref="AQ123:AQ124" si="155">AP123/X123</f>
        <v>0</v>
      </c>
      <c r="AS123" s="36">
        <v>45865.803307442133</v>
      </c>
      <c r="AT123" s="27"/>
    </row>
    <row r="124" spans="1:46" x14ac:dyDescent="0.25">
      <c r="A124" t="s">
        <v>20647</v>
      </c>
      <c r="B124">
        <v>3378727</v>
      </c>
      <c r="C124" t="s">
        <v>20834</v>
      </c>
      <c r="D124">
        <v>200390</v>
      </c>
      <c r="E124" t="s">
        <v>20653</v>
      </c>
      <c r="F124" t="s">
        <v>21148</v>
      </c>
      <c r="G124" t="s">
        <v>89</v>
      </c>
      <c r="H124" t="s">
        <v>90</v>
      </c>
      <c r="I124" t="s">
        <v>10</v>
      </c>
      <c r="J124" t="s">
        <v>21149</v>
      </c>
      <c r="K124" t="s">
        <v>21150</v>
      </c>
      <c r="L124" t="s">
        <v>20650</v>
      </c>
      <c r="M124" t="s">
        <v>20648</v>
      </c>
      <c r="N124">
        <v>8765</v>
      </c>
      <c r="O124">
        <v>71</v>
      </c>
      <c r="P124" s="17">
        <v>45870</v>
      </c>
      <c r="Q124" t="s">
        <v>1139</v>
      </c>
      <c r="R124" t="s">
        <v>24</v>
      </c>
      <c r="S124" s="17">
        <v>45869.023606875002</v>
      </c>
      <c r="T124" s="27"/>
      <c r="U124">
        <v>246.42</v>
      </c>
      <c r="V124">
        <v>15.97</v>
      </c>
      <c r="W124">
        <v>262.39</v>
      </c>
      <c r="X124">
        <v>1</v>
      </c>
      <c r="Y124">
        <v>13.12</v>
      </c>
      <c r="Z124">
        <v>0</v>
      </c>
      <c r="AA124">
        <v>0</v>
      </c>
      <c r="AB124">
        <v>0</v>
      </c>
      <c r="AC124">
        <v>8.2652850000000004</v>
      </c>
      <c r="AD124">
        <v>267.24471499999999</v>
      </c>
      <c r="AE124">
        <v>0</v>
      </c>
      <c r="AG124">
        <v>262.39</v>
      </c>
      <c r="AH124">
        <v>0</v>
      </c>
      <c r="AI124">
        <v>13.12</v>
      </c>
      <c r="AJ124">
        <v>8.2652850000000004</v>
      </c>
      <c r="AK124">
        <v>267.24471499999999</v>
      </c>
      <c r="AL124" t="s">
        <v>25</v>
      </c>
      <c r="AM124" t="s">
        <v>21407</v>
      </c>
      <c r="AN124" s="39" t="s">
        <v>21408</v>
      </c>
      <c r="AO124" s="29">
        <v>0</v>
      </c>
      <c r="AP124" s="30">
        <f t="shared" si="154"/>
        <v>0</v>
      </c>
      <c r="AQ124" s="30">
        <f t="shared" si="155"/>
        <v>0</v>
      </c>
      <c r="AS124" s="36">
        <v>45869.023606875002</v>
      </c>
      <c r="AT124" s="27"/>
    </row>
    <row r="125" spans="1:46" x14ac:dyDescent="0.25">
      <c r="A125" t="s">
        <v>20647</v>
      </c>
      <c r="B125">
        <v>3111615</v>
      </c>
      <c r="C125" t="s">
        <v>20835</v>
      </c>
      <c r="D125">
        <v>197349</v>
      </c>
      <c r="E125" t="s">
        <v>20659</v>
      </c>
      <c r="F125" t="s">
        <v>21151</v>
      </c>
      <c r="G125" t="s">
        <v>89</v>
      </c>
      <c r="H125" t="s">
        <v>90</v>
      </c>
      <c r="I125" t="s">
        <v>10</v>
      </c>
      <c r="J125" t="s">
        <v>21152</v>
      </c>
      <c r="K125" t="s">
        <v>21153</v>
      </c>
      <c r="L125" t="s">
        <v>20650</v>
      </c>
      <c r="M125" t="s">
        <v>20649</v>
      </c>
      <c r="N125">
        <v>8345</v>
      </c>
      <c r="O125">
        <v>1</v>
      </c>
      <c r="P125" s="17">
        <v>45812</v>
      </c>
      <c r="Q125" t="s">
        <v>123</v>
      </c>
      <c r="R125" t="s">
        <v>24</v>
      </c>
      <c r="S125" s="17">
        <v>45805.013933136572</v>
      </c>
      <c r="T125" s="27"/>
      <c r="U125">
        <v>39.783333333333331</v>
      </c>
      <c r="V125">
        <v>6.206666666666667</v>
      </c>
      <c r="W125">
        <v>45.99</v>
      </c>
      <c r="X125">
        <v>3</v>
      </c>
      <c r="Y125">
        <v>1.61</v>
      </c>
      <c r="Z125">
        <v>0</v>
      </c>
      <c r="AA125">
        <v>0</v>
      </c>
      <c r="AB125">
        <v>0</v>
      </c>
      <c r="AC125">
        <v>1.4279895</v>
      </c>
      <c r="AD125">
        <v>46.172010500000013</v>
      </c>
      <c r="AE125">
        <v>0</v>
      </c>
      <c r="AG125">
        <v>137.97</v>
      </c>
      <c r="AH125">
        <v>0</v>
      </c>
      <c r="AI125">
        <v>4.83</v>
      </c>
      <c r="AJ125">
        <v>4.2839685000000003</v>
      </c>
      <c r="AK125">
        <v>138.5160315</v>
      </c>
      <c r="AL125" t="s">
        <v>37</v>
      </c>
      <c r="AM125" t="s">
        <v>21409</v>
      </c>
      <c r="AN125" s="39" t="s">
        <v>21410</v>
      </c>
      <c r="AO125" s="29">
        <v>0</v>
      </c>
      <c r="AP125" s="30">
        <f t="shared" ref="AP125" si="156">AO125*(45%-14.25%-2%)</f>
        <v>0</v>
      </c>
      <c r="AQ125" s="30">
        <f t="shared" ref="AQ125" si="157">AP125/X125</f>
        <v>0</v>
      </c>
      <c r="AS125" s="36">
        <v>45805.013933136572</v>
      </c>
      <c r="AT125" s="27"/>
    </row>
    <row r="126" spans="1:46" x14ac:dyDescent="0.25">
      <c r="A126" t="s">
        <v>20647</v>
      </c>
      <c r="B126">
        <v>3366677</v>
      </c>
      <c r="C126" t="s">
        <v>20836</v>
      </c>
      <c r="D126">
        <v>200253</v>
      </c>
      <c r="E126" t="s">
        <v>20659</v>
      </c>
      <c r="F126" t="s">
        <v>21154</v>
      </c>
      <c r="G126" t="s">
        <v>89</v>
      </c>
      <c r="H126" t="s">
        <v>90</v>
      </c>
      <c r="I126" t="s">
        <v>14</v>
      </c>
      <c r="J126" t="s">
        <v>21155</v>
      </c>
      <c r="K126" t="s">
        <v>21156</v>
      </c>
      <c r="L126" t="s">
        <v>271</v>
      </c>
      <c r="M126" t="s">
        <v>20649</v>
      </c>
      <c r="N126">
        <v>8345</v>
      </c>
      <c r="O126">
        <v>6</v>
      </c>
      <c r="P126" s="17">
        <v>45866</v>
      </c>
      <c r="Q126" t="s">
        <v>20652</v>
      </c>
      <c r="R126" t="s">
        <v>24</v>
      </c>
      <c r="S126" s="17">
        <v>45866.021259513887</v>
      </c>
      <c r="T126" s="27"/>
      <c r="U126">
        <v>68.27</v>
      </c>
      <c r="V126">
        <v>10.91</v>
      </c>
      <c r="W126">
        <v>79.180000000000007</v>
      </c>
      <c r="X126">
        <v>2</v>
      </c>
      <c r="Y126">
        <v>3.96</v>
      </c>
      <c r="Z126">
        <v>0</v>
      </c>
      <c r="AA126">
        <v>0</v>
      </c>
      <c r="AB126">
        <v>0</v>
      </c>
      <c r="AC126">
        <v>2.49417</v>
      </c>
      <c r="AD126">
        <v>80.645830000000004</v>
      </c>
      <c r="AE126">
        <v>0</v>
      </c>
      <c r="AG126">
        <v>158.36000000000001</v>
      </c>
      <c r="AH126">
        <v>0</v>
      </c>
      <c r="AI126">
        <v>7.92</v>
      </c>
      <c r="AJ126">
        <v>4.98834</v>
      </c>
      <c r="AK126">
        <v>161.29166000000001</v>
      </c>
      <c r="AL126" t="s">
        <v>27</v>
      </c>
      <c r="AM126" t="s">
        <v>21411</v>
      </c>
      <c r="AN126" s="39" t="s">
        <v>21412</v>
      </c>
      <c r="AO126" s="29">
        <v>0</v>
      </c>
      <c r="AP126" s="30">
        <f t="shared" ref="AP126" si="158">AO126*(45%-14.25%-2%)</f>
        <v>0</v>
      </c>
      <c r="AQ126" s="30">
        <f t="shared" ref="AQ126" si="159">AP126/X126</f>
        <v>0</v>
      </c>
      <c r="AS126" s="36">
        <v>45866.021259513887</v>
      </c>
      <c r="AT126" s="27"/>
    </row>
    <row r="127" spans="1:46" x14ac:dyDescent="0.25">
      <c r="A127" t="s">
        <v>20647</v>
      </c>
      <c r="B127">
        <v>3235390</v>
      </c>
      <c r="C127" t="s">
        <v>20838</v>
      </c>
      <c r="D127">
        <v>198688</v>
      </c>
      <c r="E127" t="s">
        <v>20659</v>
      </c>
      <c r="F127" t="s">
        <v>21160</v>
      </c>
      <c r="G127" t="s">
        <v>89</v>
      </c>
      <c r="H127" t="s">
        <v>90</v>
      </c>
      <c r="I127" t="s">
        <v>14</v>
      </c>
      <c r="J127" t="s">
        <v>21161</v>
      </c>
      <c r="K127" t="s">
        <v>21162</v>
      </c>
      <c r="L127" t="s">
        <v>20650</v>
      </c>
      <c r="M127" t="s">
        <v>20648</v>
      </c>
      <c r="N127">
        <v>8345</v>
      </c>
      <c r="O127">
        <v>36</v>
      </c>
      <c r="P127" s="17">
        <v>45837</v>
      </c>
      <c r="Q127" t="s">
        <v>123</v>
      </c>
      <c r="R127" t="s">
        <v>24</v>
      </c>
      <c r="S127" s="17">
        <v>45837.6000102662</v>
      </c>
      <c r="T127" s="27"/>
      <c r="U127">
        <v>138.66</v>
      </c>
      <c r="V127">
        <v>17.75</v>
      </c>
      <c r="W127">
        <v>156.41</v>
      </c>
      <c r="X127">
        <v>1</v>
      </c>
      <c r="Y127">
        <v>7.82</v>
      </c>
      <c r="Z127">
        <v>0</v>
      </c>
      <c r="AA127">
        <v>0</v>
      </c>
      <c r="AB127">
        <v>0</v>
      </c>
      <c r="AC127">
        <v>4.9269150000000002</v>
      </c>
      <c r="AD127">
        <v>159.30308500000001</v>
      </c>
      <c r="AE127">
        <v>0</v>
      </c>
      <c r="AG127">
        <v>156.41</v>
      </c>
      <c r="AH127">
        <v>0</v>
      </c>
      <c r="AI127">
        <v>7.82</v>
      </c>
      <c r="AJ127">
        <v>4.9269150000000002</v>
      </c>
      <c r="AK127">
        <v>159.30308500000001</v>
      </c>
      <c r="AL127" t="s">
        <v>25</v>
      </c>
      <c r="AM127" t="s">
        <v>21415</v>
      </c>
      <c r="AN127" s="39" t="s">
        <v>21416</v>
      </c>
      <c r="AO127" s="29">
        <v>0</v>
      </c>
      <c r="AP127" s="30">
        <f t="shared" ref="AP127:AP128" si="160">AO127*(45%-14.25%-2%)</f>
        <v>0</v>
      </c>
      <c r="AQ127" s="30">
        <f t="shared" ref="AQ127:AQ128" si="161">AP127/X127</f>
        <v>0</v>
      </c>
      <c r="AS127" s="36">
        <v>45837.6000102662</v>
      </c>
      <c r="AT127" s="27"/>
    </row>
    <row r="128" spans="1:46" x14ac:dyDescent="0.25">
      <c r="A128" t="s">
        <v>20647</v>
      </c>
      <c r="B128">
        <v>3343278</v>
      </c>
      <c r="C128" t="s">
        <v>20839</v>
      </c>
      <c r="D128">
        <v>200022</v>
      </c>
      <c r="E128" t="s">
        <v>20659</v>
      </c>
      <c r="F128" t="s">
        <v>21163</v>
      </c>
      <c r="G128" t="s">
        <v>89</v>
      </c>
      <c r="H128" t="s">
        <v>90</v>
      </c>
      <c r="I128" t="s">
        <v>14</v>
      </c>
      <c r="J128" t="s">
        <v>20670</v>
      </c>
      <c r="K128" t="s">
        <v>20671</v>
      </c>
      <c r="L128" t="s">
        <v>20650</v>
      </c>
      <c r="M128" t="s">
        <v>20648</v>
      </c>
      <c r="N128">
        <v>8345</v>
      </c>
      <c r="O128">
        <v>40</v>
      </c>
      <c r="P128" s="17">
        <v>45860</v>
      </c>
      <c r="Q128" t="s">
        <v>1139</v>
      </c>
      <c r="R128" t="s">
        <v>24</v>
      </c>
      <c r="S128" s="17">
        <v>45860.748039166669</v>
      </c>
      <c r="T128" s="27"/>
      <c r="U128">
        <v>50.38</v>
      </c>
      <c r="V128">
        <v>5.916666666666667</v>
      </c>
      <c r="W128">
        <v>56.29666666666666</v>
      </c>
      <c r="X128">
        <v>3</v>
      </c>
      <c r="Y128">
        <v>2.813333333333333</v>
      </c>
      <c r="Z128">
        <v>0</v>
      </c>
      <c r="AA128">
        <v>0</v>
      </c>
      <c r="AB128">
        <v>0</v>
      </c>
      <c r="AC128">
        <v>1.7733449999999999</v>
      </c>
      <c r="AD128">
        <v>57.336655</v>
      </c>
      <c r="AE128">
        <v>0</v>
      </c>
      <c r="AG128">
        <v>168.89</v>
      </c>
      <c r="AH128">
        <v>0</v>
      </c>
      <c r="AI128">
        <v>8.44</v>
      </c>
      <c r="AJ128">
        <v>5.3200349999999998</v>
      </c>
      <c r="AK128">
        <v>172.00996499999999</v>
      </c>
      <c r="AL128" t="s">
        <v>26</v>
      </c>
      <c r="AM128" t="s">
        <v>21417</v>
      </c>
      <c r="AN128" s="39" t="s">
        <v>21418</v>
      </c>
      <c r="AO128" s="29">
        <v>0</v>
      </c>
      <c r="AP128" s="30">
        <f t="shared" si="160"/>
        <v>0</v>
      </c>
      <c r="AQ128" s="30">
        <f t="shared" si="161"/>
        <v>0</v>
      </c>
      <c r="AS128" s="36">
        <v>45860.748039166669</v>
      </c>
      <c r="AT128" s="27"/>
    </row>
    <row r="129" spans="1:46" x14ac:dyDescent="0.25">
      <c r="A129" t="s">
        <v>20647</v>
      </c>
      <c r="B129">
        <v>3349622</v>
      </c>
      <c r="C129" t="s">
        <v>20840</v>
      </c>
      <c r="D129">
        <v>200096</v>
      </c>
      <c r="E129" t="s">
        <v>20659</v>
      </c>
      <c r="F129" t="s">
        <v>21164</v>
      </c>
      <c r="G129" t="s">
        <v>89</v>
      </c>
      <c r="H129" t="s">
        <v>90</v>
      </c>
      <c r="I129" t="s">
        <v>10</v>
      </c>
      <c r="J129" t="s">
        <v>21165</v>
      </c>
      <c r="K129" t="s">
        <v>21166</v>
      </c>
      <c r="L129" t="s">
        <v>20650</v>
      </c>
      <c r="M129" t="s">
        <v>20648</v>
      </c>
      <c r="N129">
        <v>8345</v>
      </c>
      <c r="O129">
        <v>14</v>
      </c>
      <c r="P129" s="17">
        <v>45862</v>
      </c>
      <c r="Q129" t="s">
        <v>1139</v>
      </c>
      <c r="R129" t="s">
        <v>24</v>
      </c>
      <c r="S129" s="17">
        <v>45862.000761180556</v>
      </c>
      <c r="T129" s="27"/>
      <c r="U129">
        <v>81.73</v>
      </c>
      <c r="V129">
        <v>8.875</v>
      </c>
      <c r="W129">
        <v>90.605000000000004</v>
      </c>
      <c r="X129">
        <v>2</v>
      </c>
      <c r="Y129">
        <v>4.53</v>
      </c>
      <c r="Z129">
        <v>0</v>
      </c>
      <c r="AA129">
        <v>0</v>
      </c>
      <c r="AB129">
        <v>0</v>
      </c>
      <c r="AC129">
        <v>2.8540575000000001</v>
      </c>
      <c r="AD129">
        <v>92.280942500000009</v>
      </c>
      <c r="AE129">
        <v>0</v>
      </c>
      <c r="AG129">
        <v>181.21</v>
      </c>
      <c r="AH129">
        <v>0</v>
      </c>
      <c r="AI129">
        <v>9.06</v>
      </c>
      <c r="AJ129">
        <v>5.7081150000000003</v>
      </c>
      <c r="AK129">
        <v>184.56188499999999</v>
      </c>
      <c r="AL129" t="s">
        <v>27</v>
      </c>
      <c r="AM129" t="s">
        <v>21419</v>
      </c>
      <c r="AN129" s="39" t="s">
        <v>21420</v>
      </c>
      <c r="AO129" s="29">
        <v>0</v>
      </c>
      <c r="AP129" s="30">
        <f t="shared" ref="AP129:AP130" si="162">AO129*(45%-14.25%-2%)</f>
        <v>0</v>
      </c>
      <c r="AQ129" s="30">
        <f t="shared" ref="AQ129:AQ130" si="163">AP129/X129</f>
        <v>0</v>
      </c>
      <c r="AS129" s="36">
        <v>45862.000761180556</v>
      </c>
      <c r="AT129" s="27"/>
    </row>
    <row r="130" spans="1:46" x14ac:dyDescent="0.25">
      <c r="A130" t="s">
        <v>20647</v>
      </c>
      <c r="B130">
        <v>3349622</v>
      </c>
      <c r="C130" t="s">
        <v>20841</v>
      </c>
      <c r="D130">
        <v>66935</v>
      </c>
      <c r="E130" t="s">
        <v>20659</v>
      </c>
      <c r="F130" t="s">
        <v>21164</v>
      </c>
      <c r="G130" t="s">
        <v>89</v>
      </c>
      <c r="H130" t="s">
        <v>90</v>
      </c>
      <c r="I130" t="s">
        <v>10</v>
      </c>
      <c r="J130" t="s">
        <v>21165</v>
      </c>
      <c r="K130" t="s">
        <v>21166</v>
      </c>
      <c r="L130" t="s">
        <v>20648</v>
      </c>
      <c r="M130" t="s">
        <v>20650</v>
      </c>
      <c r="N130">
        <v>8350</v>
      </c>
      <c r="O130">
        <v>7</v>
      </c>
      <c r="P130" s="17">
        <v>45866</v>
      </c>
      <c r="Q130" t="s">
        <v>816</v>
      </c>
      <c r="R130" t="s">
        <v>24</v>
      </c>
      <c r="S130" s="17">
        <v>45862.000761180556</v>
      </c>
      <c r="T130" s="27"/>
      <c r="U130">
        <v>78.885000000000005</v>
      </c>
      <c r="V130">
        <v>13.08</v>
      </c>
      <c r="W130">
        <v>91.965000000000003</v>
      </c>
      <c r="X130">
        <v>2</v>
      </c>
      <c r="Y130">
        <v>4.5999999999999996</v>
      </c>
      <c r="Z130">
        <v>0</v>
      </c>
      <c r="AA130">
        <v>0</v>
      </c>
      <c r="AB130">
        <v>0</v>
      </c>
      <c r="AC130">
        <v>2.8968975000000001</v>
      </c>
      <c r="AD130">
        <v>93.668102500000003</v>
      </c>
      <c r="AE130">
        <v>0</v>
      </c>
      <c r="AG130">
        <v>183.93</v>
      </c>
      <c r="AH130">
        <v>0</v>
      </c>
      <c r="AI130">
        <v>9.1999999999999993</v>
      </c>
      <c r="AJ130">
        <v>5.7937950000000003</v>
      </c>
      <c r="AK130">
        <v>187.33620500000001</v>
      </c>
      <c r="AL130" t="s">
        <v>27</v>
      </c>
      <c r="AM130" t="s">
        <v>21419</v>
      </c>
      <c r="AN130" s="39" t="s">
        <v>21420</v>
      </c>
      <c r="AO130" s="29">
        <v>0</v>
      </c>
      <c r="AP130" s="30">
        <f t="shared" si="162"/>
        <v>0</v>
      </c>
      <c r="AQ130" s="30">
        <f t="shared" si="163"/>
        <v>0</v>
      </c>
      <c r="AS130" s="36">
        <v>45862.000761180556</v>
      </c>
      <c r="AT130" s="27"/>
    </row>
    <row r="131" spans="1:46" x14ac:dyDescent="0.25">
      <c r="A131" t="s">
        <v>20647</v>
      </c>
      <c r="B131">
        <v>3355747</v>
      </c>
      <c r="C131" t="s">
        <v>20843</v>
      </c>
      <c r="D131">
        <v>200157</v>
      </c>
      <c r="E131" t="s">
        <v>20653</v>
      </c>
      <c r="F131" t="s">
        <v>21168</v>
      </c>
      <c r="G131" t="s">
        <v>89</v>
      </c>
      <c r="H131" t="s">
        <v>90</v>
      </c>
      <c r="I131" t="s">
        <v>10</v>
      </c>
      <c r="J131" t="s">
        <v>21018</v>
      </c>
      <c r="K131" t="s">
        <v>21019</v>
      </c>
      <c r="L131" t="s">
        <v>20650</v>
      </c>
      <c r="M131" t="s">
        <v>20648</v>
      </c>
      <c r="N131">
        <v>8345</v>
      </c>
      <c r="O131">
        <v>37</v>
      </c>
      <c r="P131" s="17">
        <v>45863</v>
      </c>
      <c r="Q131" t="s">
        <v>1139</v>
      </c>
      <c r="R131" t="s">
        <v>24</v>
      </c>
      <c r="S131" s="17">
        <v>45863.548478703706</v>
      </c>
      <c r="T131" s="27"/>
      <c r="U131">
        <v>168.12</v>
      </c>
      <c r="V131">
        <v>17.75</v>
      </c>
      <c r="W131">
        <v>185.87</v>
      </c>
      <c r="X131">
        <v>1</v>
      </c>
      <c r="Y131">
        <v>9.2899999999999991</v>
      </c>
      <c r="Z131">
        <v>0</v>
      </c>
      <c r="AA131">
        <v>0</v>
      </c>
      <c r="AB131">
        <v>0</v>
      </c>
      <c r="AC131">
        <v>5.8549049999999996</v>
      </c>
      <c r="AD131">
        <v>189.30509499999999</v>
      </c>
      <c r="AE131">
        <v>0</v>
      </c>
      <c r="AG131">
        <v>185.87</v>
      </c>
      <c r="AH131">
        <v>0</v>
      </c>
      <c r="AI131">
        <v>9.2899999999999991</v>
      </c>
      <c r="AJ131">
        <v>5.8549049999999996</v>
      </c>
      <c r="AK131">
        <v>189.30509499999999</v>
      </c>
      <c r="AL131" t="s">
        <v>25</v>
      </c>
      <c r="AM131" t="s">
        <v>21423</v>
      </c>
      <c r="AN131" s="39" t="s">
        <v>21424</v>
      </c>
      <c r="AO131" s="29">
        <v>5.09</v>
      </c>
      <c r="AP131" s="30">
        <f t="shared" ref="AP131:AP132" si="164">AO131*(45%-14.25%-2%)</f>
        <v>1.4633749999999999</v>
      </c>
      <c r="AQ131" s="30">
        <f t="shared" ref="AQ131:AQ132" si="165">AP131/X131</f>
        <v>1.4633749999999999</v>
      </c>
      <c r="AS131" s="36">
        <v>45863.548478703706</v>
      </c>
      <c r="AT131" s="27"/>
    </row>
    <row r="132" spans="1:46" x14ac:dyDescent="0.25">
      <c r="A132" t="s">
        <v>20647</v>
      </c>
      <c r="B132">
        <v>3367374</v>
      </c>
      <c r="C132" t="s">
        <v>20844</v>
      </c>
      <c r="D132">
        <v>67088</v>
      </c>
      <c r="E132" t="s">
        <v>20653</v>
      </c>
      <c r="F132" t="s">
        <v>21169</v>
      </c>
      <c r="G132" t="s">
        <v>89</v>
      </c>
      <c r="H132" t="s">
        <v>90</v>
      </c>
      <c r="I132" t="s">
        <v>10</v>
      </c>
      <c r="J132" t="s">
        <v>21170</v>
      </c>
      <c r="K132" t="s">
        <v>21171</v>
      </c>
      <c r="L132" t="s">
        <v>20649</v>
      </c>
      <c r="M132" t="s">
        <v>20650</v>
      </c>
      <c r="N132">
        <v>8350</v>
      </c>
      <c r="O132">
        <v>32</v>
      </c>
      <c r="P132" s="17">
        <v>45867</v>
      </c>
      <c r="Q132" t="s">
        <v>20652</v>
      </c>
      <c r="R132" t="s">
        <v>24</v>
      </c>
      <c r="S132" s="17">
        <v>45866.466608576389</v>
      </c>
      <c r="T132" s="27"/>
      <c r="U132">
        <v>131.4</v>
      </c>
      <c r="V132">
        <v>25.09</v>
      </c>
      <c r="W132">
        <v>156.49</v>
      </c>
      <c r="X132">
        <v>1</v>
      </c>
      <c r="Y132">
        <v>7.82</v>
      </c>
      <c r="Z132">
        <v>0</v>
      </c>
      <c r="AA132">
        <v>0</v>
      </c>
      <c r="AB132">
        <v>0</v>
      </c>
      <c r="AC132">
        <v>4.9294349999999998</v>
      </c>
      <c r="AD132">
        <v>159.38056499999999</v>
      </c>
      <c r="AE132">
        <v>0</v>
      </c>
      <c r="AG132">
        <v>156.49</v>
      </c>
      <c r="AH132">
        <v>0</v>
      </c>
      <c r="AI132">
        <v>7.82</v>
      </c>
      <c r="AJ132">
        <v>4.9294349999999998</v>
      </c>
      <c r="AK132">
        <v>159.38056499999999</v>
      </c>
      <c r="AL132" t="s">
        <v>25</v>
      </c>
      <c r="AM132" t="s">
        <v>21425</v>
      </c>
      <c r="AN132" s="39" t="s">
        <v>21426</v>
      </c>
      <c r="AO132" s="29">
        <v>5.09</v>
      </c>
      <c r="AP132" s="30">
        <f t="shared" si="164"/>
        <v>1.4633749999999999</v>
      </c>
      <c r="AQ132" s="30">
        <f t="shared" si="165"/>
        <v>1.4633749999999999</v>
      </c>
      <c r="AS132" s="36">
        <v>45866.466608576389</v>
      </c>
      <c r="AT132" s="27"/>
    </row>
    <row r="133" spans="1:46" x14ac:dyDescent="0.25">
      <c r="A133" t="s">
        <v>20647</v>
      </c>
      <c r="B133">
        <v>3225069</v>
      </c>
      <c r="C133" t="s">
        <v>20845</v>
      </c>
      <c r="D133">
        <v>65611</v>
      </c>
      <c r="E133" t="s">
        <v>20659</v>
      </c>
      <c r="F133" t="s">
        <v>21172</v>
      </c>
      <c r="G133" t="s">
        <v>89</v>
      </c>
      <c r="H133" t="s">
        <v>90</v>
      </c>
      <c r="I133" t="s">
        <v>10</v>
      </c>
      <c r="J133" t="s">
        <v>20889</v>
      </c>
      <c r="K133" t="s">
        <v>20693</v>
      </c>
      <c r="L133" t="s">
        <v>20649</v>
      </c>
      <c r="M133" t="s">
        <v>1323</v>
      </c>
      <c r="N133">
        <v>8770</v>
      </c>
      <c r="O133">
        <v>77</v>
      </c>
      <c r="P133" s="17">
        <v>45841</v>
      </c>
      <c r="Q133" t="s">
        <v>20652</v>
      </c>
      <c r="R133" t="s">
        <v>24</v>
      </c>
      <c r="S133" s="17">
        <v>45834.687911400462</v>
      </c>
      <c r="T133" s="27"/>
      <c r="U133">
        <v>67.58</v>
      </c>
      <c r="V133">
        <v>7.12</v>
      </c>
      <c r="W133">
        <v>74.7</v>
      </c>
      <c r="X133">
        <v>3</v>
      </c>
      <c r="Y133">
        <v>3.7366666666666668</v>
      </c>
      <c r="Z133">
        <v>0</v>
      </c>
      <c r="AA133">
        <v>0</v>
      </c>
      <c r="AB133">
        <v>0</v>
      </c>
      <c r="AC133">
        <v>2.3530500000000001</v>
      </c>
      <c r="AD133">
        <v>76.083616666666671</v>
      </c>
      <c r="AE133">
        <v>0</v>
      </c>
      <c r="AG133">
        <v>224.1</v>
      </c>
      <c r="AH133">
        <v>0</v>
      </c>
      <c r="AI133">
        <v>11.21</v>
      </c>
      <c r="AJ133">
        <v>7.0591499999999998</v>
      </c>
      <c r="AK133">
        <v>228.25085000000001</v>
      </c>
      <c r="AL133" t="s">
        <v>26</v>
      </c>
      <c r="AM133" t="s">
        <v>21427</v>
      </c>
      <c r="AN133" s="39" t="s">
        <v>21428</v>
      </c>
      <c r="AO133" s="29">
        <v>0</v>
      </c>
      <c r="AP133" s="30">
        <f t="shared" ref="AP133" si="166">AO133*(45%-14.25%-2%)</f>
        <v>0</v>
      </c>
      <c r="AQ133" s="30">
        <f t="shared" ref="AQ133" si="167">AP133/X133</f>
        <v>0</v>
      </c>
      <c r="AS133" s="36">
        <v>45834.687911400462</v>
      </c>
      <c r="AT133" s="27"/>
    </row>
    <row r="134" spans="1:46" x14ac:dyDescent="0.25">
      <c r="A134" t="s">
        <v>20647</v>
      </c>
      <c r="B134">
        <v>3356521</v>
      </c>
      <c r="C134" t="s">
        <v>20846</v>
      </c>
      <c r="D134">
        <v>67005</v>
      </c>
      <c r="E134" t="s">
        <v>20653</v>
      </c>
      <c r="F134" t="s">
        <v>21173</v>
      </c>
      <c r="G134" t="s">
        <v>89</v>
      </c>
      <c r="H134" t="s">
        <v>90</v>
      </c>
      <c r="I134" t="s">
        <v>137</v>
      </c>
      <c r="J134" t="s">
        <v>21174</v>
      </c>
      <c r="K134" t="s">
        <v>21175</v>
      </c>
      <c r="L134" t="s">
        <v>20648</v>
      </c>
      <c r="M134" t="s">
        <v>20651</v>
      </c>
      <c r="N134">
        <v>8350</v>
      </c>
      <c r="O134">
        <v>37</v>
      </c>
      <c r="P134" s="17">
        <v>45868</v>
      </c>
      <c r="Q134" t="s">
        <v>816</v>
      </c>
      <c r="R134" t="s">
        <v>24</v>
      </c>
      <c r="S134" s="17">
        <v>45863.653258310187</v>
      </c>
      <c r="T134" s="27"/>
      <c r="U134">
        <v>147.33000000000001</v>
      </c>
      <c r="V134">
        <v>26.16</v>
      </c>
      <c r="W134">
        <v>173.49</v>
      </c>
      <c r="X134">
        <v>1</v>
      </c>
      <c r="Y134">
        <v>8.67</v>
      </c>
      <c r="Z134">
        <v>0</v>
      </c>
      <c r="AA134">
        <v>0</v>
      </c>
      <c r="AB134">
        <v>0</v>
      </c>
      <c r="AC134">
        <v>9.1082249999999991</v>
      </c>
      <c r="AD134">
        <v>173.05177499999999</v>
      </c>
      <c r="AE134">
        <v>0</v>
      </c>
      <c r="AG134">
        <v>173.49</v>
      </c>
      <c r="AH134">
        <v>0</v>
      </c>
      <c r="AI134">
        <v>8.67</v>
      </c>
      <c r="AJ134">
        <v>9.1082249999999991</v>
      </c>
      <c r="AK134">
        <v>173.05177499999999</v>
      </c>
      <c r="AL134" t="s">
        <v>25</v>
      </c>
      <c r="AM134" t="s">
        <v>21429</v>
      </c>
      <c r="AN134" s="39" t="s">
        <v>21430</v>
      </c>
      <c r="AO134" s="29">
        <v>0</v>
      </c>
      <c r="AP134" s="30">
        <f t="shared" ref="AP134" si="168">AO134*(45%-14.25%-2%)</f>
        <v>0</v>
      </c>
      <c r="AQ134" s="30">
        <f t="shared" ref="AQ134" si="169">AP134/X134</f>
        <v>0</v>
      </c>
      <c r="AS134" s="36">
        <v>45863.653258310187</v>
      </c>
      <c r="AT134" s="27"/>
    </row>
    <row r="135" spans="1:46" x14ac:dyDescent="0.25">
      <c r="A135" t="s">
        <v>20647</v>
      </c>
      <c r="B135">
        <v>3210864</v>
      </c>
      <c r="C135" t="s">
        <v>20847</v>
      </c>
      <c r="D135">
        <v>65486</v>
      </c>
      <c r="E135" t="s">
        <v>20659</v>
      </c>
      <c r="F135" t="s">
        <v>21176</v>
      </c>
      <c r="G135" t="s">
        <v>89</v>
      </c>
      <c r="H135" t="s">
        <v>90</v>
      </c>
      <c r="I135" t="s">
        <v>10</v>
      </c>
      <c r="J135" t="s">
        <v>21177</v>
      </c>
      <c r="K135" t="s">
        <v>21033</v>
      </c>
      <c r="L135" t="s">
        <v>20648</v>
      </c>
      <c r="M135" t="s">
        <v>20651</v>
      </c>
      <c r="N135">
        <v>8350</v>
      </c>
      <c r="O135">
        <v>27</v>
      </c>
      <c r="P135" s="17">
        <v>45831</v>
      </c>
      <c r="Q135" t="s">
        <v>816</v>
      </c>
      <c r="R135" t="s">
        <v>24</v>
      </c>
      <c r="S135" s="17">
        <v>45830.903097407405</v>
      </c>
      <c r="T135" s="27"/>
      <c r="U135">
        <v>41.656666666666673</v>
      </c>
      <c r="V135">
        <v>8.5333333333333332</v>
      </c>
      <c r="W135">
        <v>50.19</v>
      </c>
      <c r="X135">
        <v>3</v>
      </c>
      <c r="Y135">
        <v>2.5099999999999998</v>
      </c>
      <c r="Z135">
        <v>0</v>
      </c>
      <c r="AA135">
        <v>0</v>
      </c>
      <c r="AB135">
        <v>0</v>
      </c>
      <c r="AC135">
        <v>1.5809850000000001</v>
      </c>
      <c r="AD135">
        <v>51.119014999999997</v>
      </c>
      <c r="AE135">
        <v>0</v>
      </c>
      <c r="AG135">
        <v>150.57</v>
      </c>
      <c r="AH135">
        <v>0</v>
      </c>
      <c r="AI135">
        <v>7.53</v>
      </c>
      <c r="AJ135">
        <v>4.7429550000000003</v>
      </c>
      <c r="AK135">
        <v>153.357045</v>
      </c>
      <c r="AL135" t="s">
        <v>26</v>
      </c>
      <c r="AM135" t="s">
        <v>21431</v>
      </c>
      <c r="AN135" s="39" t="s">
        <v>21432</v>
      </c>
      <c r="AO135" s="29">
        <v>0</v>
      </c>
      <c r="AP135" s="30">
        <f t="shared" ref="AP135" si="170">AO135*(45%-14.25%-2%)</f>
        <v>0</v>
      </c>
      <c r="AQ135" s="30">
        <f t="shared" ref="AQ135" si="171">AP135/X135</f>
        <v>0</v>
      </c>
      <c r="AS135" s="36">
        <v>45830.903097407405</v>
      </c>
      <c r="AT135" s="27"/>
    </row>
    <row r="136" spans="1:46" x14ac:dyDescent="0.25">
      <c r="A136" t="s">
        <v>20647</v>
      </c>
      <c r="B136">
        <v>3221914</v>
      </c>
      <c r="C136" t="s">
        <v>20848</v>
      </c>
      <c r="D136">
        <v>198556</v>
      </c>
      <c r="E136" t="s">
        <v>20659</v>
      </c>
      <c r="F136" t="s">
        <v>21178</v>
      </c>
      <c r="G136" t="s">
        <v>89</v>
      </c>
      <c r="H136" t="s">
        <v>90</v>
      </c>
      <c r="I136" t="s">
        <v>10</v>
      </c>
      <c r="J136" t="s">
        <v>21179</v>
      </c>
      <c r="K136" t="s">
        <v>21180</v>
      </c>
      <c r="L136" t="s">
        <v>20651</v>
      </c>
      <c r="M136" t="s">
        <v>20648</v>
      </c>
      <c r="N136">
        <v>8345</v>
      </c>
      <c r="O136">
        <v>17</v>
      </c>
      <c r="P136" s="17">
        <v>45870</v>
      </c>
      <c r="Q136" t="s">
        <v>98</v>
      </c>
      <c r="R136" t="s">
        <v>24</v>
      </c>
      <c r="S136" s="17">
        <v>45833.783897060188</v>
      </c>
      <c r="T136" s="27"/>
      <c r="U136">
        <v>42.99666666666667</v>
      </c>
      <c r="V136">
        <v>5.4666666666666659</v>
      </c>
      <c r="W136">
        <v>48.463333333333331</v>
      </c>
      <c r="X136">
        <v>3</v>
      </c>
      <c r="Y136">
        <v>2.4233333333333329</v>
      </c>
      <c r="Z136">
        <v>0</v>
      </c>
      <c r="AA136">
        <v>0</v>
      </c>
      <c r="AB136">
        <v>0</v>
      </c>
      <c r="AC136">
        <v>1.5265949999999999</v>
      </c>
      <c r="AD136">
        <v>49.36007166666667</v>
      </c>
      <c r="AE136">
        <v>0</v>
      </c>
      <c r="AG136">
        <v>145.38999999999999</v>
      </c>
      <c r="AH136">
        <v>0</v>
      </c>
      <c r="AI136">
        <v>7.27</v>
      </c>
      <c r="AJ136">
        <v>4.5797850000000002</v>
      </c>
      <c r="AK136">
        <v>148.08021500000001</v>
      </c>
      <c r="AL136" t="s">
        <v>26</v>
      </c>
      <c r="AM136" t="s">
        <v>21433</v>
      </c>
      <c r="AN136" s="39" t="s">
        <v>21434</v>
      </c>
      <c r="AO136" s="29">
        <v>0</v>
      </c>
      <c r="AP136" s="30">
        <f t="shared" ref="AP136:AP137" si="172">AO136*(45%-14.25%-2%)</f>
        <v>0</v>
      </c>
      <c r="AQ136" s="30">
        <f t="shared" ref="AQ136:AQ137" si="173">AP136/X136</f>
        <v>0</v>
      </c>
      <c r="AS136" s="36">
        <v>45833.783897060188</v>
      </c>
      <c r="AT136" s="27"/>
    </row>
    <row r="137" spans="1:46" x14ac:dyDescent="0.25">
      <c r="A137" t="s">
        <v>20647</v>
      </c>
      <c r="B137">
        <v>3221914</v>
      </c>
      <c r="C137" t="s">
        <v>20849</v>
      </c>
      <c r="D137">
        <v>65578</v>
      </c>
      <c r="E137" t="s">
        <v>20659</v>
      </c>
      <c r="F137" t="s">
        <v>21178</v>
      </c>
      <c r="G137" t="s">
        <v>89</v>
      </c>
      <c r="H137" t="s">
        <v>90</v>
      </c>
      <c r="I137" t="s">
        <v>10</v>
      </c>
      <c r="J137" t="s">
        <v>21179</v>
      </c>
      <c r="K137" t="s">
        <v>21180</v>
      </c>
      <c r="L137" t="s">
        <v>20648</v>
      </c>
      <c r="M137" t="s">
        <v>20651</v>
      </c>
      <c r="N137">
        <v>8350</v>
      </c>
      <c r="O137">
        <v>17</v>
      </c>
      <c r="P137" s="17">
        <v>45872</v>
      </c>
      <c r="Q137" t="s">
        <v>816</v>
      </c>
      <c r="R137" t="s">
        <v>24</v>
      </c>
      <c r="S137" s="17">
        <v>45833.783897060188</v>
      </c>
      <c r="T137" s="27"/>
      <c r="U137">
        <v>41.656666666666673</v>
      </c>
      <c r="V137">
        <v>8.5333333333333332</v>
      </c>
      <c r="W137">
        <v>50.19</v>
      </c>
      <c r="X137">
        <v>3</v>
      </c>
      <c r="Y137">
        <v>2.5099999999999998</v>
      </c>
      <c r="Z137">
        <v>0</v>
      </c>
      <c r="AA137">
        <v>0</v>
      </c>
      <c r="AB137">
        <v>0</v>
      </c>
      <c r="AC137">
        <v>1.5809850000000001</v>
      </c>
      <c r="AD137">
        <v>51.119014999999997</v>
      </c>
      <c r="AE137">
        <v>0</v>
      </c>
      <c r="AG137">
        <v>150.57</v>
      </c>
      <c r="AH137">
        <v>0</v>
      </c>
      <c r="AI137">
        <v>7.53</v>
      </c>
      <c r="AJ137">
        <v>4.7429550000000003</v>
      </c>
      <c r="AK137">
        <v>153.357045</v>
      </c>
      <c r="AL137" t="s">
        <v>26</v>
      </c>
      <c r="AM137" t="s">
        <v>21433</v>
      </c>
      <c r="AN137" s="39" t="s">
        <v>21434</v>
      </c>
      <c r="AO137" s="29">
        <v>0</v>
      </c>
      <c r="AP137" s="30">
        <f t="shared" si="172"/>
        <v>0</v>
      </c>
      <c r="AQ137" s="30">
        <f t="shared" si="173"/>
        <v>0</v>
      </c>
      <c r="AS137" s="36">
        <v>45833.783897060188</v>
      </c>
      <c r="AT137" s="27"/>
    </row>
    <row r="138" spans="1:46" x14ac:dyDescent="0.25">
      <c r="A138" t="s">
        <v>20647</v>
      </c>
      <c r="B138">
        <v>3214244</v>
      </c>
      <c r="C138" t="s">
        <v>20850</v>
      </c>
      <c r="D138">
        <v>198459</v>
      </c>
      <c r="E138" t="s">
        <v>20659</v>
      </c>
      <c r="F138" t="s">
        <v>21181</v>
      </c>
      <c r="G138" t="s">
        <v>89</v>
      </c>
      <c r="H138" t="s">
        <v>90</v>
      </c>
      <c r="I138" t="s">
        <v>10</v>
      </c>
      <c r="J138" t="s">
        <v>21182</v>
      </c>
      <c r="K138" t="s">
        <v>21183</v>
      </c>
      <c r="L138" t="s">
        <v>20650</v>
      </c>
      <c r="M138" t="s">
        <v>20649</v>
      </c>
      <c r="N138">
        <v>8345</v>
      </c>
      <c r="O138">
        <v>43</v>
      </c>
      <c r="P138" s="17">
        <v>45831</v>
      </c>
      <c r="Q138" t="s">
        <v>123</v>
      </c>
      <c r="R138" t="s">
        <v>24</v>
      </c>
      <c r="S138" s="17">
        <v>45831.82433447917</v>
      </c>
      <c r="T138" s="27"/>
      <c r="U138">
        <v>39.783333333333331</v>
      </c>
      <c r="V138">
        <v>6.206666666666667</v>
      </c>
      <c r="W138">
        <v>45.99</v>
      </c>
      <c r="X138">
        <v>3</v>
      </c>
      <c r="Y138">
        <v>2.2999999999999998</v>
      </c>
      <c r="Z138">
        <v>0</v>
      </c>
      <c r="AA138">
        <v>0</v>
      </c>
      <c r="AB138">
        <v>0</v>
      </c>
      <c r="AC138">
        <v>1.448685</v>
      </c>
      <c r="AD138">
        <v>46.841315000000002</v>
      </c>
      <c r="AE138">
        <v>0</v>
      </c>
      <c r="AG138">
        <v>137.97</v>
      </c>
      <c r="AH138">
        <v>0</v>
      </c>
      <c r="AI138">
        <v>6.9</v>
      </c>
      <c r="AJ138">
        <v>4.3460549999999998</v>
      </c>
      <c r="AK138">
        <v>140.523945</v>
      </c>
      <c r="AL138" t="s">
        <v>26</v>
      </c>
      <c r="AM138" t="s">
        <v>21435</v>
      </c>
      <c r="AN138" s="39" t="s">
        <v>21436</v>
      </c>
      <c r="AO138" s="29">
        <v>0</v>
      </c>
      <c r="AP138" s="30">
        <f t="shared" ref="AP138" si="174">AO138*(45%-14.25%-2%)</f>
        <v>0</v>
      </c>
      <c r="AQ138" s="30">
        <f t="shared" ref="AQ138" si="175">AP138/X138</f>
        <v>0</v>
      </c>
      <c r="AS138" s="36">
        <v>45831.82433447917</v>
      </c>
      <c r="AT138" s="27"/>
    </row>
    <row r="139" spans="1:46" x14ac:dyDescent="0.25">
      <c r="A139" t="s">
        <v>20647</v>
      </c>
      <c r="B139">
        <v>3212630</v>
      </c>
      <c r="C139" t="s">
        <v>20851</v>
      </c>
      <c r="D139">
        <v>65497</v>
      </c>
      <c r="E139" t="s">
        <v>20659</v>
      </c>
      <c r="F139" t="s">
        <v>21184</v>
      </c>
      <c r="G139" t="s">
        <v>89</v>
      </c>
      <c r="H139" t="s">
        <v>90</v>
      </c>
      <c r="I139" t="s">
        <v>14</v>
      </c>
      <c r="J139" t="s">
        <v>21185</v>
      </c>
      <c r="K139" t="s">
        <v>20665</v>
      </c>
      <c r="L139" t="s">
        <v>20648</v>
      </c>
      <c r="M139" t="s">
        <v>20650</v>
      </c>
      <c r="N139">
        <v>8770</v>
      </c>
      <c r="O139">
        <v>80</v>
      </c>
      <c r="P139" s="17">
        <v>45835</v>
      </c>
      <c r="Q139" t="s">
        <v>816</v>
      </c>
      <c r="R139" t="s">
        <v>24</v>
      </c>
      <c r="S139" s="17">
        <v>45831.569123090281</v>
      </c>
      <c r="T139" s="27"/>
      <c r="U139">
        <v>81.546666666666667</v>
      </c>
      <c r="V139">
        <v>7.0566666666666684</v>
      </c>
      <c r="W139">
        <v>88.603333333333339</v>
      </c>
      <c r="X139">
        <v>3</v>
      </c>
      <c r="Y139">
        <v>4.43</v>
      </c>
      <c r="Z139">
        <v>0</v>
      </c>
      <c r="AA139">
        <v>0</v>
      </c>
      <c r="AB139">
        <v>0</v>
      </c>
      <c r="AC139">
        <v>2.7910050000000002</v>
      </c>
      <c r="AD139">
        <v>90.242328333333333</v>
      </c>
      <c r="AE139">
        <v>0</v>
      </c>
      <c r="AG139">
        <v>265.81</v>
      </c>
      <c r="AH139">
        <v>0</v>
      </c>
      <c r="AI139">
        <v>13.29</v>
      </c>
      <c r="AJ139">
        <v>8.3730150000000005</v>
      </c>
      <c r="AK139">
        <v>270.72698500000001</v>
      </c>
      <c r="AL139" t="s">
        <v>26</v>
      </c>
      <c r="AM139" t="s">
        <v>21437</v>
      </c>
      <c r="AN139" s="39" t="s">
        <v>21438</v>
      </c>
      <c r="AO139" s="29">
        <v>5.09</v>
      </c>
      <c r="AP139" s="30">
        <f t="shared" ref="AP139:AP140" si="176">AO139*(45%-14.25%-2%)</f>
        <v>1.4633749999999999</v>
      </c>
      <c r="AQ139" s="30">
        <f t="shared" ref="AQ139:AQ140" si="177">AP139/X139</f>
        <v>0.48779166666666662</v>
      </c>
      <c r="AS139" s="36">
        <v>45831.569123090281</v>
      </c>
      <c r="AT139" s="27"/>
    </row>
    <row r="140" spans="1:46" x14ac:dyDescent="0.25">
      <c r="A140" t="s">
        <v>20647</v>
      </c>
      <c r="B140">
        <v>3212630</v>
      </c>
      <c r="C140" t="s">
        <v>20852</v>
      </c>
      <c r="D140">
        <v>65496</v>
      </c>
      <c r="E140" t="s">
        <v>20659</v>
      </c>
      <c r="F140" t="s">
        <v>21184</v>
      </c>
      <c r="G140" t="s">
        <v>89</v>
      </c>
      <c r="H140" t="s">
        <v>90</v>
      </c>
      <c r="I140" t="s">
        <v>14</v>
      </c>
      <c r="J140" t="s">
        <v>20705</v>
      </c>
      <c r="K140" t="s">
        <v>20664</v>
      </c>
      <c r="L140" t="s">
        <v>20648</v>
      </c>
      <c r="M140" t="s">
        <v>20650</v>
      </c>
      <c r="N140">
        <v>8770</v>
      </c>
      <c r="O140">
        <v>79</v>
      </c>
      <c r="P140" s="17">
        <v>45835</v>
      </c>
      <c r="Q140" t="s">
        <v>816</v>
      </c>
      <c r="R140" t="s">
        <v>24</v>
      </c>
      <c r="S140" s="17">
        <v>45831.569123090281</v>
      </c>
      <c r="T140" s="27"/>
      <c r="U140">
        <v>81.546666666666667</v>
      </c>
      <c r="V140">
        <v>7.0566666666666684</v>
      </c>
      <c r="W140">
        <v>88.603333333333339</v>
      </c>
      <c r="X140">
        <v>3</v>
      </c>
      <c r="Y140">
        <v>4.43</v>
      </c>
      <c r="Z140">
        <v>0</v>
      </c>
      <c r="AA140">
        <v>0</v>
      </c>
      <c r="AB140">
        <v>0</v>
      </c>
      <c r="AC140">
        <v>2.7910050000000002</v>
      </c>
      <c r="AD140">
        <v>90.242328333333333</v>
      </c>
      <c r="AE140">
        <v>0</v>
      </c>
      <c r="AG140">
        <v>265.81</v>
      </c>
      <c r="AH140">
        <v>0</v>
      </c>
      <c r="AI140">
        <v>13.29</v>
      </c>
      <c r="AJ140">
        <v>8.3730150000000005</v>
      </c>
      <c r="AK140">
        <v>270.72698500000001</v>
      </c>
      <c r="AL140" t="s">
        <v>26</v>
      </c>
      <c r="AM140" t="s">
        <v>21437</v>
      </c>
      <c r="AN140" s="39" t="s">
        <v>21438</v>
      </c>
      <c r="AO140" s="29">
        <v>5.09</v>
      </c>
      <c r="AP140" s="30">
        <f t="shared" si="176"/>
        <v>1.4633749999999999</v>
      </c>
      <c r="AQ140" s="30">
        <f t="shared" si="177"/>
        <v>0.48779166666666662</v>
      </c>
      <c r="AS140" s="36">
        <v>45831.569123090281</v>
      </c>
      <c r="AT140" s="27"/>
    </row>
    <row r="141" spans="1:46" x14ac:dyDescent="0.25">
      <c r="A141" t="s">
        <v>20647</v>
      </c>
      <c r="B141">
        <v>3216896</v>
      </c>
      <c r="C141" t="s">
        <v>20853</v>
      </c>
      <c r="D141">
        <v>198486</v>
      </c>
      <c r="E141" t="s">
        <v>20659</v>
      </c>
      <c r="F141" t="s">
        <v>21186</v>
      </c>
      <c r="G141" t="s">
        <v>89</v>
      </c>
      <c r="H141" t="s">
        <v>90</v>
      </c>
      <c r="I141" t="s">
        <v>10</v>
      </c>
      <c r="J141" t="s">
        <v>20697</v>
      </c>
      <c r="K141" t="s">
        <v>20698</v>
      </c>
      <c r="L141" t="s">
        <v>20650</v>
      </c>
      <c r="M141" t="s">
        <v>20648</v>
      </c>
      <c r="N141">
        <v>8345</v>
      </c>
      <c r="O141">
        <v>13</v>
      </c>
      <c r="P141" s="17">
        <v>45832</v>
      </c>
      <c r="Q141" t="s">
        <v>123</v>
      </c>
      <c r="R141" t="s">
        <v>24</v>
      </c>
      <c r="S141" s="17">
        <v>45832.528024490741</v>
      </c>
      <c r="T141" s="27"/>
      <c r="U141">
        <v>46.22</v>
      </c>
      <c r="V141">
        <v>5.916666666666667</v>
      </c>
      <c r="W141">
        <v>52.136666666666663</v>
      </c>
      <c r="X141">
        <v>3</v>
      </c>
      <c r="Y141">
        <v>2.6066666666666669</v>
      </c>
      <c r="Z141">
        <v>0</v>
      </c>
      <c r="AA141">
        <v>0</v>
      </c>
      <c r="AB141">
        <v>0</v>
      </c>
      <c r="AC141">
        <v>1.6423049999999999</v>
      </c>
      <c r="AD141">
        <v>53.101028333333318</v>
      </c>
      <c r="AE141">
        <v>0</v>
      </c>
      <c r="AG141">
        <v>156.41</v>
      </c>
      <c r="AH141">
        <v>0</v>
      </c>
      <c r="AI141">
        <v>7.82</v>
      </c>
      <c r="AJ141">
        <v>4.9269150000000002</v>
      </c>
      <c r="AK141">
        <v>159.30308500000001</v>
      </c>
      <c r="AL141" t="s">
        <v>26</v>
      </c>
      <c r="AM141" t="s">
        <v>21439</v>
      </c>
      <c r="AN141" s="39" t="s">
        <v>21440</v>
      </c>
      <c r="AO141" s="29">
        <v>0</v>
      </c>
      <c r="AP141" s="30">
        <f t="shared" ref="AP141:AP142" si="178">AO141*(45%-14.25%-2%)</f>
        <v>0</v>
      </c>
      <c r="AQ141" s="30">
        <f t="shared" ref="AQ141:AQ142" si="179">AP141/X141</f>
        <v>0</v>
      </c>
      <c r="AS141" s="36">
        <v>45832.528024490741</v>
      </c>
      <c r="AT141" s="27"/>
    </row>
    <row r="142" spans="1:46" x14ac:dyDescent="0.25">
      <c r="A142" t="s">
        <v>20647</v>
      </c>
      <c r="B142">
        <v>3216896</v>
      </c>
      <c r="C142" t="s">
        <v>20854</v>
      </c>
      <c r="D142">
        <v>65526</v>
      </c>
      <c r="E142" t="s">
        <v>20659</v>
      </c>
      <c r="F142" t="s">
        <v>21186</v>
      </c>
      <c r="G142" t="s">
        <v>89</v>
      </c>
      <c r="H142" t="s">
        <v>90</v>
      </c>
      <c r="I142" t="s">
        <v>10</v>
      </c>
      <c r="J142" t="s">
        <v>20697</v>
      </c>
      <c r="K142" t="s">
        <v>20698</v>
      </c>
      <c r="L142" t="s">
        <v>20648</v>
      </c>
      <c r="M142" t="s">
        <v>20650</v>
      </c>
      <c r="N142">
        <v>8350</v>
      </c>
      <c r="O142">
        <v>17</v>
      </c>
      <c r="P142" s="17">
        <v>45833</v>
      </c>
      <c r="Q142" t="s">
        <v>816</v>
      </c>
      <c r="R142" t="s">
        <v>24</v>
      </c>
      <c r="S142" s="17">
        <v>45832.528024490741</v>
      </c>
      <c r="T142" s="27"/>
      <c r="U142">
        <v>44.610000000000007</v>
      </c>
      <c r="V142">
        <v>8.5333333333333332</v>
      </c>
      <c r="W142">
        <v>53.143333333333338</v>
      </c>
      <c r="X142">
        <v>3</v>
      </c>
      <c r="Y142">
        <v>2.6566666666666672</v>
      </c>
      <c r="Z142">
        <v>0</v>
      </c>
      <c r="AA142">
        <v>0</v>
      </c>
      <c r="AB142">
        <v>0</v>
      </c>
      <c r="AC142">
        <v>1.674015</v>
      </c>
      <c r="AD142">
        <v>54.125985000000007</v>
      </c>
      <c r="AE142">
        <v>0</v>
      </c>
      <c r="AG142">
        <v>159.43</v>
      </c>
      <c r="AH142">
        <v>0</v>
      </c>
      <c r="AI142">
        <v>7.97</v>
      </c>
      <c r="AJ142">
        <v>5.0220450000000003</v>
      </c>
      <c r="AK142">
        <v>162.37795499999999</v>
      </c>
      <c r="AL142" t="s">
        <v>26</v>
      </c>
      <c r="AM142" t="s">
        <v>21439</v>
      </c>
      <c r="AN142" s="39" t="s">
        <v>21440</v>
      </c>
      <c r="AO142" s="29">
        <v>0</v>
      </c>
      <c r="AP142" s="30">
        <f t="shared" si="178"/>
        <v>0</v>
      </c>
      <c r="AQ142" s="30">
        <f t="shared" si="179"/>
        <v>0</v>
      </c>
      <c r="AS142" s="36">
        <v>45832.528024490741</v>
      </c>
      <c r="AT142" s="27"/>
    </row>
    <row r="143" spans="1:46" x14ac:dyDescent="0.25">
      <c r="A143" t="s">
        <v>20647</v>
      </c>
      <c r="B143">
        <v>3367114</v>
      </c>
      <c r="C143" t="s">
        <v>20855</v>
      </c>
      <c r="D143">
        <v>67086</v>
      </c>
      <c r="E143" t="s">
        <v>20659</v>
      </c>
      <c r="F143" t="s">
        <v>21187</v>
      </c>
      <c r="G143" t="s">
        <v>89</v>
      </c>
      <c r="H143" t="s">
        <v>90</v>
      </c>
      <c r="I143" t="s">
        <v>10</v>
      </c>
      <c r="J143" t="s">
        <v>21188</v>
      </c>
      <c r="K143" t="s">
        <v>21189</v>
      </c>
      <c r="L143" t="s">
        <v>20648</v>
      </c>
      <c r="M143" t="s">
        <v>20650</v>
      </c>
      <c r="N143">
        <v>8350</v>
      </c>
      <c r="O143">
        <v>1</v>
      </c>
      <c r="P143" s="17">
        <v>45869</v>
      </c>
      <c r="Q143" t="s">
        <v>816</v>
      </c>
      <c r="R143" t="s">
        <v>24</v>
      </c>
      <c r="S143" s="17">
        <v>45866.133350104166</v>
      </c>
      <c r="T143" s="27"/>
      <c r="U143">
        <v>39.442500000000003</v>
      </c>
      <c r="V143">
        <v>6.54</v>
      </c>
      <c r="W143">
        <v>45.982500000000002</v>
      </c>
      <c r="X143">
        <v>4</v>
      </c>
      <c r="Y143">
        <v>2.2999999999999998</v>
      </c>
      <c r="Z143">
        <v>0</v>
      </c>
      <c r="AA143">
        <v>0</v>
      </c>
      <c r="AB143">
        <v>0</v>
      </c>
      <c r="AC143">
        <v>1.4484487500000001</v>
      </c>
      <c r="AD143">
        <v>46.834051250000002</v>
      </c>
      <c r="AE143">
        <v>0</v>
      </c>
      <c r="AG143">
        <v>183.93</v>
      </c>
      <c r="AH143">
        <v>0</v>
      </c>
      <c r="AI143">
        <v>9.1999999999999993</v>
      </c>
      <c r="AJ143">
        <v>5.7937950000000003</v>
      </c>
      <c r="AK143">
        <v>187.33620500000001</v>
      </c>
      <c r="AL143" t="s">
        <v>31</v>
      </c>
      <c r="AM143" t="s">
        <v>21441</v>
      </c>
      <c r="AN143" s="39" t="s">
        <v>21442</v>
      </c>
      <c r="AO143" s="29">
        <v>5.09</v>
      </c>
      <c r="AP143" s="30">
        <f t="shared" ref="AP143:AP146" si="180">AO143*(45%-14.25%-2%)</f>
        <v>1.4633749999999999</v>
      </c>
      <c r="AQ143" s="30">
        <f t="shared" ref="AQ143:AQ146" si="181">AP143/X143</f>
        <v>0.36584374999999997</v>
      </c>
      <c r="AS143" s="36">
        <v>45866.133350104166</v>
      </c>
      <c r="AT143" s="27"/>
    </row>
    <row r="144" spans="1:46" x14ac:dyDescent="0.25">
      <c r="A144" t="s">
        <v>20647</v>
      </c>
      <c r="B144">
        <v>3367114</v>
      </c>
      <c r="C144" t="s">
        <v>20856</v>
      </c>
      <c r="D144">
        <v>67087</v>
      </c>
      <c r="E144" t="s">
        <v>20659</v>
      </c>
      <c r="F144" t="s">
        <v>21187</v>
      </c>
      <c r="G144" t="s">
        <v>89</v>
      </c>
      <c r="H144" t="s">
        <v>90</v>
      </c>
      <c r="I144" t="s">
        <v>10</v>
      </c>
      <c r="J144" t="s">
        <v>21190</v>
      </c>
      <c r="K144" t="s">
        <v>21191</v>
      </c>
      <c r="L144" t="s">
        <v>20648</v>
      </c>
      <c r="M144" t="s">
        <v>20650</v>
      </c>
      <c r="N144">
        <v>8350</v>
      </c>
      <c r="O144">
        <v>2</v>
      </c>
      <c r="P144" s="17">
        <v>45869</v>
      </c>
      <c r="Q144" t="s">
        <v>816</v>
      </c>
      <c r="R144" t="s">
        <v>24</v>
      </c>
      <c r="S144" s="17">
        <v>45866.133350104166</v>
      </c>
      <c r="T144" s="27"/>
      <c r="U144">
        <v>39.442500000000003</v>
      </c>
      <c r="V144">
        <v>6.54</v>
      </c>
      <c r="W144">
        <v>45.982500000000002</v>
      </c>
      <c r="X144">
        <v>4</v>
      </c>
      <c r="Y144">
        <v>2.2999999999999998</v>
      </c>
      <c r="Z144">
        <v>0</v>
      </c>
      <c r="AA144">
        <v>0</v>
      </c>
      <c r="AB144">
        <v>0</v>
      </c>
      <c r="AC144">
        <v>1.4484487500000001</v>
      </c>
      <c r="AD144">
        <v>46.834051250000002</v>
      </c>
      <c r="AE144">
        <v>0</v>
      </c>
      <c r="AG144">
        <v>183.93</v>
      </c>
      <c r="AH144">
        <v>0</v>
      </c>
      <c r="AI144">
        <v>9.1999999999999993</v>
      </c>
      <c r="AJ144">
        <v>5.7937950000000003</v>
      </c>
      <c r="AK144">
        <v>187.33620500000001</v>
      </c>
      <c r="AL144" t="s">
        <v>31</v>
      </c>
      <c r="AM144" t="s">
        <v>21441</v>
      </c>
      <c r="AN144" s="39" t="s">
        <v>21442</v>
      </c>
      <c r="AO144" s="29">
        <v>5.09</v>
      </c>
      <c r="AP144" s="30">
        <f t="shared" si="180"/>
        <v>1.4633749999999999</v>
      </c>
      <c r="AQ144" s="30">
        <f t="shared" si="181"/>
        <v>0.36584374999999997</v>
      </c>
      <c r="AS144" s="36">
        <v>45866.133350104166</v>
      </c>
      <c r="AT144" s="27"/>
    </row>
    <row r="145" spans="1:46" x14ac:dyDescent="0.25">
      <c r="A145" t="s">
        <v>20647</v>
      </c>
      <c r="B145">
        <v>3367114</v>
      </c>
      <c r="C145" t="s">
        <v>20857</v>
      </c>
      <c r="D145">
        <v>200255</v>
      </c>
      <c r="E145" t="s">
        <v>20659</v>
      </c>
      <c r="F145" t="s">
        <v>21187</v>
      </c>
      <c r="G145" t="s">
        <v>89</v>
      </c>
      <c r="H145" t="s">
        <v>90</v>
      </c>
      <c r="I145" t="s">
        <v>10</v>
      </c>
      <c r="J145" t="s">
        <v>21188</v>
      </c>
      <c r="K145" t="s">
        <v>21189</v>
      </c>
      <c r="L145" t="s">
        <v>20650</v>
      </c>
      <c r="M145" t="s">
        <v>20648</v>
      </c>
      <c r="N145">
        <v>8765</v>
      </c>
      <c r="O145">
        <v>79</v>
      </c>
      <c r="P145" s="17">
        <v>45872</v>
      </c>
      <c r="Q145" t="s">
        <v>1139</v>
      </c>
      <c r="R145" t="s">
        <v>24</v>
      </c>
      <c r="S145" s="17">
        <v>45866.133350104166</v>
      </c>
      <c r="T145" s="27"/>
      <c r="U145">
        <v>61.604999999999997</v>
      </c>
      <c r="V145">
        <v>3.9925000000000002</v>
      </c>
      <c r="W145">
        <v>65.597499999999997</v>
      </c>
      <c r="X145">
        <v>4</v>
      </c>
      <c r="Y145">
        <v>3.28</v>
      </c>
      <c r="Z145">
        <v>0</v>
      </c>
      <c r="AA145">
        <v>0</v>
      </c>
      <c r="AB145">
        <v>0</v>
      </c>
      <c r="AC145">
        <v>2.0663212500000001</v>
      </c>
      <c r="AD145">
        <v>66.811178749999996</v>
      </c>
      <c r="AE145">
        <v>0</v>
      </c>
      <c r="AG145">
        <v>262.39</v>
      </c>
      <c r="AH145">
        <v>0</v>
      </c>
      <c r="AI145">
        <v>13.12</v>
      </c>
      <c r="AJ145">
        <v>8.2652850000000004</v>
      </c>
      <c r="AK145">
        <v>267.24471499999999</v>
      </c>
      <c r="AL145" t="s">
        <v>31</v>
      </c>
      <c r="AM145" t="s">
        <v>21441</v>
      </c>
      <c r="AN145" s="39" t="s">
        <v>21442</v>
      </c>
      <c r="AO145" s="29">
        <v>5.09</v>
      </c>
      <c r="AP145" s="30">
        <f t="shared" si="180"/>
        <v>1.4633749999999999</v>
      </c>
      <c r="AQ145" s="30">
        <f t="shared" si="181"/>
        <v>0.36584374999999997</v>
      </c>
      <c r="AS145" s="36">
        <v>45866.133350104166</v>
      </c>
      <c r="AT145" s="27"/>
    </row>
    <row r="146" spans="1:46" x14ac:dyDescent="0.25">
      <c r="A146" t="s">
        <v>20647</v>
      </c>
      <c r="B146">
        <v>3367114</v>
      </c>
      <c r="C146" t="s">
        <v>20858</v>
      </c>
      <c r="D146">
        <v>200256</v>
      </c>
      <c r="E146" t="s">
        <v>20659</v>
      </c>
      <c r="F146" t="s">
        <v>21187</v>
      </c>
      <c r="G146" t="s">
        <v>89</v>
      </c>
      <c r="H146" t="s">
        <v>90</v>
      </c>
      <c r="I146" t="s">
        <v>10</v>
      </c>
      <c r="J146" t="s">
        <v>21190</v>
      </c>
      <c r="K146" t="s">
        <v>21191</v>
      </c>
      <c r="L146" t="s">
        <v>20650</v>
      </c>
      <c r="M146" t="s">
        <v>20648</v>
      </c>
      <c r="N146">
        <v>8765</v>
      </c>
      <c r="O146">
        <v>80</v>
      </c>
      <c r="P146" s="17">
        <v>45872</v>
      </c>
      <c r="Q146" t="s">
        <v>1139</v>
      </c>
      <c r="R146" t="s">
        <v>24</v>
      </c>
      <c r="S146" s="17">
        <v>45866.133350104166</v>
      </c>
      <c r="T146" s="27"/>
      <c r="U146">
        <v>61.604999999999997</v>
      </c>
      <c r="V146">
        <v>3.9925000000000002</v>
      </c>
      <c r="W146">
        <v>65.597499999999997</v>
      </c>
      <c r="X146">
        <v>4</v>
      </c>
      <c r="Y146">
        <v>3.28</v>
      </c>
      <c r="Z146">
        <v>0</v>
      </c>
      <c r="AA146">
        <v>0</v>
      </c>
      <c r="AB146">
        <v>0</v>
      </c>
      <c r="AC146">
        <v>2.0663212500000001</v>
      </c>
      <c r="AD146">
        <v>66.811178749999996</v>
      </c>
      <c r="AE146">
        <v>0</v>
      </c>
      <c r="AG146">
        <v>262.39</v>
      </c>
      <c r="AH146">
        <v>0</v>
      </c>
      <c r="AI146">
        <v>13.12</v>
      </c>
      <c r="AJ146">
        <v>8.2652850000000004</v>
      </c>
      <c r="AK146">
        <v>267.24471499999999</v>
      </c>
      <c r="AL146" t="s">
        <v>31</v>
      </c>
      <c r="AM146" t="s">
        <v>21441</v>
      </c>
      <c r="AN146" s="39" t="s">
        <v>21442</v>
      </c>
      <c r="AO146" s="29">
        <v>5.09</v>
      </c>
      <c r="AP146" s="30">
        <f t="shared" si="180"/>
        <v>1.4633749999999999</v>
      </c>
      <c r="AQ146" s="30">
        <f t="shared" si="181"/>
        <v>0.36584374999999997</v>
      </c>
      <c r="AS146" s="36">
        <v>45866.133350104166</v>
      </c>
      <c r="AT146" s="27"/>
    </row>
    <row r="147" spans="1:46" x14ac:dyDescent="0.25">
      <c r="A147" t="s">
        <v>20647</v>
      </c>
      <c r="B147">
        <v>3094498</v>
      </c>
      <c r="C147" t="s">
        <v>20859</v>
      </c>
      <c r="D147">
        <v>197162</v>
      </c>
      <c r="E147" t="s">
        <v>20659</v>
      </c>
      <c r="F147" t="s">
        <v>21192</v>
      </c>
      <c r="G147" t="s">
        <v>89</v>
      </c>
      <c r="H147" t="s">
        <v>90</v>
      </c>
      <c r="I147" t="s">
        <v>10</v>
      </c>
      <c r="J147" t="s">
        <v>21193</v>
      </c>
      <c r="K147" t="s">
        <v>21194</v>
      </c>
      <c r="L147" t="s">
        <v>271</v>
      </c>
      <c r="M147" t="s">
        <v>20649</v>
      </c>
      <c r="N147">
        <v>8345</v>
      </c>
      <c r="O147">
        <v>11</v>
      </c>
      <c r="P147" s="17">
        <v>45820</v>
      </c>
      <c r="Q147" t="s">
        <v>20652</v>
      </c>
      <c r="R147" t="s">
        <v>24</v>
      </c>
      <c r="S147" s="17">
        <v>45799.835400601849</v>
      </c>
      <c r="T147" s="27"/>
      <c r="U147">
        <v>38.61</v>
      </c>
      <c r="V147">
        <v>7.2733333333333334</v>
      </c>
      <c r="W147">
        <v>45.883333333333333</v>
      </c>
      <c r="X147">
        <v>3</v>
      </c>
      <c r="Y147">
        <v>1.6066666666666669</v>
      </c>
      <c r="Z147">
        <v>0</v>
      </c>
      <c r="AA147">
        <v>0</v>
      </c>
      <c r="AB147">
        <v>0</v>
      </c>
      <c r="AC147">
        <v>1.4246775</v>
      </c>
      <c r="AD147">
        <v>46.065322500000001</v>
      </c>
      <c r="AE147">
        <v>0</v>
      </c>
      <c r="AG147">
        <v>137.65</v>
      </c>
      <c r="AH147">
        <v>0</v>
      </c>
      <c r="AI147">
        <v>4.82</v>
      </c>
      <c r="AJ147">
        <v>4.2740324999999997</v>
      </c>
      <c r="AK147">
        <v>138.19596749999999</v>
      </c>
      <c r="AL147" t="s">
        <v>37</v>
      </c>
      <c r="AM147" t="s">
        <v>21443</v>
      </c>
      <c r="AN147" s="39" t="s">
        <v>21444</v>
      </c>
      <c r="AO147" s="29">
        <v>0</v>
      </c>
      <c r="AP147" s="30">
        <f t="shared" ref="AP147:AP148" si="182">AO147*(45%-14.25%-2%)</f>
        <v>0</v>
      </c>
      <c r="AQ147" s="30">
        <f t="shared" ref="AQ147:AQ150" si="183">AP147/X147</f>
        <v>0</v>
      </c>
      <c r="AS147" s="36">
        <v>45799.835400601849</v>
      </c>
      <c r="AT147" s="27"/>
    </row>
    <row r="148" spans="1:46" x14ac:dyDescent="0.25">
      <c r="A148" t="s">
        <v>20647</v>
      </c>
      <c r="B148">
        <v>3094498</v>
      </c>
      <c r="C148" t="s">
        <v>20860</v>
      </c>
      <c r="D148">
        <v>64311</v>
      </c>
      <c r="E148" t="s">
        <v>20659</v>
      </c>
      <c r="F148" t="s">
        <v>21192</v>
      </c>
      <c r="G148" t="s">
        <v>89</v>
      </c>
      <c r="H148" t="s">
        <v>90</v>
      </c>
      <c r="I148" t="s">
        <v>10</v>
      </c>
      <c r="J148" t="s">
        <v>21193</v>
      </c>
      <c r="K148" t="s">
        <v>21194</v>
      </c>
      <c r="L148" t="s">
        <v>20649</v>
      </c>
      <c r="M148" t="s">
        <v>271</v>
      </c>
      <c r="N148">
        <v>8350</v>
      </c>
      <c r="O148">
        <v>11</v>
      </c>
      <c r="P148" s="17">
        <v>45825</v>
      </c>
      <c r="Q148" t="s">
        <v>20652</v>
      </c>
      <c r="R148" t="s">
        <v>24</v>
      </c>
      <c r="S148" s="17">
        <v>45799.835400601849</v>
      </c>
      <c r="T148" s="27"/>
      <c r="U148">
        <v>38.61</v>
      </c>
      <c r="V148">
        <v>7.12</v>
      </c>
      <c r="W148">
        <v>45.73</v>
      </c>
      <c r="X148">
        <v>3</v>
      </c>
      <c r="Y148">
        <v>1.6</v>
      </c>
      <c r="Z148">
        <v>0</v>
      </c>
      <c r="AA148">
        <v>0</v>
      </c>
      <c r="AB148">
        <v>0</v>
      </c>
      <c r="AC148">
        <v>1.4199165</v>
      </c>
      <c r="AD148">
        <v>45.910083500000013</v>
      </c>
      <c r="AE148">
        <v>0</v>
      </c>
      <c r="AG148">
        <v>137.19</v>
      </c>
      <c r="AH148">
        <v>0</v>
      </c>
      <c r="AI148">
        <v>4.8</v>
      </c>
      <c r="AJ148">
        <v>4.2597494999999999</v>
      </c>
      <c r="AK148">
        <v>137.73025050000001</v>
      </c>
      <c r="AL148" t="s">
        <v>37</v>
      </c>
      <c r="AM148" t="s">
        <v>21443</v>
      </c>
      <c r="AN148" s="39" t="s">
        <v>21444</v>
      </c>
      <c r="AO148" s="29">
        <v>0</v>
      </c>
      <c r="AP148" s="30">
        <f t="shared" si="182"/>
        <v>0</v>
      </c>
      <c r="AQ148" s="30">
        <f t="shared" si="183"/>
        <v>0</v>
      </c>
      <c r="AS148" s="36">
        <v>45799.835400601849</v>
      </c>
      <c r="AT148" s="27"/>
    </row>
    <row r="149" spans="1:46" x14ac:dyDescent="0.25">
      <c r="A149" t="s">
        <v>20647</v>
      </c>
      <c r="B149">
        <v>3230664</v>
      </c>
      <c r="C149" t="s">
        <v>20861</v>
      </c>
      <c r="D149">
        <v>198643</v>
      </c>
      <c r="E149" t="s">
        <v>20659</v>
      </c>
      <c r="F149" t="s">
        <v>21195</v>
      </c>
      <c r="G149" t="s">
        <v>89</v>
      </c>
      <c r="H149" t="s">
        <v>90</v>
      </c>
      <c r="I149" t="s">
        <v>14</v>
      </c>
      <c r="J149" t="s">
        <v>21196</v>
      </c>
      <c r="K149" t="s">
        <v>21197</v>
      </c>
      <c r="L149" t="s">
        <v>20650</v>
      </c>
      <c r="M149" t="s">
        <v>20648</v>
      </c>
      <c r="N149">
        <v>8345</v>
      </c>
      <c r="O149">
        <v>3</v>
      </c>
      <c r="P149" s="17">
        <v>45870</v>
      </c>
      <c r="Q149" t="s">
        <v>123</v>
      </c>
      <c r="R149" t="s">
        <v>24</v>
      </c>
      <c r="S149" s="17">
        <v>45835.923802442128</v>
      </c>
      <c r="T149" s="27"/>
      <c r="U149">
        <v>46.22</v>
      </c>
      <c r="V149">
        <v>5.916666666666667</v>
      </c>
      <c r="W149">
        <v>52.136666666666663</v>
      </c>
      <c r="X149">
        <v>3</v>
      </c>
      <c r="Y149">
        <v>2.6066666666666669</v>
      </c>
      <c r="Z149">
        <v>0</v>
      </c>
      <c r="AA149">
        <v>0</v>
      </c>
      <c r="AB149">
        <v>0</v>
      </c>
      <c r="AC149">
        <v>1.6423049999999999</v>
      </c>
      <c r="AD149">
        <v>53.101028333333318</v>
      </c>
      <c r="AE149">
        <v>0</v>
      </c>
      <c r="AG149">
        <v>156.41</v>
      </c>
      <c r="AH149">
        <v>0</v>
      </c>
      <c r="AI149">
        <v>7.82</v>
      </c>
      <c r="AJ149">
        <v>4.9269150000000002</v>
      </c>
      <c r="AK149">
        <v>159.30308500000001</v>
      </c>
      <c r="AL149" t="s">
        <v>26</v>
      </c>
      <c r="AM149" t="s">
        <v>21445</v>
      </c>
      <c r="AN149" s="39" t="s">
        <v>21446</v>
      </c>
      <c r="AO149" s="29">
        <v>0</v>
      </c>
      <c r="AP149" s="30">
        <f t="shared" ref="AP149:AP152" si="184">AO149*(45%-14.25%-2%)</f>
        <v>0</v>
      </c>
      <c r="AQ149" s="30">
        <f t="shared" si="183"/>
        <v>0</v>
      </c>
      <c r="AS149" s="36">
        <v>45835.923802442128</v>
      </c>
      <c r="AT149" s="27"/>
    </row>
    <row r="150" spans="1:46" x14ac:dyDescent="0.25">
      <c r="A150" t="s">
        <v>20647</v>
      </c>
      <c r="B150">
        <v>3230664</v>
      </c>
      <c r="C150" t="s">
        <v>20862</v>
      </c>
      <c r="D150">
        <v>198644</v>
      </c>
      <c r="E150" t="s">
        <v>20659</v>
      </c>
      <c r="F150" t="s">
        <v>21195</v>
      </c>
      <c r="G150" t="s">
        <v>89</v>
      </c>
      <c r="H150" t="s">
        <v>90</v>
      </c>
      <c r="I150" t="s">
        <v>14</v>
      </c>
      <c r="J150" t="s">
        <v>21198</v>
      </c>
      <c r="K150" t="s">
        <v>21199</v>
      </c>
      <c r="L150" t="s">
        <v>20650</v>
      </c>
      <c r="M150" t="s">
        <v>20648</v>
      </c>
      <c r="N150">
        <v>8345</v>
      </c>
      <c r="O150">
        <v>4</v>
      </c>
      <c r="P150" s="17">
        <v>45870</v>
      </c>
      <c r="Q150" t="s">
        <v>123</v>
      </c>
      <c r="R150" t="s">
        <v>24</v>
      </c>
      <c r="S150" s="17">
        <v>45835.923802442128</v>
      </c>
      <c r="T150" s="27"/>
      <c r="U150">
        <v>46.22</v>
      </c>
      <c r="V150">
        <v>5.916666666666667</v>
      </c>
      <c r="W150">
        <v>52.136666666666663</v>
      </c>
      <c r="X150">
        <v>3</v>
      </c>
      <c r="Y150">
        <v>2.6066666666666669</v>
      </c>
      <c r="Z150">
        <v>0</v>
      </c>
      <c r="AA150">
        <v>0</v>
      </c>
      <c r="AB150">
        <v>0</v>
      </c>
      <c r="AC150">
        <v>1.6423049999999999</v>
      </c>
      <c r="AD150">
        <v>53.101028333333318</v>
      </c>
      <c r="AE150">
        <v>0</v>
      </c>
      <c r="AG150">
        <v>156.41</v>
      </c>
      <c r="AH150">
        <v>0</v>
      </c>
      <c r="AI150">
        <v>7.82</v>
      </c>
      <c r="AJ150">
        <v>4.9269150000000002</v>
      </c>
      <c r="AK150">
        <v>159.30308500000001</v>
      </c>
      <c r="AL150" t="s">
        <v>26</v>
      </c>
      <c r="AM150" t="s">
        <v>21445</v>
      </c>
      <c r="AN150" s="39" t="s">
        <v>21446</v>
      </c>
      <c r="AO150" s="29">
        <v>0</v>
      </c>
      <c r="AP150" s="30">
        <f t="shared" si="184"/>
        <v>0</v>
      </c>
      <c r="AQ150" s="30">
        <f t="shared" si="183"/>
        <v>0</v>
      </c>
      <c r="AS150" s="36">
        <v>45835.923802442128</v>
      </c>
      <c r="AT150" s="27"/>
    </row>
    <row r="151" spans="1:46" x14ac:dyDescent="0.25">
      <c r="A151" t="s">
        <v>20647</v>
      </c>
      <c r="B151">
        <v>3230664</v>
      </c>
      <c r="C151" t="s">
        <v>20863</v>
      </c>
      <c r="D151">
        <v>65671</v>
      </c>
      <c r="E151" t="s">
        <v>20659</v>
      </c>
      <c r="F151" t="s">
        <v>21195</v>
      </c>
      <c r="G151" t="s">
        <v>89</v>
      </c>
      <c r="H151" t="s">
        <v>90</v>
      </c>
      <c r="I151" t="s">
        <v>14</v>
      </c>
      <c r="J151" t="s">
        <v>21200</v>
      </c>
      <c r="K151" t="s">
        <v>21199</v>
      </c>
      <c r="L151" t="s">
        <v>20648</v>
      </c>
      <c r="M151" t="s">
        <v>20650</v>
      </c>
      <c r="N151">
        <v>8350</v>
      </c>
      <c r="O151">
        <v>8</v>
      </c>
      <c r="P151" s="17">
        <v>45856</v>
      </c>
      <c r="Q151" t="s">
        <v>816</v>
      </c>
      <c r="R151" t="s">
        <v>24</v>
      </c>
      <c r="S151" s="17">
        <v>45835.923802442128</v>
      </c>
      <c r="T151" s="27"/>
      <c r="U151">
        <v>44.610000000000007</v>
      </c>
      <c r="V151">
        <v>8.5333333333333332</v>
      </c>
      <c r="W151">
        <v>53.143333333333338</v>
      </c>
      <c r="X151">
        <v>3</v>
      </c>
      <c r="Y151">
        <v>2.6566666666666672</v>
      </c>
      <c r="Z151">
        <v>0</v>
      </c>
      <c r="AA151">
        <v>0</v>
      </c>
      <c r="AB151">
        <v>0</v>
      </c>
      <c r="AC151">
        <v>1.674015</v>
      </c>
      <c r="AD151">
        <v>54.125985000000007</v>
      </c>
      <c r="AE151">
        <v>0</v>
      </c>
      <c r="AG151">
        <v>159.43</v>
      </c>
      <c r="AH151">
        <v>0</v>
      </c>
      <c r="AI151">
        <v>7.97</v>
      </c>
      <c r="AJ151">
        <v>5.0220450000000003</v>
      </c>
      <c r="AK151">
        <v>162.37795499999999</v>
      </c>
      <c r="AL151" t="s">
        <v>26</v>
      </c>
      <c r="AM151" t="s">
        <v>21445</v>
      </c>
      <c r="AN151" s="39" t="s">
        <v>21446</v>
      </c>
      <c r="AO151" s="29">
        <v>0</v>
      </c>
      <c r="AP151" s="30">
        <f t="shared" si="184"/>
        <v>0</v>
      </c>
      <c r="AQ151" s="30">
        <f t="shared" ref="AQ151:AQ152" si="185">AP151/X151</f>
        <v>0</v>
      </c>
      <c r="AS151" s="36">
        <v>45835.923802442128</v>
      </c>
      <c r="AT151" s="27"/>
    </row>
    <row r="152" spans="1:46" x14ac:dyDescent="0.25">
      <c r="A152" t="s">
        <v>20647</v>
      </c>
      <c r="B152">
        <v>3230664</v>
      </c>
      <c r="C152" t="s">
        <v>20864</v>
      </c>
      <c r="D152">
        <v>65672</v>
      </c>
      <c r="E152" t="s">
        <v>20659</v>
      </c>
      <c r="F152" t="s">
        <v>21195</v>
      </c>
      <c r="G152" t="s">
        <v>89</v>
      </c>
      <c r="H152" t="s">
        <v>90</v>
      </c>
      <c r="I152" t="s">
        <v>14</v>
      </c>
      <c r="J152" t="s">
        <v>21196</v>
      </c>
      <c r="K152" t="s">
        <v>21197</v>
      </c>
      <c r="L152" t="s">
        <v>20648</v>
      </c>
      <c r="M152" t="s">
        <v>20650</v>
      </c>
      <c r="N152">
        <v>8350</v>
      </c>
      <c r="O152">
        <v>7</v>
      </c>
      <c r="P152" s="17">
        <v>45856</v>
      </c>
      <c r="Q152" t="s">
        <v>816</v>
      </c>
      <c r="R152" t="s">
        <v>24</v>
      </c>
      <c r="S152" s="17">
        <v>45835.923802442128</v>
      </c>
      <c r="T152" s="27"/>
      <c r="U152">
        <v>44.610000000000007</v>
      </c>
      <c r="V152">
        <v>8.5333333333333332</v>
      </c>
      <c r="W152">
        <v>53.143333333333338</v>
      </c>
      <c r="X152">
        <v>3</v>
      </c>
      <c r="Y152">
        <v>2.6566666666666672</v>
      </c>
      <c r="Z152">
        <v>0</v>
      </c>
      <c r="AA152">
        <v>0</v>
      </c>
      <c r="AB152">
        <v>0</v>
      </c>
      <c r="AC152">
        <v>1.674015</v>
      </c>
      <c r="AD152">
        <v>54.125985000000007</v>
      </c>
      <c r="AE152">
        <v>0</v>
      </c>
      <c r="AG152">
        <v>159.43</v>
      </c>
      <c r="AH152">
        <v>0</v>
      </c>
      <c r="AI152">
        <v>7.97</v>
      </c>
      <c r="AJ152">
        <v>5.0220450000000003</v>
      </c>
      <c r="AK152">
        <v>162.37795499999999</v>
      </c>
      <c r="AL152" t="s">
        <v>26</v>
      </c>
      <c r="AM152" t="s">
        <v>21445</v>
      </c>
      <c r="AN152" s="39" t="s">
        <v>21446</v>
      </c>
      <c r="AO152" s="29">
        <v>0</v>
      </c>
      <c r="AP152" s="30">
        <f t="shared" si="184"/>
        <v>0</v>
      </c>
      <c r="AQ152" s="30">
        <f t="shared" si="185"/>
        <v>0</v>
      </c>
      <c r="AS152" s="36">
        <v>45835.923802442128</v>
      </c>
      <c r="AT152" s="27"/>
    </row>
    <row r="153" spans="1:46" x14ac:dyDescent="0.25">
      <c r="A153" t="s">
        <v>20647</v>
      </c>
      <c r="B153">
        <v>2102405</v>
      </c>
      <c r="C153" t="s">
        <v>20865</v>
      </c>
      <c r="D153">
        <v>53034</v>
      </c>
      <c r="E153" t="s">
        <v>20659</v>
      </c>
      <c r="F153" t="s">
        <v>21201</v>
      </c>
      <c r="G153" t="s">
        <v>89</v>
      </c>
      <c r="H153" t="s">
        <v>90</v>
      </c>
      <c r="I153" t="s">
        <v>10</v>
      </c>
      <c r="J153" t="s">
        <v>21202</v>
      </c>
      <c r="K153" t="s">
        <v>21203</v>
      </c>
      <c r="L153" t="s">
        <v>20648</v>
      </c>
      <c r="M153" t="s">
        <v>20650</v>
      </c>
      <c r="N153">
        <v>8350</v>
      </c>
      <c r="O153">
        <v>17</v>
      </c>
      <c r="P153" s="17">
        <v>45561</v>
      </c>
      <c r="Q153" t="s">
        <v>816</v>
      </c>
      <c r="R153" t="s">
        <v>24</v>
      </c>
      <c r="S153" s="17">
        <v>45558.953775173613</v>
      </c>
      <c r="T153" s="27"/>
      <c r="U153">
        <v>10.42333333333333</v>
      </c>
      <c r="V153">
        <v>2.1333333333333329</v>
      </c>
      <c r="W153">
        <v>12.55666666666667</v>
      </c>
      <c r="X153">
        <v>12</v>
      </c>
      <c r="Y153">
        <v>0.62750000000000006</v>
      </c>
      <c r="Z153">
        <v>0</v>
      </c>
      <c r="AA153">
        <v>0</v>
      </c>
      <c r="AB153">
        <v>0</v>
      </c>
      <c r="AC153">
        <v>0.39553500000000003</v>
      </c>
      <c r="AD153">
        <v>12.788631666666671</v>
      </c>
      <c r="AE153">
        <v>0</v>
      </c>
      <c r="AG153">
        <v>150.68</v>
      </c>
      <c r="AH153">
        <v>0</v>
      </c>
      <c r="AI153">
        <v>7.53</v>
      </c>
      <c r="AJ153">
        <v>4.7464199999999996</v>
      </c>
      <c r="AK153">
        <v>153.46358000000001</v>
      </c>
      <c r="AL153" t="s">
        <v>20654</v>
      </c>
      <c r="AM153" t="s">
        <v>21447</v>
      </c>
      <c r="AN153" s="39" t="s">
        <v>21448</v>
      </c>
      <c r="AO153" s="29">
        <v>0</v>
      </c>
      <c r="AP153" s="30">
        <f t="shared" ref="AP153" si="186">AO153*(45%-14.25%-2%)</f>
        <v>0</v>
      </c>
      <c r="AQ153" s="30">
        <f t="shared" ref="AQ153" si="187">AP153/X153</f>
        <v>0</v>
      </c>
      <c r="AS153" s="36">
        <v>45558.953775173613</v>
      </c>
      <c r="AT153" s="27"/>
    </row>
    <row r="154" spans="1:46" x14ac:dyDescent="0.25">
      <c r="A154" t="s">
        <v>20647</v>
      </c>
      <c r="B154">
        <v>3366614</v>
      </c>
      <c r="C154" t="s">
        <v>20866</v>
      </c>
      <c r="D154">
        <v>200252</v>
      </c>
      <c r="E154" t="s">
        <v>20659</v>
      </c>
      <c r="F154" t="s">
        <v>21204</v>
      </c>
      <c r="G154" t="s">
        <v>89</v>
      </c>
      <c r="H154" t="s">
        <v>90</v>
      </c>
      <c r="I154" t="s">
        <v>137</v>
      </c>
      <c r="J154" t="s">
        <v>20684</v>
      </c>
      <c r="K154" t="s">
        <v>20685</v>
      </c>
      <c r="L154" t="s">
        <v>20650</v>
      </c>
      <c r="M154" t="s">
        <v>20648</v>
      </c>
      <c r="N154">
        <v>8345</v>
      </c>
      <c r="O154">
        <v>38</v>
      </c>
      <c r="P154" s="17">
        <v>45866</v>
      </c>
      <c r="Q154" t="s">
        <v>1139</v>
      </c>
      <c r="R154" t="s">
        <v>24</v>
      </c>
      <c r="S154" s="17">
        <v>45866.010202245372</v>
      </c>
      <c r="T154" s="27"/>
      <c r="U154">
        <v>81.73</v>
      </c>
      <c r="V154">
        <v>8.875</v>
      </c>
      <c r="W154">
        <v>90.605000000000004</v>
      </c>
      <c r="X154">
        <v>2</v>
      </c>
      <c r="Y154">
        <v>4.53</v>
      </c>
      <c r="Z154">
        <v>0</v>
      </c>
      <c r="AA154">
        <v>0</v>
      </c>
      <c r="AB154">
        <v>0</v>
      </c>
      <c r="AC154">
        <v>4.7567624999999998</v>
      </c>
      <c r="AD154">
        <v>90.378237500000012</v>
      </c>
      <c r="AE154">
        <v>0</v>
      </c>
      <c r="AG154">
        <v>181.21</v>
      </c>
      <c r="AH154">
        <v>0</v>
      </c>
      <c r="AI154">
        <v>9.06</v>
      </c>
      <c r="AJ154">
        <v>9.5135249999999996</v>
      </c>
      <c r="AK154">
        <v>180.75647499999999</v>
      </c>
      <c r="AL154" t="s">
        <v>27</v>
      </c>
      <c r="AM154" t="s">
        <v>21449</v>
      </c>
      <c r="AN154" s="39" t="s">
        <v>21450</v>
      </c>
      <c r="AO154" s="29">
        <v>0</v>
      </c>
      <c r="AP154" s="30">
        <f t="shared" ref="AP154:AP155" si="188">AO154*(45%-14.25%-2%)</f>
        <v>0</v>
      </c>
      <c r="AQ154" s="30">
        <f t="shared" ref="AQ154:AQ155" si="189">AP154/X154</f>
        <v>0</v>
      </c>
      <c r="AS154" s="36">
        <v>45866.010202245372</v>
      </c>
      <c r="AT154" s="27"/>
    </row>
    <row r="155" spans="1:46" x14ac:dyDescent="0.25">
      <c r="A155" t="s">
        <v>20647</v>
      </c>
      <c r="B155">
        <v>3366614</v>
      </c>
      <c r="C155" t="s">
        <v>20867</v>
      </c>
      <c r="D155">
        <v>200251</v>
      </c>
      <c r="E155" t="s">
        <v>20659</v>
      </c>
      <c r="F155" t="s">
        <v>21204</v>
      </c>
      <c r="G155" t="s">
        <v>89</v>
      </c>
      <c r="H155" t="s">
        <v>90</v>
      </c>
      <c r="I155" t="s">
        <v>137</v>
      </c>
      <c r="J155" t="s">
        <v>21205</v>
      </c>
      <c r="K155" t="s">
        <v>20879</v>
      </c>
      <c r="L155" t="s">
        <v>20650</v>
      </c>
      <c r="M155" t="s">
        <v>20648</v>
      </c>
      <c r="N155">
        <v>8345</v>
      </c>
      <c r="O155">
        <v>37</v>
      </c>
      <c r="P155" s="17">
        <v>45866</v>
      </c>
      <c r="Q155" t="s">
        <v>1139</v>
      </c>
      <c r="R155" t="s">
        <v>24</v>
      </c>
      <c r="S155" s="17">
        <v>45866.010202245372</v>
      </c>
      <c r="T155" s="27"/>
      <c r="U155">
        <v>81.73</v>
      </c>
      <c r="V155">
        <v>8.875</v>
      </c>
      <c r="W155">
        <v>90.605000000000004</v>
      </c>
      <c r="X155">
        <v>2</v>
      </c>
      <c r="Y155">
        <v>4.53</v>
      </c>
      <c r="Z155">
        <v>0</v>
      </c>
      <c r="AA155">
        <v>0</v>
      </c>
      <c r="AB155">
        <v>0</v>
      </c>
      <c r="AC155">
        <v>4.7567624999999998</v>
      </c>
      <c r="AD155">
        <v>90.378237500000012</v>
      </c>
      <c r="AE155">
        <v>0</v>
      </c>
      <c r="AG155">
        <v>181.21</v>
      </c>
      <c r="AH155">
        <v>0</v>
      </c>
      <c r="AI155">
        <v>9.06</v>
      </c>
      <c r="AJ155">
        <v>9.5135249999999996</v>
      </c>
      <c r="AK155">
        <v>180.75647499999999</v>
      </c>
      <c r="AL155" t="s">
        <v>27</v>
      </c>
      <c r="AM155" t="s">
        <v>21449</v>
      </c>
      <c r="AN155" s="39" t="s">
        <v>21450</v>
      </c>
      <c r="AO155" s="29">
        <v>0</v>
      </c>
      <c r="AP155" s="30">
        <f t="shared" si="188"/>
        <v>0</v>
      </c>
      <c r="AQ155" s="30">
        <f t="shared" si="189"/>
        <v>0</v>
      </c>
      <c r="AS155" s="36">
        <v>45866.010202245372</v>
      </c>
      <c r="AT155" s="27"/>
    </row>
    <row r="156" spans="1:46" x14ac:dyDescent="0.25">
      <c r="A156" t="s">
        <v>20647</v>
      </c>
      <c r="B156">
        <v>3220834</v>
      </c>
      <c r="C156" t="s">
        <v>20868</v>
      </c>
      <c r="D156">
        <v>65559</v>
      </c>
      <c r="E156" t="s">
        <v>20659</v>
      </c>
      <c r="F156" t="s">
        <v>21206</v>
      </c>
      <c r="G156" t="s">
        <v>89</v>
      </c>
      <c r="H156" t="s">
        <v>90</v>
      </c>
      <c r="I156" t="s">
        <v>14</v>
      </c>
      <c r="J156" t="s">
        <v>21207</v>
      </c>
      <c r="K156" t="s">
        <v>21208</v>
      </c>
      <c r="L156" t="s">
        <v>20649</v>
      </c>
      <c r="M156" t="s">
        <v>271</v>
      </c>
      <c r="N156">
        <v>8350</v>
      </c>
      <c r="O156">
        <v>9</v>
      </c>
      <c r="P156" s="17">
        <v>45837</v>
      </c>
      <c r="Q156" t="s">
        <v>20652</v>
      </c>
      <c r="R156" t="s">
        <v>24</v>
      </c>
      <c r="S156" s="17">
        <v>45833.604725879632</v>
      </c>
      <c r="T156" s="27"/>
      <c r="U156">
        <v>115.83</v>
      </c>
      <c r="V156">
        <v>21.36</v>
      </c>
      <c r="W156">
        <v>137.19</v>
      </c>
      <c r="X156">
        <v>1</v>
      </c>
      <c r="Y156">
        <v>6.86</v>
      </c>
      <c r="Z156">
        <v>0</v>
      </c>
      <c r="AA156">
        <v>0</v>
      </c>
      <c r="AB156">
        <v>0</v>
      </c>
      <c r="AC156">
        <v>4.321485</v>
      </c>
      <c r="AD156">
        <v>139.72851499999999</v>
      </c>
      <c r="AE156">
        <v>0</v>
      </c>
      <c r="AG156">
        <v>137.19</v>
      </c>
      <c r="AH156">
        <v>0</v>
      </c>
      <c r="AI156">
        <v>6.86</v>
      </c>
      <c r="AJ156">
        <v>4.321485</v>
      </c>
      <c r="AK156">
        <v>139.72851499999999</v>
      </c>
      <c r="AL156" t="s">
        <v>25</v>
      </c>
      <c r="AM156" t="s">
        <v>21451</v>
      </c>
      <c r="AN156" s="39" t="s">
        <v>21452</v>
      </c>
      <c r="AO156" s="29">
        <v>0</v>
      </c>
      <c r="AP156" s="30">
        <f t="shared" ref="AP156" si="190">AO156*(45%-14.25%-2%)</f>
        <v>0</v>
      </c>
      <c r="AQ156" s="30">
        <f t="shared" ref="AQ156" si="191">AP156/X156</f>
        <v>0</v>
      </c>
      <c r="AS156" s="36">
        <v>45833.604725879632</v>
      </c>
      <c r="AT156" s="27"/>
    </row>
    <row r="157" spans="1:46" x14ac:dyDescent="0.25">
      <c r="A157" t="s">
        <v>20647</v>
      </c>
      <c r="B157">
        <v>3111405</v>
      </c>
      <c r="C157" t="s">
        <v>20869</v>
      </c>
      <c r="D157">
        <v>64503</v>
      </c>
      <c r="E157" t="s">
        <v>20659</v>
      </c>
      <c r="F157" t="s">
        <v>21209</v>
      </c>
      <c r="G157" t="s">
        <v>89</v>
      </c>
      <c r="H157" t="s">
        <v>90</v>
      </c>
      <c r="I157" t="s">
        <v>10</v>
      </c>
      <c r="J157" t="s">
        <v>21210</v>
      </c>
      <c r="K157" t="s">
        <v>21211</v>
      </c>
      <c r="L157" t="s">
        <v>20648</v>
      </c>
      <c r="M157" t="s">
        <v>20650</v>
      </c>
      <c r="N157">
        <v>8350</v>
      </c>
      <c r="O157">
        <v>21</v>
      </c>
      <c r="P157" s="17">
        <v>45809</v>
      </c>
      <c r="Q157" t="s">
        <v>816</v>
      </c>
      <c r="R157" t="s">
        <v>24</v>
      </c>
      <c r="S157" s="17">
        <v>45804.966450821761</v>
      </c>
      <c r="T157" s="27"/>
      <c r="U157">
        <v>44.610000000000007</v>
      </c>
      <c r="V157">
        <v>8.5333333333333332</v>
      </c>
      <c r="W157">
        <v>53.143333333333338</v>
      </c>
      <c r="X157">
        <v>3</v>
      </c>
      <c r="Y157">
        <v>1.86</v>
      </c>
      <c r="Z157">
        <v>0</v>
      </c>
      <c r="AA157">
        <v>0</v>
      </c>
      <c r="AB157">
        <v>0</v>
      </c>
      <c r="AC157">
        <v>1.6501005</v>
      </c>
      <c r="AD157">
        <v>53.353232833333337</v>
      </c>
      <c r="AE157">
        <v>0</v>
      </c>
      <c r="AG157">
        <v>159.43</v>
      </c>
      <c r="AH157">
        <v>0</v>
      </c>
      <c r="AI157">
        <v>5.58</v>
      </c>
      <c r="AJ157">
        <v>4.9503015000000001</v>
      </c>
      <c r="AK157">
        <v>160.0596985</v>
      </c>
      <c r="AL157" t="s">
        <v>37</v>
      </c>
      <c r="AM157" t="s">
        <v>21453</v>
      </c>
      <c r="AN157" s="39" t="s">
        <v>21454</v>
      </c>
      <c r="AO157" s="29">
        <v>0</v>
      </c>
      <c r="AP157" s="30">
        <f t="shared" ref="AP157:AP158" si="192">AO157*(45%-14.25%-2%)</f>
        <v>0</v>
      </c>
      <c r="AQ157" s="30">
        <f t="shared" ref="AQ157:AQ158" si="193">AP157/X157</f>
        <v>0</v>
      </c>
      <c r="AS157" s="36">
        <v>45804.966450821761</v>
      </c>
      <c r="AT157" s="27"/>
    </row>
    <row r="158" spans="1:46" x14ac:dyDescent="0.25">
      <c r="A158" t="s">
        <v>20647</v>
      </c>
      <c r="B158">
        <v>3111405</v>
      </c>
      <c r="C158" t="s">
        <v>20870</v>
      </c>
      <c r="D158">
        <v>197344</v>
      </c>
      <c r="E158" t="s">
        <v>20659</v>
      </c>
      <c r="F158" t="s">
        <v>21209</v>
      </c>
      <c r="G158" t="s">
        <v>89</v>
      </c>
      <c r="H158" t="s">
        <v>90</v>
      </c>
      <c r="I158" t="s">
        <v>10</v>
      </c>
      <c r="J158" t="s">
        <v>21212</v>
      </c>
      <c r="K158" t="s">
        <v>21211</v>
      </c>
      <c r="L158" t="s">
        <v>20650</v>
      </c>
      <c r="M158" t="s">
        <v>20648</v>
      </c>
      <c r="N158">
        <v>8345</v>
      </c>
      <c r="O158">
        <v>13</v>
      </c>
      <c r="P158" s="17">
        <v>45807</v>
      </c>
      <c r="Q158" t="s">
        <v>123</v>
      </c>
      <c r="R158" t="s">
        <v>24</v>
      </c>
      <c r="S158" s="17">
        <v>45804.966450821761</v>
      </c>
      <c r="T158" s="27"/>
      <c r="U158">
        <v>46.22</v>
      </c>
      <c r="V158">
        <v>5.916666666666667</v>
      </c>
      <c r="W158">
        <v>52.136666666666663</v>
      </c>
      <c r="X158">
        <v>3</v>
      </c>
      <c r="Y158">
        <v>1.823333333333333</v>
      </c>
      <c r="Z158">
        <v>0</v>
      </c>
      <c r="AA158">
        <v>0</v>
      </c>
      <c r="AB158">
        <v>0</v>
      </c>
      <c r="AC158">
        <v>1.6188435000000001</v>
      </c>
      <c r="AD158">
        <v>52.341156499999997</v>
      </c>
      <c r="AE158">
        <v>0</v>
      </c>
      <c r="AG158">
        <v>156.41</v>
      </c>
      <c r="AH158">
        <v>0</v>
      </c>
      <c r="AI158">
        <v>5.47</v>
      </c>
      <c r="AJ158">
        <v>4.8565304999999999</v>
      </c>
      <c r="AK158">
        <v>157.0234695</v>
      </c>
      <c r="AL158" t="s">
        <v>37</v>
      </c>
      <c r="AM158" t="s">
        <v>21453</v>
      </c>
      <c r="AN158" s="39" t="s">
        <v>21454</v>
      </c>
      <c r="AO158" s="29">
        <v>0</v>
      </c>
      <c r="AP158" s="30">
        <f t="shared" si="192"/>
        <v>0</v>
      </c>
      <c r="AQ158" s="30">
        <f t="shared" si="193"/>
        <v>0</v>
      </c>
      <c r="AS158" s="36">
        <v>45804.966450821761</v>
      </c>
      <c r="AT158" s="27"/>
    </row>
    <row r="159" spans="1:46" x14ac:dyDescent="0.25">
      <c r="A159" t="s">
        <v>20647</v>
      </c>
      <c r="B159">
        <v>3356067</v>
      </c>
      <c r="C159" t="s">
        <v>20733</v>
      </c>
      <c r="D159">
        <v>67003</v>
      </c>
      <c r="E159" t="s">
        <v>20659</v>
      </c>
      <c r="F159" t="s">
        <v>20927</v>
      </c>
      <c r="G159" t="s">
        <v>89</v>
      </c>
      <c r="H159" t="s">
        <v>90</v>
      </c>
      <c r="I159" t="s">
        <v>10</v>
      </c>
      <c r="J159" t="s">
        <v>20928</v>
      </c>
      <c r="K159" t="s">
        <v>20929</v>
      </c>
      <c r="L159" t="s">
        <v>20648</v>
      </c>
      <c r="M159" t="s">
        <v>20651</v>
      </c>
      <c r="N159">
        <v>8770</v>
      </c>
      <c r="O159">
        <v>73</v>
      </c>
      <c r="P159" s="17">
        <v>45868</v>
      </c>
      <c r="Q159" s="19" t="s">
        <v>816</v>
      </c>
      <c r="R159" t="s">
        <v>24</v>
      </c>
      <c r="S159" s="17">
        <v>45863.59287458333</v>
      </c>
      <c r="T159" s="17">
        <v>45868</v>
      </c>
      <c r="U159">
        <v>92.14</v>
      </c>
      <c r="V159">
        <v>8.7200000000000006</v>
      </c>
      <c r="W159">
        <v>100.86</v>
      </c>
      <c r="X159">
        <v>3</v>
      </c>
      <c r="Y159">
        <v>5.0433333333333339</v>
      </c>
      <c r="Z159">
        <v>0</v>
      </c>
      <c r="AA159">
        <v>0</v>
      </c>
      <c r="AB159">
        <v>0</v>
      </c>
      <c r="AC159">
        <v>3.1770900000000002</v>
      </c>
      <c r="AD159">
        <v>102.7262433333333</v>
      </c>
      <c r="AE159">
        <v>7.47</v>
      </c>
      <c r="AG159">
        <v>302.58</v>
      </c>
      <c r="AH159">
        <v>0</v>
      </c>
      <c r="AI159">
        <v>15.13</v>
      </c>
      <c r="AJ159">
        <v>9.5312699999999992</v>
      </c>
      <c r="AK159">
        <v>308.17872999999997</v>
      </c>
      <c r="AL159" s="41" t="s">
        <v>26</v>
      </c>
      <c r="AM159" t="s">
        <v>21251</v>
      </c>
      <c r="AN159" s="39" t="s">
        <v>21252</v>
      </c>
      <c r="AO159" s="29">
        <v>0</v>
      </c>
      <c r="AP159" s="30">
        <f t="shared" ref="AP159:AP160" si="194">AO159*(45%-14.25%-2%)</f>
        <v>0</v>
      </c>
      <c r="AQ159" s="30">
        <f t="shared" ref="AQ159:AQ160" si="195">AP159/X159</f>
        <v>0</v>
      </c>
      <c r="AS159" s="36">
        <v>45863.59287458333</v>
      </c>
      <c r="AT159" s="27">
        <v>45868</v>
      </c>
    </row>
    <row r="160" spans="1:46" x14ac:dyDescent="0.25">
      <c r="A160" t="s">
        <v>20647</v>
      </c>
      <c r="B160">
        <v>3356067</v>
      </c>
      <c r="C160" t="s">
        <v>20734</v>
      </c>
      <c r="D160">
        <v>200164</v>
      </c>
      <c r="E160" t="s">
        <v>20659</v>
      </c>
      <c r="F160" t="s">
        <v>20927</v>
      </c>
      <c r="G160" t="s">
        <v>89</v>
      </c>
      <c r="H160" t="s">
        <v>90</v>
      </c>
      <c r="I160" t="s">
        <v>10</v>
      </c>
      <c r="J160" t="s">
        <v>20928</v>
      </c>
      <c r="K160" t="s">
        <v>20929</v>
      </c>
      <c r="L160" t="s">
        <v>20651</v>
      </c>
      <c r="M160" t="s">
        <v>20648</v>
      </c>
      <c r="N160">
        <v>8765</v>
      </c>
      <c r="O160">
        <v>73</v>
      </c>
      <c r="P160" s="17">
        <v>45872</v>
      </c>
      <c r="Q160" s="19" t="s">
        <v>20663</v>
      </c>
      <c r="R160" t="s">
        <v>24</v>
      </c>
      <c r="S160" s="17">
        <v>45863.59287458333</v>
      </c>
      <c r="T160" s="17">
        <v>45868</v>
      </c>
      <c r="U160">
        <v>80.273333333333326</v>
      </c>
      <c r="V160">
        <v>5.4666666666666659</v>
      </c>
      <c r="W160">
        <v>85.740000000000009</v>
      </c>
      <c r="X160">
        <v>3</v>
      </c>
      <c r="Y160">
        <v>4.2866666666666662</v>
      </c>
      <c r="Z160">
        <v>0</v>
      </c>
      <c r="AA160">
        <v>0</v>
      </c>
      <c r="AB160">
        <v>0</v>
      </c>
      <c r="AC160">
        <v>2.7008100000000002</v>
      </c>
      <c r="AD160">
        <v>87.325856666666667</v>
      </c>
      <c r="AE160">
        <v>5.53</v>
      </c>
      <c r="AG160">
        <v>257.22000000000003</v>
      </c>
      <c r="AH160">
        <v>0</v>
      </c>
      <c r="AI160">
        <v>12.86</v>
      </c>
      <c r="AJ160">
        <v>8.10243</v>
      </c>
      <c r="AK160">
        <v>261.97757000000001</v>
      </c>
      <c r="AL160" s="41" t="s">
        <v>26</v>
      </c>
      <c r="AM160" t="s">
        <v>21251</v>
      </c>
      <c r="AN160" s="39" t="s">
        <v>21252</v>
      </c>
      <c r="AO160" s="29">
        <v>0</v>
      </c>
      <c r="AP160" s="30">
        <f t="shared" si="194"/>
        <v>0</v>
      </c>
      <c r="AQ160" s="30">
        <f t="shared" si="195"/>
        <v>0</v>
      </c>
      <c r="AS160" s="36">
        <v>45863.59287458333</v>
      </c>
      <c r="AT160" s="27">
        <v>45868</v>
      </c>
    </row>
    <row r="161" spans="1:46" x14ac:dyDescent="0.25">
      <c r="A161" t="s">
        <v>20647</v>
      </c>
      <c r="B161">
        <v>3369683</v>
      </c>
      <c r="C161" t="s">
        <v>20837</v>
      </c>
      <c r="D161">
        <v>200286</v>
      </c>
      <c r="E161" t="s">
        <v>20653</v>
      </c>
      <c r="F161" t="s">
        <v>21157</v>
      </c>
      <c r="G161" t="s">
        <v>89</v>
      </c>
      <c r="H161" t="s">
        <v>90</v>
      </c>
      <c r="I161" t="s">
        <v>14</v>
      </c>
      <c r="J161" t="s">
        <v>21158</v>
      </c>
      <c r="K161" t="s">
        <v>21159</v>
      </c>
      <c r="L161" t="s">
        <v>271</v>
      </c>
      <c r="M161" t="s">
        <v>20649</v>
      </c>
      <c r="N161">
        <v>8345</v>
      </c>
      <c r="O161">
        <v>33</v>
      </c>
      <c r="P161" s="17">
        <v>45867</v>
      </c>
      <c r="Q161" t="s">
        <v>20652</v>
      </c>
      <c r="R161" t="s">
        <v>24</v>
      </c>
      <c r="S161" s="17">
        <v>45866.830826493053</v>
      </c>
      <c r="T161" s="17">
        <v>45866</v>
      </c>
      <c r="U161">
        <v>136.54</v>
      </c>
      <c r="V161">
        <v>21.82</v>
      </c>
      <c r="W161">
        <v>158.36000000000001</v>
      </c>
      <c r="X161">
        <v>1</v>
      </c>
      <c r="Y161">
        <v>7.92</v>
      </c>
      <c r="Z161">
        <v>0</v>
      </c>
      <c r="AA161">
        <v>0</v>
      </c>
      <c r="AB161">
        <v>0</v>
      </c>
      <c r="AC161">
        <v>4.98834</v>
      </c>
      <c r="AD161">
        <v>161.29166000000001</v>
      </c>
      <c r="AE161">
        <v>6.83</v>
      </c>
      <c r="AG161">
        <v>158.36000000000001</v>
      </c>
      <c r="AH161">
        <v>0</v>
      </c>
      <c r="AI161">
        <v>7.92</v>
      </c>
      <c r="AJ161">
        <v>4.98834</v>
      </c>
      <c r="AK161">
        <v>161.29166000000001</v>
      </c>
      <c r="AL161" s="40" t="s">
        <v>25</v>
      </c>
      <c r="AM161" t="s">
        <v>21413</v>
      </c>
      <c r="AN161" s="39" t="s">
        <v>21414</v>
      </c>
      <c r="AO161" s="29">
        <v>0</v>
      </c>
      <c r="AP161" s="30">
        <f t="shared" ref="AP161:AP162" si="196">AO161*(45%-14.25%-2%)</f>
        <v>0</v>
      </c>
      <c r="AQ161" s="30">
        <f t="shared" ref="AQ161:AQ162" si="197">AP161/X161</f>
        <v>0</v>
      </c>
      <c r="AS161" s="36">
        <v>45866.830826493053</v>
      </c>
      <c r="AT161" s="27">
        <v>45866</v>
      </c>
    </row>
    <row r="162" spans="1:46" x14ac:dyDescent="0.25">
      <c r="A162" t="s">
        <v>20647</v>
      </c>
      <c r="B162">
        <v>3362778</v>
      </c>
      <c r="C162" t="s">
        <v>20842</v>
      </c>
      <c r="D162">
        <v>67056</v>
      </c>
      <c r="E162" t="s">
        <v>20653</v>
      </c>
      <c r="F162" t="s">
        <v>21167</v>
      </c>
      <c r="G162" t="s">
        <v>89</v>
      </c>
      <c r="H162" t="s">
        <v>90</v>
      </c>
      <c r="I162" t="s">
        <v>14</v>
      </c>
      <c r="J162" t="s">
        <v>20691</v>
      </c>
      <c r="K162" t="s">
        <v>20692</v>
      </c>
      <c r="L162" t="s">
        <v>20648</v>
      </c>
      <c r="M162" t="s">
        <v>20650</v>
      </c>
      <c r="N162">
        <v>8350</v>
      </c>
      <c r="O162">
        <v>18</v>
      </c>
      <c r="P162" s="17">
        <v>45865</v>
      </c>
      <c r="Q162" t="s">
        <v>816</v>
      </c>
      <c r="R162" t="s">
        <v>24</v>
      </c>
      <c r="S162" s="17">
        <v>45865.10039266204</v>
      </c>
      <c r="T162" s="17">
        <v>45865</v>
      </c>
      <c r="U162">
        <v>162.28</v>
      </c>
      <c r="V162">
        <v>26.16</v>
      </c>
      <c r="W162">
        <v>188.44</v>
      </c>
      <c r="X162">
        <v>1</v>
      </c>
      <c r="Y162">
        <v>9.42</v>
      </c>
      <c r="Z162">
        <v>0</v>
      </c>
      <c r="AA162">
        <v>0</v>
      </c>
      <c r="AB162">
        <v>0</v>
      </c>
      <c r="AC162">
        <v>5.9358599999999999</v>
      </c>
      <c r="AD162">
        <v>191.92413999999999</v>
      </c>
      <c r="AE162">
        <v>8.11</v>
      </c>
      <c r="AG162">
        <v>188.44</v>
      </c>
      <c r="AH162">
        <v>0</v>
      </c>
      <c r="AI162">
        <v>9.42</v>
      </c>
      <c r="AJ162">
        <v>5.9358599999999999</v>
      </c>
      <c r="AK162">
        <v>191.92413999999999</v>
      </c>
      <c r="AL162" s="40" t="s">
        <v>25</v>
      </c>
      <c r="AM162" t="s">
        <v>21421</v>
      </c>
      <c r="AN162" s="39" t="s">
        <v>21422</v>
      </c>
      <c r="AO162" s="29">
        <v>0</v>
      </c>
      <c r="AP162" s="30">
        <f t="shared" si="196"/>
        <v>0</v>
      </c>
      <c r="AQ162" s="30">
        <f t="shared" si="197"/>
        <v>0</v>
      </c>
      <c r="AS162" s="36">
        <v>45865.10039266204</v>
      </c>
      <c r="AT162" s="27">
        <v>45865</v>
      </c>
    </row>
  </sheetData>
  <autoFilter ref="A1:AT1" xr:uid="{7E8A3C90-B6E4-4F4C-92E9-48CE9051F182}"/>
  <sortState xmlns:xlrd2="http://schemas.microsoft.com/office/spreadsheetml/2017/richdata2" ref="A2:AT78">
    <sortCondition ref="R2:R78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T5"/>
  <sheetViews>
    <sheetView topLeftCell="L1" zoomScale="85" zoomScaleNormal="85" workbookViewId="0">
      <pane ySplit="1" topLeftCell="A2" activePane="bottomLeft" state="frozen"/>
      <selection pane="bottomLeft" activeCell="S9" sqref="S9"/>
    </sheetView>
  </sheetViews>
  <sheetFormatPr defaultRowHeight="15" x14ac:dyDescent="0.25"/>
  <cols>
    <col min="1" max="1" width="15.5703125" bestFit="1" customWidth="1"/>
    <col min="2" max="2" width="13.42578125" bestFit="1" customWidth="1"/>
    <col min="3" max="3" width="18.140625" bestFit="1" customWidth="1"/>
    <col min="4" max="4" width="18.42578125" bestFit="1" customWidth="1"/>
    <col min="5" max="5" width="24.7109375" bestFit="1" customWidth="1"/>
    <col min="6" max="6" width="24.7109375" customWidth="1"/>
    <col min="7" max="7" width="12.85546875" customWidth="1"/>
    <col min="8" max="8" width="24.42578125" customWidth="1"/>
    <col min="9" max="9" width="11" customWidth="1"/>
    <col min="10" max="10" width="57.5703125" customWidth="1"/>
    <col min="11" max="11" width="21.140625" customWidth="1"/>
    <col min="12" max="13" width="41.140625" customWidth="1"/>
    <col min="14" max="14" width="22.7109375" customWidth="1"/>
    <col min="15" max="15" width="13.42578125" customWidth="1"/>
    <col min="16" max="17" width="20.140625" customWidth="1"/>
    <col min="18" max="18" width="12.5703125" customWidth="1"/>
    <col min="19" max="20" width="20.140625" style="14" customWidth="1"/>
    <col min="21" max="21" width="12.28515625" style="14" customWidth="1"/>
    <col min="22" max="22" width="12.28515625" style="29" customWidth="1"/>
    <col min="23" max="23" width="15.5703125" style="29" customWidth="1"/>
    <col min="24" max="24" width="13.42578125" customWidth="1"/>
    <col min="25" max="25" width="24.7109375" style="33" customWidth="1"/>
    <col min="26" max="26" width="24" customWidth="1"/>
    <col min="27" max="27" width="14.7109375" customWidth="1"/>
    <col min="28" max="28" width="27.42578125" customWidth="1"/>
    <col min="29" max="29" width="14.42578125" style="33" customWidth="1"/>
    <col min="30" max="30" width="13.42578125" style="33" customWidth="1"/>
    <col min="31" max="31" width="11.42578125" customWidth="1"/>
    <col min="32" max="32" width="21.28515625" style="14" customWidth="1"/>
    <col min="33" max="33" width="33.7109375" style="29" customWidth="1"/>
    <col min="34" max="34" width="37.85546875" style="29" customWidth="1"/>
    <col min="35" max="35" width="40.85546875" style="29" customWidth="1"/>
    <col min="36" max="36" width="37.140625" style="29" customWidth="1"/>
    <col min="37" max="37" width="31.7109375" style="29" customWidth="1"/>
    <col min="38" max="38" width="19" style="14" bestFit="1" customWidth="1"/>
    <col min="39" max="39" width="16.140625" bestFit="1" customWidth="1"/>
    <col min="40" max="40" width="19" bestFit="1" customWidth="1"/>
    <col min="41" max="41" width="12.28515625" style="29" bestFit="1" customWidth="1"/>
    <col min="42" max="42" width="19.85546875" style="30" bestFit="1" customWidth="1"/>
    <col min="43" max="43" width="26.7109375" style="30" bestFit="1" customWidth="1"/>
    <col min="44" max="44" width="20.28515625" customWidth="1"/>
    <col min="45" max="46" width="20.140625" style="14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20656</v>
      </c>
      <c r="AT1" s="38" t="s">
        <v>20657</v>
      </c>
    </row>
    <row r="2" spans="1:46" x14ac:dyDescent="0.25">
      <c r="A2" t="s">
        <v>20647</v>
      </c>
      <c r="B2">
        <v>3356067</v>
      </c>
      <c r="C2" t="s">
        <v>20733</v>
      </c>
      <c r="D2">
        <v>67003</v>
      </c>
      <c r="E2" t="s">
        <v>20659</v>
      </c>
      <c r="F2" t="s">
        <v>20927</v>
      </c>
      <c r="G2" t="s">
        <v>89</v>
      </c>
      <c r="H2" t="s">
        <v>90</v>
      </c>
      <c r="I2" t="s">
        <v>10</v>
      </c>
      <c r="J2" t="s">
        <v>20928</v>
      </c>
      <c r="K2" t="s">
        <v>20929</v>
      </c>
      <c r="L2" t="s">
        <v>20648</v>
      </c>
      <c r="M2" t="s">
        <v>20651</v>
      </c>
      <c r="N2">
        <v>8770</v>
      </c>
      <c r="O2">
        <v>73</v>
      </c>
      <c r="P2" s="17">
        <v>45868</v>
      </c>
      <c r="Q2" s="19" t="s">
        <v>816</v>
      </c>
      <c r="R2" t="s">
        <v>23</v>
      </c>
      <c r="S2" s="17">
        <v>45863.59287458333</v>
      </c>
      <c r="T2" s="17">
        <v>45868</v>
      </c>
      <c r="U2">
        <v>92.14</v>
      </c>
      <c r="V2">
        <v>8.7200000000000006</v>
      </c>
      <c r="W2">
        <v>100.86</v>
      </c>
      <c r="X2">
        <v>3</v>
      </c>
      <c r="Y2">
        <v>5.0433333333333339</v>
      </c>
      <c r="Z2">
        <v>0</v>
      </c>
      <c r="AA2">
        <v>0</v>
      </c>
      <c r="AB2">
        <v>0</v>
      </c>
      <c r="AC2">
        <v>3.1770900000000002</v>
      </c>
      <c r="AD2">
        <v>102.7262433333333</v>
      </c>
      <c r="AE2">
        <v>7.47</v>
      </c>
      <c r="AG2">
        <v>302.58</v>
      </c>
      <c r="AH2">
        <v>0</v>
      </c>
      <c r="AI2">
        <v>15.13</v>
      </c>
      <c r="AJ2">
        <v>9.5312699999999992</v>
      </c>
      <c r="AK2">
        <v>308.17872999999997</v>
      </c>
      <c r="AL2" s="41" t="s">
        <v>26</v>
      </c>
      <c r="AM2" t="s">
        <v>21251</v>
      </c>
      <c r="AN2" s="39" t="s">
        <v>21252</v>
      </c>
      <c r="AO2" s="29">
        <v>0</v>
      </c>
      <c r="AP2" s="30">
        <f t="shared" ref="AP2:AP3" si="0">AO2*(45%-14.25%-2%)</f>
        <v>0</v>
      </c>
      <c r="AQ2" s="30">
        <f t="shared" ref="AQ2:AQ3" si="1">AP2/X2</f>
        <v>0</v>
      </c>
      <c r="AS2" s="36">
        <v>45863.59287458333</v>
      </c>
      <c r="AT2" s="27">
        <v>45868</v>
      </c>
    </row>
    <row r="3" spans="1:46" x14ac:dyDescent="0.25">
      <c r="A3" t="s">
        <v>20647</v>
      </c>
      <c r="B3">
        <v>3356067</v>
      </c>
      <c r="C3" t="s">
        <v>20734</v>
      </c>
      <c r="D3">
        <v>200164</v>
      </c>
      <c r="E3" t="s">
        <v>20659</v>
      </c>
      <c r="F3" t="s">
        <v>20927</v>
      </c>
      <c r="G3" t="s">
        <v>89</v>
      </c>
      <c r="H3" t="s">
        <v>90</v>
      </c>
      <c r="I3" t="s">
        <v>10</v>
      </c>
      <c r="J3" t="s">
        <v>20928</v>
      </c>
      <c r="K3" t="s">
        <v>20929</v>
      </c>
      <c r="L3" t="s">
        <v>20651</v>
      </c>
      <c r="M3" t="s">
        <v>20648</v>
      </c>
      <c r="N3">
        <v>8765</v>
      </c>
      <c r="O3">
        <v>73</v>
      </c>
      <c r="P3" s="17">
        <v>45872</v>
      </c>
      <c r="Q3" s="19" t="s">
        <v>20663</v>
      </c>
      <c r="R3" t="s">
        <v>23</v>
      </c>
      <c r="S3" s="17">
        <v>45863.59287458333</v>
      </c>
      <c r="T3" s="17">
        <v>45868</v>
      </c>
      <c r="U3">
        <v>80.273333333333326</v>
      </c>
      <c r="V3">
        <v>5.4666666666666659</v>
      </c>
      <c r="W3">
        <v>85.740000000000009</v>
      </c>
      <c r="X3">
        <v>3</v>
      </c>
      <c r="Y3">
        <v>4.2866666666666662</v>
      </c>
      <c r="Z3">
        <v>0</v>
      </c>
      <c r="AA3">
        <v>0</v>
      </c>
      <c r="AB3">
        <v>0</v>
      </c>
      <c r="AC3">
        <v>2.7008100000000002</v>
      </c>
      <c r="AD3">
        <v>87.325856666666667</v>
      </c>
      <c r="AE3">
        <v>5.53</v>
      </c>
      <c r="AG3">
        <v>257.22000000000003</v>
      </c>
      <c r="AH3">
        <v>0</v>
      </c>
      <c r="AI3">
        <v>12.86</v>
      </c>
      <c r="AJ3">
        <v>8.10243</v>
      </c>
      <c r="AK3">
        <v>261.97757000000001</v>
      </c>
      <c r="AL3" s="41" t="s">
        <v>26</v>
      </c>
      <c r="AM3" t="s">
        <v>21251</v>
      </c>
      <c r="AN3" s="39" t="s">
        <v>21252</v>
      </c>
      <c r="AO3" s="29">
        <v>0</v>
      </c>
      <c r="AP3" s="30">
        <f t="shared" si="0"/>
        <v>0</v>
      </c>
      <c r="AQ3" s="30">
        <f t="shared" si="1"/>
        <v>0</v>
      </c>
      <c r="AS3" s="36">
        <v>45863.59287458333</v>
      </c>
      <c r="AT3" s="27">
        <v>45868</v>
      </c>
    </row>
    <row r="4" spans="1:46" x14ac:dyDescent="0.25">
      <c r="A4" t="s">
        <v>20647</v>
      </c>
      <c r="B4">
        <v>3369683</v>
      </c>
      <c r="C4" t="s">
        <v>20837</v>
      </c>
      <c r="D4">
        <v>200286</v>
      </c>
      <c r="E4" t="s">
        <v>20653</v>
      </c>
      <c r="F4" t="s">
        <v>21157</v>
      </c>
      <c r="G4" t="s">
        <v>89</v>
      </c>
      <c r="H4" t="s">
        <v>90</v>
      </c>
      <c r="I4" t="s">
        <v>14</v>
      </c>
      <c r="J4" t="s">
        <v>21158</v>
      </c>
      <c r="K4" t="s">
        <v>21159</v>
      </c>
      <c r="L4" t="s">
        <v>271</v>
      </c>
      <c r="M4" t="s">
        <v>20649</v>
      </c>
      <c r="N4">
        <v>8345</v>
      </c>
      <c r="O4">
        <v>33</v>
      </c>
      <c r="P4" s="17">
        <v>45867</v>
      </c>
      <c r="Q4" t="s">
        <v>20652</v>
      </c>
      <c r="R4" t="s">
        <v>23</v>
      </c>
      <c r="S4" s="17">
        <v>45866.830826493053</v>
      </c>
      <c r="T4" s="17">
        <v>45866</v>
      </c>
      <c r="U4">
        <v>136.54</v>
      </c>
      <c r="V4">
        <v>21.82</v>
      </c>
      <c r="W4">
        <v>158.36000000000001</v>
      </c>
      <c r="X4">
        <v>1</v>
      </c>
      <c r="Y4">
        <v>7.92</v>
      </c>
      <c r="Z4">
        <v>0</v>
      </c>
      <c r="AA4">
        <v>0</v>
      </c>
      <c r="AB4">
        <v>0</v>
      </c>
      <c r="AC4">
        <v>4.98834</v>
      </c>
      <c r="AD4">
        <v>161.29166000000001</v>
      </c>
      <c r="AE4">
        <v>6.83</v>
      </c>
      <c r="AG4">
        <v>158.36000000000001</v>
      </c>
      <c r="AH4">
        <v>0</v>
      </c>
      <c r="AI4">
        <v>7.92</v>
      </c>
      <c r="AJ4">
        <v>4.98834</v>
      </c>
      <c r="AK4">
        <v>161.29166000000001</v>
      </c>
      <c r="AL4" s="40" t="s">
        <v>25</v>
      </c>
      <c r="AM4" t="s">
        <v>21413</v>
      </c>
      <c r="AN4" s="39" t="s">
        <v>21414</v>
      </c>
      <c r="AO4" s="29">
        <v>0</v>
      </c>
      <c r="AP4" s="30">
        <f t="shared" ref="AP4:AP5" si="2">AO4*(45%-14.25%-2%)</f>
        <v>0</v>
      </c>
      <c r="AQ4" s="30">
        <f t="shared" ref="AQ4:AQ5" si="3">AP4/X4</f>
        <v>0</v>
      </c>
      <c r="AS4" s="36">
        <v>45866.830826493053</v>
      </c>
      <c r="AT4" s="27">
        <v>45866</v>
      </c>
    </row>
    <row r="5" spans="1:46" x14ac:dyDescent="0.25">
      <c r="A5" t="s">
        <v>20647</v>
      </c>
      <c r="B5">
        <v>3362778</v>
      </c>
      <c r="C5" t="s">
        <v>20842</v>
      </c>
      <c r="D5">
        <v>67056</v>
      </c>
      <c r="E5" t="s">
        <v>20653</v>
      </c>
      <c r="F5" t="s">
        <v>21167</v>
      </c>
      <c r="G5" t="s">
        <v>89</v>
      </c>
      <c r="H5" t="s">
        <v>90</v>
      </c>
      <c r="I5" t="s">
        <v>14</v>
      </c>
      <c r="J5" t="s">
        <v>20691</v>
      </c>
      <c r="K5" t="s">
        <v>20692</v>
      </c>
      <c r="L5" t="s">
        <v>20648</v>
      </c>
      <c r="M5" t="s">
        <v>20650</v>
      </c>
      <c r="N5">
        <v>8350</v>
      </c>
      <c r="O5">
        <v>18</v>
      </c>
      <c r="P5" s="17">
        <v>45865</v>
      </c>
      <c r="Q5" t="s">
        <v>816</v>
      </c>
      <c r="R5" t="s">
        <v>23</v>
      </c>
      <c r="S5" s="17">
        <v>45865.10039266204</v>
      </c>
      <c r="T5" s="17">
        <v>45865</v>
      </c>
      <c r="U5">
        <v>162.28</v>
      </c>
      <c r="V5">
        <v>26.16</v>
      </c>
      <c r="W5">
        <v>188.44</v>
      </c>
      <c r="X5">
        <v>1</v>
      </c>
      <c r="Y5">
        <v>9.42</v>
      </c>
      <c r="Z5">
        <v>0</v>
      </c>
      <c r="AA5">
        <v>0</v>
      </c>
      <c r="AB5">
        <v>0</v>
      </c>
      <c r="AC5">
        <v>5.9358599999999999</v>
      </c>
      <c r="AD5">
        <v>191.92413999999999</v>
      </c>
      <c r="AE5">
        <v>8.11</v>
      </c>
      <c r="AG5">
        <v>188.44</v>
      </c>
      <c r="AH5">
        <v>0</v>
      </c>
      <c r="AI5">
        <v>9.42</v>
      </c>
      <c r="AJ5">
        <v>5.9358599999999999</v>
      </c>
      <c r="AK5">
        <v>191.92413999999999</v>
      </c>
      <c r="AL5" s="40" t="s">
        <v>25</v>
      </c>
      <c r="AM5" t="s">
        <v>21421</v>
      </c>
      <c r="AN5" s="39" t="s">
        <v>21422</v>
      </c>
      <c r="AO5" s="29">
        <v>0</v>
      </c>
      <c r="AP5" s="30">
        <f t="shared" si="2"/>
        <v>0</v>
      </c>
      <c r="AQ5" s="30">
        <f t="shared" si="3"/>
        <v>0</v>
      </c>
      <c r="AS5" s="36">
        <v>45865.10039266204</v>
      </c>
      <c r="AT5" s="27">
        <v>45865</v>
      </c>
    </row>
  </sheetData>
  <autoFilter ref="A1:AT5" xr:uid="{5FBED9E3-DCF8-4A9D-ADE0-1523B2808FB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2025-08-01T11:22:23Z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