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17ac478012e241d/Área de Trabalho/DADOS/PROJETOS_NOVOS/"/>
    </mc:Choice>
  </mc:AlternateContent>
  <xr:revisionPtr revIDLastSave="95" documentId="13_ncr:1_{F6C874F0-0103-4AED-B1C9-9EB32B2FD7C8}" xr6:coauthVersionLast="47" xr6:coauthVersionMax="47" xr10:uidLastSave="{43BF311F-2863-435F-A4DB-761A97223C1C}"/>
  <bookViews>
    <workbookView xWindow="28680" yWindow="-120" windowWidth="29040" windowHeight="15840" xr2:uid="{00000000-000D-0000-FFFF-FFFF00000000}"/>
  </bookViews>
  <sheets>
    <sheet name="Sheet1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B1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D2" i="1" l="1"/>
</calcChain>
</file>

<file path=xl/sharedStrings.xml><?xml version="1.0" encoding="utf-8"?>
<sst xmlns="http://schemas.openxmlformats.org/spreadsheetml/2006/main" count="271" uniqueCount="102">
  <si>
    <t>STATUS_REPASSE</t>
  </si>
  <si>
    <t>STATUS_REGISTRO</t>
  </si>
  <si>
    <t>0 - Renda Futura</t>
  </si>
  <si>
    <t>1.0 -Em andamento</t>
  </si>
  <si>
    <t xml:space="preserve">1.0 -Refazer processo/Restrição </t>
  </si>
  <si>
    <t>1.2 - Aprovado Kit Caixa OK</t>
  </si>
  <si>
    <t>1.3 -Aprovada - Kit Caixa Pendente</t>
  </si>
  <si>
    <t>2.0 -Sem perfil - Serasa/ SPC</t>
  </si>
  <si>
    <t>3.0 - Conformidade CEHOP</t>
  </si>
  <si>
    <t>3.2 - Proposta Inconforme</t>
  </si>
  <si>
    <t>4.0 -Validação de espelho (SV)</t>
  </si>
  <si>
    <t>4.1 - Aprovado - Secretaria de vendas 7LM</t>
  </si>
  <si>
    <t>4.2 - Não aprovado - Secretaria de vendas 7LM</t>
  </si>
  <si>
    <t>5.0 - Dossiê encaminhado a agência - Comitê</t>
  </si>
  <si>
    <t>5.2 - Aguardando assinatura de contrato</t>
  </si>
  <si>
    <t>5.2 - Não aprovado Comitê Agência</t>
  </si>
  <si>
    <t>5.3 - Contrato Assinado</t>
  </si>
  <si>
    <t>5.4 - Validação para iniciar processo de Registro</t>
  </si>
  <si>
    <t>5.5 - Aguarda documentação para Registro</t>
  </si>
  <si>
    <t>6.0 - Solicita guia para pagamento de ITBI</t>
  </si>
  <si>
    <t>6.3 - Protocola entrada do Registro no cartório</t>
  </si>
  <si>
    <t>6.5 - Exigência</t>
  </si>
  <si>
    <t>7.0 - Garantia conforme - contrato enviado agência</t>
  </si>
  <si>
    <t>7.0 - Garantia conforme - contrato enviado agência (GARANTIA)</t>
  </si>
  <si>
    <t>7.0 - Garantia solicitada ao Banco</t>
  </si>
  <si>
    <t>7.1 - Garantia conforme - contrato enviado agência</t>
  </si>
  <si>
    <t>7.1 - Garantia conforme - via caixa devolvida agência</t>
  </si>
  <si>
    <t>7.2 Distrato</t>
  </si>
  <si>
    <t>7.2 Distrato (SV)</t>
  </si>
  <si>
    <t>7.4 - Venda a vista</t>
  </si>
  <si>
    <t>7.4 Cancelado</t>
  </si>
  <si>
    <t>7.5 - Venda a vista</t>
  </si>
  <si>
    <t>7.5.1 - VMD Solicitado</t>
  </si>
  <si>
    <t>8.1 - Venda a vista</t>
  </si>
  <si>
    <t>9.0 - Em processo de distrato/Fora da fila de repasse</t>
  </si>
  <si>
    <t>9.1 Distrato</t>
  </si>
  <si>
    <t>9.2 Cancelado</t>
  </si>
  <si>
    <t>Não Repassado</t>
  </si>
  <si>
    <t>Fora da Fila</t>
  </si>
  <si>
    <t>Serasa / Restrição</t>
  </si>
  <si>
    <t>Em Montagem</t>
  </si>
  <si>
    <t>Aprovada | KIT CEF | OK</t>
  </si>
  <si>
    <t>Aprovada | KIT CEF | NOK</t>
  </si>
  <si>
    <t>Conformidade CEHOP</t>
  </si>
  <si>
    <t>Proposta Inconforme</t>
  </si>
  <si>
    <t>Em Validação | SV | Assinar CEF</t>
  </si>
  <si>
    <t>Liberado | SV | Assinar CEF</t>
  </si>
  <si>
    <t>Não Liberado | SV | Assinar CEF</t>
  </si>
  <si>
    <t>Aguard. Assinatura | Assinar CEF</t>
  </si>
  <si>
    <t>Encaminhado Comitê CEF | Assinar CEF</t>
  </si>
  <si>
    <t>Reprovado Comitê CEF | Assinar CEF</t>
  </si>
  <si>
    <t>Contrato Assinado CEF</t>
  </si>
  <si>
    <t>Em Validação | SV | Registro</t>
  </si>
  <si>
    <t>Em Montagem Docs | Registro</t>
  </si>
  <si>
    <t>Solicitação ITBI | Registro</t>
  </si>
  <si>
    <t>Protocolo Cartório | Registro</t>
  </si>
  <si>
    <t>Exigência | Registro</t>
  </si>
  <si>
    <t>Contrato Registrado</t>
  </si>
  <si>
    <t>Distrato</t>
  </si>
  <si>
    <t>Direto Construtora</t>
  </si>
  <si>
    <t>Direto Construtora / Avista</t>
  </si>
  <si>
    <t>VMD Solicitado</t>
  </si>
  <si>
    <t>Em processo distrato</t>
  </si>
  <si>
    <t>situacao</t>
  </si>
  <si>
    <t>ORDEM</t>
  </si>
  <si>
    <t>6.1 - Envia guia ITBI para pagamento</t>
  </si>
  <si>
    <t>6.4 - Envia custas de registro para pagamento</t>
  </si>
  <si>
    <t>0 - Não apto para Repasse (Renda Futura)</t>
  </si>
  <si>
    <t>Em Pgto de Tributos</t>
  </si>
  <si>
    <t>4.2.2 - Não Aprovado - Ag. Envio do Kit Cheque Moradia</t>
  </si>
  <si>
    <t>6.7 - Registrado</t>
  </si>
  <si>
    <t>6.6 - Exigência cumprida</t>
  </si>
  <si>
    <t>4.2.1 - Não Aprovado - Ag. análise AGEHAB</t>
  </si>
  <si>
    <t>5.1 - Não aprovado Comitê Agência</t>
  </si>
  <si>
    <t>Não Liberado | SV | AGEHAB</t>
  </si>
  <si>
    <t>Não Liberado | SV | CHEQUE</t>
  </si>
  <si>
    <t>Fora da Fila-Fora da Fila</t>
  </si>
  <si>
    <t>Em Montagem-Não Repassado</t>
  </si>
  <si>
    <t>Serasa / Restrição-Não Repassado</t>
  </si>
  <si>
    <t>Aprovada | KIT CEF | OK-Não Repassado</t>
  </si>
  <si>
    <t>Aprovada | KIT CEF | NOK-Não Repassado</t>
  </si>
  <si>
    <t>Conformidade CEHOP-Não Repassado</t>
  </si>
  <si>
    <t>Proposta Inconforme-Não Repassado</t>
  </si>
  <si>
    <t>Em Validação | SV | Assinar CEF-Não Repassado</t>
  </si>
  <si>
    <t>Liberado | SV | Assinar CEF-Não Repassado</t>
  </si>
  <si>
    <t>Não Liberado | SV | Assinar CEF-Não Repassado</t>
  </si>
  <si>
    <t>Não Liberado | SV | AGEHAB-Não Repassado</t>
  </si>
  <si>
    <t>Não Liberado | SV | CHEQUE-Não Repassado</t>
  </si>
  <si>
    <t>Encaminhado Comitê CEF | Assinar CEF-Não Repassado</t>
  </si>
  <si>
    <t>Reprovado Comitê CEF | Assinar CEF-Não Repassado</t>
  </si>
  <si>
    <t>Aguard. Assinatura | Assinar CEF-Não Repassado</t>
  </si>
  <si>
    <t>Contrato Assinado CEF-Em Validação | SV | Registro</t>
  </si>
  <si>
    <t>Contrato Assinado CEF-Em Montagem Docs | Registro</t>
  </si>
  <si>
    <t>Contrato Assinado CEF-Solicitação ITBI | Registro</t>
  </si>
  <si>
    <t>Contrato Assinado CEF-Protocolo Cartório | Registro</t>
  </si>
  <si>
    <t>Contrato Assinado CEF-Em Pgto de Tributos</t>
  </si>
  <si>
    <t>Contrato Assinado CEF-Exigência | Registro</t>
  </si>
  <si>
    <t>Contrato Assinado CEF-Contrato Registrado</t>
  </si>
  <si>
    <t>Distrato-Distrato</t>
  </si>
  <si>
    <t>Direto Construtora / Avista-Direto Construtora</t>
  </si>
  <si>
    <t>VMD Solicitado-Contrato Registrado</t>
  </si>
  <si>
    <t>Em processo distrato-Não Repassado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</si>
</sst>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workbookViewId="0">
      <selection activeCell="A2" sqref="A2"/>
    </sheetView>
  </sheetViews>
  <sheetFormatPr defaultRowHeight="14.4" x14ac:dyDescent="0.3"/>
  <cols>
    <col min="1" max="1" width="58" bestFit="1" customWidth="1"/>
    <col min="2" max="2" width="29.33203125" bestFit="1" customWidth="1"/>
    <col min="3" max="3" width="28" bestFit="1" customWidth="1"/>
  </cols>
  <sheetData>
    <row r="1" spans="1:4" x14ac:dyDescent="0.3">
      <c r="A1" s="1" t="s">
        <v>63</v>
      </c>
      <c r="B1" s="1" t="s">
        <v>0</v>
      </c>
      <c r="C1" s="1" t="s">
        <v>1</v>
      </c>
      <c r="D1" s="1" t="s">
        <v>64</v>
      </c>
    </row>
    <row r="2" spans="1:4" x14ac:dyDescent="0.3">
      <c r="A2" t="s">
        <v>67</v>
      </c>
      <c r="B2" t="s">
        <v>38</v>
      </c>
      <c r="C2" t="s">
        <v>38</v>
      </c>
      <c r="D2">
        <f>VLOOKUP(B2&amp;"-"&amp;C2,Planilha1!$A:$D,4,FALSE)</f>
        <v>1</v>
      </c>
    </row>
    <row r="3" spans="1:4" x14ac:dyDescent="0.3">
      <c r="A3" t="s">
        <v>2</v>
      </c>
      <c r="B3" t="s">
        <v>38</v>
      </c>
      <c r="C3" t="s">
        <v>38</v>
      </c>
      <c r="D3">
        <f>VLOOKUP(B3&amp;"-"&amp;C3,Planilha1!$A:$D,4,FALSE)</f>
        <v>1</v>
      </c>
    </row>
    <row r="4" spans="1:4" x14ac:dyDescent="0.3">
      <c r="A4" t="s">
        <v>3</v>
      </c>
      <c r="B4" t="s">
        <v>40</v>
      </c>
      <c r="C4" t="s">
        <v>37</v>
      </c>
      <c r="D4">
        <f>VLOOKUP(B4&amp;"-"&amp;C4,Planilha1!$A:$D,4,FALSE)</f>
        <v>2</v>
      </c>
    </row>
    <row r="5" spans="1:4" x14ac:dyDescent="0.3">
      <c r="A5" t="s">
        <v>4</v>
      </c>
      <c r="B5" t="s">
        <v>39</v>
      </c>
      <c r="C5" t="s">
        <v>37</v>
      </c>
      <c r="D5">
        <f>VLOOKUP(B5&amp;"-"&amp;C5,Planilha1!$A:$D,4,FALSE)</f>
        <v>3</v>
      </c>
    </row>
    <row r="6" spans="1:4" x14ac:dyDescent="0.3">
      <c r="A6" t="s">
        <v>5</v>
      </c>
      <c r="B6" t="s">
        <v>41</v>
      </c>
      <c r="C6" t="s">
        <v>37</v>
      </c>
      <c r="D6">
        <f>VLOOKUP(B6&amp;"-"&amp;C6,Planilha1!$A:$D,4,FALSE)</f>
        <v>4</v>
      </c>
    </row>
    <row r="7" spans="1:4" x14ac:dyDescent="0.3">
      <c r="A7" t="s">
        <v>6</v>
      </c>
      <c r="B7" t="s">
        <v>42</v>
      </c>
      <c r="C7" t="s">
        <v>37</v>
      </c>
      <c r="D7">
        <f>VLOOKUP(B7&amp;"-"&amp;C7,Planilha1!$A:$D,4,FALSE)</f>
        <v>5</v>
      </c>
    </row>
    <row r="8" spans="1:4" x14ac:dyDescent="0.3">
      <c r="A8" t="s">
        <v>7</v>
      </c>
      <c r="B8" t="s">
        <v>39</v>
      </c>
      <c r="C8" t="s">
        <v>37</v>
      </c>
      <c r="D8">
        <f>VLOOKUP(B8&amp;"-"&amp;C8,Planilha1!$A:$D,4,FALSE)</f>
        <v>3</v>
      </c>
    </row>
    <row r="9" spans="1:4" x14ac:dyDescent="0.3">
      <c r="A9" t="s">
        <v>8</v>
      </c>
      <c r="B9" t="s">
        <v>43</v>
      </c>
      <c r="C9" t="s">
        <v>37</v>
      </c>
      <c r="D9">
        <f>VLOOKUP(B9&amp;"-"&amp;C9,Planilha1!$A:$D,4,FALSE)</f>
        <v>6</v>
      </c>
    </row>
    <row r="10" spans="1:4" x14ac:dyDescent="0.3">
      <c r="A10" t="s">
        <v>9</v>
      </c>
      <c r="B10" t="s">
        <v>44</v>
      </c>
      <c r="C10" t="s">
        <v>37</v>
      </c>
      <c r="D10">
        <f>VLOOKUP(B10&amp;"-"&amp;C10,Planilha1!$A:$D,4,FALSE)</f>
        <v>7</v>
      </c>
    </row>
    <row r="11" spans="1:4" x14ac:dyDescent="0.3">
      <c r="A11" t="s">
        <v>10</v>
      </c>
      <c r="B11" t="s">
        <v>45</v>
      </c>
      <c r="C11" t="s">
        <v>37</v>
      </c>
      <c r="D11">
        <f>VLOOKUP(B11&amp;"-"&amp;C11,Planilha1!$A:$D,4,FALSE)</f>
        <v>8</v>
      </c>
    </row>
    <row r="12" spans="1:4" x14ac:dyDescent="0.3">
      <c r="A12" t="s">
        <v>11</v>
      </c>
      <c r="B12" t="s">
        <v>46</v>
      </c>
      <c r="C12" t="s">
        <v>37</v>
      </c>
      <c r="D12">
        <f>VLOOKUP(B12&amp;"-"&amp;C12,Planilha1!$A:$D,4,FALSE)</f>
        <v>9</v>
      </c>
    </row>
    <row r="13" spans="1:4" x14ac:dyDescent="0.3">
      <c r="A13" t="s">
        <v>12</v>
      </c>
      <c r="B13" t="s">
        <v>47</v>
      </c>
      <c r="C13" t="s">
        <v>37</v>
      </c>
      <c r="D13">
        <f>VLOOKUP(B13&amp;"-"&amp;C13,Planilha1!$A:$D,4,FALSE)</f>
        <v>10</v>
      </c>
    </row>
    <row r="14" spans="1:4" x14ac:dyDescent="0.3">
      <c r="A14" t="s">
        <v>72</v>
      </c>
      <c r="B14" t="s">
        <v>74</v>
      </c>
      <c r="C14" t="s">
        <v>37</v>
      </c>
      <c r="D14">
        <f>VLOOKUP(B14&amp;"-"&amp;C14,Planilha1!$A:$D,4,FALSE)</f>
        <v>11</v>
      </c>
    </row>
    <row r="15" spans="1:4" x14ac:dyDescent="0.3">
      <c r="A15" t="s">
        <v>69</v>
      </c>
      <c r="B15" t="s">
        <v>75</v>
      </c>
      <c r="C15" t="s">
        <v>37</v>
      </c>
      <c r="D15">
        <f>VLOOKUP(B15&amp;"-"&amp;C15,Planilha1!$A:$D,4,FALSE)</f>
        <v>12</v>
      </c>
    </row>
    <row r="16" spans="1:4" x14ac:dyDescent="0.3">
      <c r="A16" t="s">
        <v>13</v>
      </c>
      <c r="B16" t="s">
        <v>49</v>
      </c>
      <c r="C16" t="s">
        <v>37</v>
      </c>
      <c r="D16">
        <f>VLOOKUP(B16&amp;"-"&amp;C16,Planilha1!$A:$D,4,FALSE)</f>
        <v>13</v>
      </c>
    </row>
    <row r="17" spans="1:4" x14ac:dyDescent="0.3">
      <c r="A17" t="s">
        <v>73</v>
      </c>
      <c r="B17" t="s">
        <v>50</v>
      </c>
      <c r="C17" t="s">
        <v>37</v>
      </c>
      <c r="D17">
        <f>VLOOKUP(B17&amp;"-"&amp;C17,Planilha1!$A:$D,4,FALSE)</f>
        <v>14</v>
      </c>
    </row>
    <row r="18" spans="1:4" x14ac:dyDescent="0.3">
      <c r="A18" t="s">
        <v>14</v>
      </c>
      <c r="B18" t="s">
        <v>48</v>
      </c>
      <c r="C18" t="s">
        <v>37</v>
      </c>
      <c r="D18">
        <f>VLOOKUP(B18&amp;"-"&amp;C18,Planilha1!$A:$D,4,FALSE)</f>
        <v>15</v>
      </c>
    </row>
    <row r="19" spans="1:4" x14ac:dyDescent="0.3">
      <c r="A19" t="s">
        <v>15</v>
      </c>
      <c r="B19" t="s">
        <v>50</v>
      </c>
      <c r="C19" t="s">
        <v>37</v>
      </c>
      <c r="D19">
        <f>VLOOKUP(B19&amp;"-"&amp;C19,Planilha1!$A:$D,4,FALSE)</f>
        <v>14</v>
      </c>
    </row>
    <row r="20" spans="1:4" x14ac:dyDescent="0.3">
      <c r="A20" t="s">
        <v>16</v>
      </c>
      <c r="B20" t="s">
        <v>51</v>
      </c>
      <c r="C20" t="s">
        <v>52</v>
      </c>
      <c r="D20">
        <f>VLOOKUP(B20&amp;"-"&amp;C20,Planilha1!$A:$D,4,FALSE)</f>
        <v>16</v>
      </c>
    </row>
    <row r="21" spans="1:4" x14ac:dyDescent="0.3">
      <c r="A21" t="s">
        <v>17</v>
      </c>
      <c r="B21" t="s">
        <v>51</v>
      </c>
      <c r="C21" t="s">
        <v>52</v>
      </c>
      <c r="D21">
        <f>VLOOKUP(B21&amp;"-"&amp;C21,Planilha1!$A:$D,4,FALSE)</f>
        <v>16</v>
      </c>
    </row>
    <row r="22" spans="1:4" x14ac:dyDescent="0.3">
      <c r="A22" t="s">
        <v>18</v>
      </c>
      <c r="B22" t="s">
        <v>51</v>
      </c>
      <c r="C22" t="s">
        <v>53</v>
      </c>
      <c r="D22">
        <f>VLOOKUP(B22&amp;"-"&amp;C22,Planilha1!$A:$D,4,FALSE)</f>
        <v>17</v>
      </c>
    </row>
    <row r="23" spans="1:4" x14ac:dyDescent="0.3">
      <c r="A23" t="s">
        <v>19</v>
      </c>
      <c r="B23" t="s">
        <v>51</v>
      </c>
      <c r="C23" t="s">
        <v>54</v>
      </c>
      <c r="D23">
        <f>VLOOKUP(B23&amp;"-"&amp;C23,Planilha1!$A:$D,4,FALSE)</f>
        <v>18</v>
      </c>
    </row>
    <row r="24" spans="1:4" x14ac:dyDescent="0.3">
      <c r="A24" t="s">
        <v>65</v>
      </c>
      <c r="B24" t="s">
        <v>51</v>
      </c>
      <c r="C24" t="s">
        <v>54</v>
      </c>
      <c r="D24">
        <f>VLOOKUP(B24&amp;"-"&amp;C24,Planilha1!$A:$D,4,FALSE)</f>
        <v>18</v>
      </c>
    </row>
    <row r="25" spans="1:4" x14ac:dyDescent="0.3">
      <c r="A25" t="s">
        <v>20</v>
      </c>
      <c r="B25" t="s">
        <v>51</v>
      </c>
      <c r="C25" t="s">
        <v>55</v>
      </c>
      <c r="D25">
        <f>VLOOKUP(B25&amp;"-"&amp;C25,Planilha1!$A:$D,4,FALSE)</f>
        <v>19</v>
      </c>
    </row>
    <row r="26" spans="1:4" x14ac:dyDescent="0.3">
      <c r="A26" t="s">
        <v>66</v>
      </c>
      <c r="B26" t="s">
        <v>51</v>
      </c>
      <c r="C26" t="s">
        <v>68</v>
      </c>
      <c r="D26">
        <f>VLOOKUP(B26&amp;"-"&amp;C26,Planilha1!$A:$D,4,FALSE)</f>
        <v>20</v>
      </c>
    </row>
    <row r="27" spans="1:4" x14ac:dyDescent="0.3">
      <c r="A27" t="s">
        <v>21</v>
      </c>
      <c r="B27" t="s">
        <v>51</v>
      </c>
      <c r="C27" t="s">
        <v>56</v>
      </c>
      <c r="D27">
        <f>VLOOKUP(B27&amp;"-"&amp;C27,Planilha1!$A:$D,4,FALSE)</f>
        <v>21</v>
      </c>
    </row>
    <row r="28" spans="1:4" x14ac:dyDescent="0.3">
      <c r="A28" t="s">
        <v>71</v>
      </c>
      <c r="B28" t="s">
        <v>51</v>
      </c>
      <c r="C28" t="s">
        <v>56</v>
      </c>
      <c r="D28">
        <f>VLOOKUP(B28&amp;"-"&amp;C28,Planilha1!$A:$D,4,FALSE)</f>
        <v>21</v>
      </c>
    </row>
    <row r="29" spans="1:4" x14ac:dyDescent="0.3">
      <c r="A29" t="s">
        <v>70</v>
      </c>
      <c r="B29" t="s">
        <v>51</v>
      </c>
      <c r="C29" t="s">
        <v>57</v>
      </c>
      <c r="D29">
        <f>VLOOKUP(B29&amp;"-"&amp;C29,Planilha1!$A:$D,4,FALSE)</f>
        <v>22</v>
      </c>
    </row>
    <row r="30" spans="1:4" x14ac:dyDescent="0.3">
      <c r="A30" t="s">
        <v>22</v>
      </c>
      <c r="B30" t="s">
        <v>51</v>
      </c>
      <c r="C30" t="s">
        <v>57</v>
      </c>
      <c r="D30">
        <f>VLOOKUP(B30&amp;"-"&amp;C30,Planilha1!$A:$D,4,FALSE)</f>
        <v>22</v>
      </c>
    </row>
    <row r="31" spans="1:4" x14ac:dyDescent="0.3">
      <c r="A31" t="s">
        <v>23</v>
      </c>
      <c r="B31" t="s">
        <v>51</v>
      </c>
      <c r="C31" t="s">
        <v>57</v>
      </c>
      <c r="D31">
        <f>VLOOKUP(B31&amp;"-"&amp;C31,Planilha1!$A:$D,4,FALSE)</f>
        <v>22</v>
      </c>
    </row>
    <row r="32" spans="1:4" x14ac:dyDescent="0.3">
      <c r="A32" t="s">
        <v>24</v>
      </c>
      <c r="B32" t="s">
        <v>51</v>
      </c>
      <c r="C32" t="s">
        <v>57</v>
      </c>
      <c r="D32">
        <f>VLOOKUP(B32&amp;"-"&amp;C32,Planilha1!$A:$D,4,FALSE)</f>
        <v>22</v>
      </c>
    </row>
    <row r="33" spans="1:4" x14ac:dyDescent="0.3">
      <c r="A33" t="s">
        <v>25</v>
      </c>
      <c r="B33" t="s">
        <v>51</v>
      </c>
      <c r="C33" t="s">
        <v>57</v>
      </c>
      <c r="D33">
        <f>VLOOKUP(B33&amp;"-"&amp;C33,Planilha1!$A:$D,4,FALSE)</f>
        <v>22</v>
      </c>
    </row>
    <row r="34" spans="1:4" x14ac:dyDescent="0.3">
      <c r="A34" t="s">
        <v>26</v>
      </c>
      <c r="B34" t="s">
        <v>51</v>
      </c>
      <c r="C34" t="s">
        <v>57</v>
      </c>
      <c r="D34">
        <f>VLOOKUP(B34&amp;"-"&amp;C34,Planilha1!$A:$D,4,FALSE)</f>
        <v>22</v>
      </c>
    </row>
    <row r="35" spans="1:4" x14ac:dyDescent="0.3">
      <c r="A35" t="s">
        <v>27</v>
      </c>
      <c r="B35" t="s">
        <v>58</v>
      </c>
      <c r="C35" t="s">
        <v>58</v>
      </c>
      <c r="D35">
        <f>VLOOKUP(B35&amp;"-"&amp;C35,Planilha1!$A:$D,4,FALSE)</f>
        <v>23</v>
      </c>
    </row>
    <row r="36" spans="1:4" x14ac:dyDescent="0.3">
      <c r="A36" t="s">
        <v>28</v>
      </c>
      <c r="B36" t="s">
        <v>58</v>
      </c>
      <c r="C36" t="s">
        <v>58</v>
      </c>
      <c r="D36">
        <f>VLOOKUP(B36&amp;"-"&amp;C36,Planilha1!$A:$D,4,FALSE)</f>
        <v>23</v>
      </c>
    </row>
    <row r="37" spans="1:4" x14ac:dyDescent="0.3">
      <c r="A37" t="s">
        <v>29</v>
      </c>
      <c r="B37" t="s">
        <v>60</v>
      </c>
      <c r="C37" t="s">
        <v>59</v>
      </c>
      <c r="D37">
        <f>VLOOKUP(B37&amp;"-"&amp;C37,Planilha1!$A:$D,4,FALSE)</f>
        <v>24</v>
      </c>
    </row>
    <row r="38" spans="1:4" x14ac:dyDescent="0.3">
      <c r="A38" t="s">
        <v>30</v>
      </c>
      <c r="B38" t="s">
        <v>58</v>
      </c>
      <c r="C38" t="s">
        <v>58</v>
      </c>
      <c r="D38">
        <f>VLOOKUP(B38&amp;"-"&amp;C38,Planilha1!$A:$D,4,FALSE)</f>
        <v>23</v>
      </c>
    </row>
    <row r="39" spans="1:4" x14ac:dyDescent="0.3">
      <c r="A39" t="s">
        <v>31</v>
      </c>
      <c r="B39" t="s">
        <v>60</v>
      </c>
      <c r="C39" t="s">
        <v>59</v>
      </c>
      <c r="D39">
        <f>VLOOKUP(B39&amp;"-"&amp;C39,Planilha1!$A:$D,4,FALSE)</f>
        <v>24</v>
      </c>
    </row>
    <row r="40" spans="1:4" x14ac:dyDescent="0.3">
      <c r="A40" t="s">
        <v>32</v>
      </c>
      <c r="B40" t="s">
        <v>61</v>
      </c>
      <c r="C40" t="s">
        <v>57</v>
      </c>
      <c r="D40">
        <f>VLOOKUP(B40&amp;"-"&amp;C40,Planilha1!$A:$D,4,FALSE)</f>
        <v>25</v>
      </c>
    </row>
    <row r="41" spans="1:4" x14ac:dyDescent="0.3">
      <c r="A41" t="s">
        <v>33</v>
      </c>
      <c r="B41" t="s">
        <v>60</v>
      </c>
      <c r="C41" t="s">
        <v>59</v>
      </c>
      <c r="D41">
        <f>VLOOKUP(B41&amp;"-"&amp;C41,Planilha1!$A:$D,4,FALSE)</f>
        <v>24</v>
      </c>
    </row>
    <row r="42" spans="1:4" x14ac:dyDescent="0.3">
      <c r="A42" t="s">
        <v>34</v>
      </c>
      <c r="B42" t="s">
        <v>62</v>
      </c>
      <c r="C42" t="s">
        <v>37</v>
      </c>
      <c r="D42">
        <f>VLOOKUP(B42&amp;"-"&amp;C42,Planilha1!$A:$D,4,FALSE)</f>
        <v>26</v>
      </c>
    </row>
    <row r="43" spans="1:4" x14ac:dyDescent="0.3">
      <c r="A43" t="s">
        <v>35</v>
      </c>
      <c r="B43" t="s">
        <v>58</v>
      </c>
      <c r="C43" t="s">
        <v>58</v>
      </c>
      <c r="D43">
        <f>VLOOKUP(B43&amp;"-"&amp;C43,Planilha1!$A:$D,4,FALSE)</f>
        <v>23</v>
      </c>
    </row>
    <row r="44" spans="1:4" x14ac:dyDescent="0.3">
      <c r="A44" t="s">
        <v>36</v>
      </c>
      <c r="B44" t="s">
        <v>58</v>
      </c>
      <c r="C44" t="s">
        <v>58</v>
      </c>
      <c r="D44">
        <f>VLOOKUP(B44&amp;"-"&amp;C44,Planilha1!$A:$D,4,FALSE)</f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0521-45DC-4E89-A45C-21F7280DB289}">
  <dimension ref="A1:I43"/>
  <sheetViews>
    <sheetView showGridLines="0" workbookViewId="0">
      <selection activeCell="B39" sqref="B39"/>
    </sheetView>
  </sheetViews>
  <sheetFormatPr defaultRowHeight="14.4" x14ac:dyDescent="0.3"/>
  <cols>
    <col min="2" max="2" width="36" bestFit="1" customWidth="1"/>
    <col min="3" max="3" width="26.5546875" bestFit="1" customWidth="1"/>
    <col min="6" max="6" width="28" bestFit="1" customWidth="1"/>
    <col min="7" max="7" width="32.109375" customWidth="1"/>
    <col min="8" max="8" width="27.21875" bestFit="1" customWidth="1"/>
  </cols>
  <sheetData>
    <row r="1" spans="1:9" x14ac:dyDescent="0.3">
      <c r="A1" s="2" t="s">
        <v>76</v>
      </c>
      <c r="B1" t="str">
        <f>VLOOKUP(A1,$F:$H,2,FALSE)</f>
        <v>Fora da Fila</v>
      </c>
      <c r="C1" t="str">
        <f>VLOOKUP(A1,$F:$H,3,FALSE)</f>
        <v>Fora da Fila</v>
      </c>
      <c r="D1">
        <v>1</v>
      </c>
      <c r="F1" t="str">
        <f t="shared" ref="F1:F43" si="0">G1&amp;"-"&amp;H1</f>
        <v>Fora da Fila-Fora da Fila</v>
      </c>
      <c r="G1" t="s">
        <v>38</v>
      </c>
      <c r="H1" t="s">
        <v>38</v>
      </c>
      <c r="I1" t="s">
        <v>76</v>
      </c>
    </row>
    <row r="2" spans="1:9" x14ac:dyDescent="0.3">
      <c r="A2" s="2" t="s">
        <v>77</v>
      </c>
      <c r="B2" t="str">
        <f t="shared" ref="B2:B26" si="1">VLOOKUP(A2,$F:$H,2,FALSE)</f>
        <v>Em Montagem</v>
      </c>
      <c r="C2" t="str">
        <f t="shared" ref="C2:C26" si="2">VLOOKUP(A2,$F:$H,3,FALSE)</f>
        <v>Não Repassado</v>
      </c>
      <c r="D2">
        <f>D1+1</f>
        <v>2</v>
      </c>
      <c r="F2" t="str">
        <f t="shared" si="0"/>
        <v>Fora da Fila-Fora da Fila</v>
      </c>
      <c r="G2" t="s">
        <v>38</v>
      </c>
      <c r="H2" t="s">
        <v>38</v>
      </c>
      <c r="I2" t="s">
        <v>77</v>
      </c>
    </row>
    <row r="3" spans="1:9" x14ac:dyDescent="0.3">
      <c r="A3" s="2" t="s">
        <v>78</v>
      </c>
      <c r="B3" t="str">
        <f t="shared" si="1"/>
        <v>Serasa / Restrição</v>
      </c>
      <c r="C3" t="str">
        <f t="shared" si="2"/>
        <v>Não Repassado</v>
      </c>
      <c r="D3">
        <f t="shared" ref="D3:D26" si="3">D2+1</f>
        <v>3</v>
      </c>
      <c r="F3" t="str">
        <f t="shared" si="0"/>
        <v>Em Montagem-Não Repassado</v>
      </c>
      <c r="G3" t="s">
        <v>40</v>
      </c>
      <c r="H3" t="s">
        <v>37</v>
      </c>
      <c r="I3" t="s">
        <v>78</v>
      </c>
    </row>
    <row r="4" spans="1:9" x14ac:dyDescent="0.3">
      <c r="A4" s="2" t="s">
        <v>79</v>
      </c>
      <c r="B4" t="str">
        <f t="shared" si="1"/>
        <v>Aprovada | KIT CEF | OK</v>
      </c>
      <c r="C4" t="str">
        <f t="shared" si="2"/>
        <v>Não Repassado</v>
      </c>
      <c r="D4">
        <f t="shared" si="3"/>
        <v>4</v>
      </c>
      <c r="F4" t="str">
        <f t="shared" si="0"/>
        <v>Serasa / Restrição-Não Repassado</v>
      </c>
      <c r="G4" t="s">
        <v>39</v>
      </c>
      <c r="H4" t="s">
        <v>37</v>
      </c>
      <c r="I4" t="s">
        <v>79</v>
      </c>
    </row>
    <row r="5" spans="1:9" x14ac:dyDescent="0.3">
      <c r="A5" s="2" t="s">
        <v>80</v>
      </c>
      <c r="B5" t="str">
        <f t="shared" si="1"/>
        <v>Aprovada | KIT CEF | NOK</v>
      </c>
      <c r="C5" t="str">
        <f t="shared" si="2"/>
        <v>Não Repassado</v>
      </c>
      <c r="D5">
        <f t="shared" si="3"/>
        <v>5</v>
      </c>
      <c r="F5" t="str">
        <f t="shared" si="0"/>
        <v>Aprovada | KIT CEF | OK-Não Repassado</v>
      </c>
      <c r="G5" t="s">
        <v>41</v>
      </c>
      <c r="H5" t="s">
        <v>37</v>
      </c>
      <c r="I5" t="s">
        <v>80</v>
      </c>
    </row>
    <row r="6" spans="1:9" x14ac:dyDescent="0.3">
      <c r="A6" s="2" t="s">
        <v>81</v>
      </c>
      <c r="B6" t="str">
        <f t="shared" si="1"/>
        <v>Conformidade CEHOP</v>
      </c>
      <c r="C6" t="str">
        <f t="shared" si="2"/>
        <v>Não Repassado</v>
      </c>
      <c r="D6">
        <f t="shared" si="3"/>
        <v>6</v>
      </c>
      <c r="F6" t="str">
        <f t="shared" si="0"/>
        <v>Aprovada | KIT CEF | NOK-Não Repassado</v>
      </c>
      <c r="G6" t="s">
        <v>42</v>
      </c>
      <c r="H6" t="s">
        <v>37</v>
      </c>
      <c r="I6" t="s">
        <v>81</v>
      </c>
    </row>
    <row r="7" spans="1:9" x14ac:dyDescent="0.3">
      <c r="A7" s="2" t="s">
        <v>82</v>
      </c>
      <c r="B7" t="str">
        <f t="shared" si="1"/>
        <v>Proposta Inconforme</v>
      </c>
      <c r="C7" t="str">
        <f t="shared" si="2"/>
        <v>Não Repassado</v>
      </c>
      <c r="D7">
        <f t="shared" si="3"/>
        <v>7</v>
      </c>
      <c r="F7" t="str">
        <f t="shared" si="0"/>
        <v>Serasa / Restrição-Não Repassado</v>
      </c>
      <c r="G7" t="s">
        <v>39</v>
      </c>
      <c r="H7" t="s">
        <v>37</v>
      </c>
      <c r="I7" t="s">
        <v>82</v>
      </c>
    </row>
    <row r="8" spans="1:9" x14ac:dyDescent="0.3">
      <c r="A8" s="2" t="s">
        <v>83</v>
      </c>
      <c r="B8" t="str">
        <f t="shared" si="1"/>
        <v>Em Validação | SV | Assinar CEF</v>
      </c>
      <c r="C8" t="str">
        <f t="shared" si="2"/>
        <v>Não Repassado</v>
      </c>
      <c r="D8">
        <f t="shared" si="3"/>
        <v>8</v>
      </c>
      <c r="F8" t="str">
        <f t="shared" si="0"/>
        <v>Conformidade CEHOP-Não Repassado</v>
      </c>
      <c r="G8" t="s">
        <v>43</v>
      </c>
      <c r="H8" t="s">
        <v>37</v>
      </c>
      <c r="I8" t="s">
        <v>83</v>
      </c>
    </row>
    <row r="9" spans="1:9" x14ac:dyDescent="0.3">
      <c r="A9" s="2" t="s">
        <v>84</v>
      </c>
      <c r="B9" t="str">
        <f t="shared" si="1"/>
        <v>Liberado | SV | Assinar CEF</v>
      </c>
      <c r="C9" t="str">
        <f t="shared" si="2"/>
        <v>Não Repassado</v>
      </c>
      <c r="D9">
        <f t="shared" si="3"/>
        <v>9</v>
      </c>
      <c r="F9" t="str">
        <f t="shared" si="0"/>
        <v>Proposta Inconforme-Não Repassado</v>
      </c>
      <c r="G9" t="s">
        <v>44</v>
      </c>
      <c r="H9" t="s">
        <v>37</v>
      </c>
      <c r="I9" t="s">
        <v>84</v>
      </c>
    </row>
    <row r="10" spans="1:9" x14ac:dyDescent="0.3">
      <c r="A10" s="2" t="s">
        <v>85</v>
      </c>
      <c r="B10" t="str">
        <f t="shared" si="1"/>
        <v>Não Liberado | SV | Assinar CEF</v>
      </c>
      <c r="C10" t="str">
        <f t="shared" si="2"/>
        <v>Não Repassado</v>
      </c>
      <c r="D10">
        <f t="shared" si="3"/>
        <v>10</v>
      </c>
      <c r="F10" t="str">
        <f t="shared" si="0"/>
        <v>Em Validação | SV | Assinar CEF-Não Repassado</v>
      </c>
      <c r="G10" t="s">
        <v>45</v>
      </c>
      <c r="H10" t="s">
        <v>37</v>
      </c>
      <c r="I10" t="s">
        <v>85</v>
      </c>
    </row>
    <row r="11" spans="1:9" x14ac:dyDescent="0.3">
      <c r="A11" s="2" t="s">
        <v>86</v>
      </c>
      <c r="B11" t="str">
        <f t="shared" si="1"/>
        <v>Não Liberado | SV | AGEHAB</v>
      </c>
      <c r="C11" t="str">
        <f t="shared" si="2"/>
        <v>Não Repassado</v>
      </c>
      <c r="D11">
        <f t="shared" si="3"/>
        <v>11</v>
      </c>
      <c r="F11" t="str">
        <f t="shared" si="0"/>
        <v>Liberado | SV | Assinar CEF-Não Repassado</v>
      </c>
      <c r="G11" t="s">
        <v>46</v>
      </c>
      <c r="H11" t="s">
        <v>37</v>
      </c>
      <c r="I11" t="s">
        <v>86</v>
      </c>
    </row>
    <row r="12" spans="1:9" x14ac:dyDescent="0.3">
      <c r="A12" s="2" t="s">
        <v>87</v>
      </c>
      <c r="B12" t="str">
        <f t="shared" si="1"/>
        <v>Não Liberado | SV | CHEQUE</v>
      </c>
      <c r="C12" t="str">
        <f t="shared" si="2"/>
        <v>Não Repassado</v>
      </c>
      <c r="D12">
        <f t="shared" si="3"/>
        <v>12</v>
      </c>
      <c r="F12" t="str">
        <f t="shared" si="0"/>
        <v>Não Liberado | SV | Assinar CEF-Não Repassado</v>
      </c>
      <c r="G12" t="s">
        <v>47</v>
      </c>
      <c r="H12" t="s">
        <v>37</v>
      </c>
      <c r="I12" t="s">
        <v>87</v>
      </c>
    </row>
    <row r="13" spans="1:9" x14ac:dyDescent="0.3">
      <c r="A13" s="2" t="s">
        <v>88</v>
      </c>
      <c r="B13" t="str">
        <f t="shared" si="1"/>
        <v>Encaminhado Comitê CEF | Assinar CEF</v>
      </c>
      <c r="C13" t="str">
        <f t="shared" si="2"/>
        <v>Não Repassado</v>
      </c>
      <c r="D13">
        <f t="shared" si="3"/>
        <v>13</v>
      </c>
      <c r="F13" t="str">
        <f t="shared" si="0"/>
        <v>Não Liberado | SV | AGEHAB-Não Repassado</v>
      </c>
      <c r="G13" t="s">
        <v>74</v>
      </c>
      <c r="H13" t="s">
        <v>37</v>
      </c>
      <c r="I13" t="s">
        <v>88</v>
      </c>
    </row>
    <row r="14" spans="1:9" x14ac:dyDescent="0.3">
      <c r="A14" s="2" t="s">
        <v>89</v>
      </c>
      <c r="B14" t="str">
        <f t="shared" si="1"/>
        <v>Reprovado Comitê CEF | Assinar CEF</v>
      </c>
      <c r="C14" t="str">
        <f t="shared" si="2"/>
        <v>Não Repassado</v>
      </c>
      <c r="D14">
        <f t="shared" si="3"/>
        <v>14</v>
      </c>
      <c r="F14" t="str">
        <f t="shared" si="0"/>
        <v>Não Liberado | SV | CHEQUE-Não Repassado</v>
      </c>
      <c r="G14" t="s">
        <v>75</v>
      </c>
      <c r="H14" t="s">
        <v>37</v>
      </c>
      <c r="I14" t="s">
        <v>89</v>
      </c>
    </row>
    <row r="15" spans="1:9" x14ac:dyDescent="0.3">
      <c r="A15" s="2" t="s">
        <v>90</v>
      </c>
      <c r="B15" t="str">
        <f t="shared" si="1"/>
        <v>Aguard. Assinatura | Assinar CEF</v>
      </c>
      <c r="C15" t="str">
        <f t="shared" si="2"/>
        <v>Não Repassado</v>
      </c>
      <c r="D15">
        <f t="shared" si="3"/>
        <v>15</v>
      </c>
      <c r="F15" t="str">
        <f t="shared" si="0"/>
        <v>Encaminhado Comitê CEF | Assinar CEF-Não Repassado</v>
      </c>
      <c r="G15" t="s">
        <v>49</v>
      </c>
      <c r="H15" t="s">
        <v>37</v>
      </c>
      <c r="I15" t="s">
        <v>90</v>
      </c>
    </row>
    <row r="16" spans="1:9" x14ac:dyDescent="0.3">
      <c r="A16" s="2" t="s">
        <v>91</v>
      </c>
      <c r="B16" t="str">
        <f t="shared" si="1"/>
        <v>Contrato Assinado CEF</v>
      </c>
      <c r="C16" t="str">
        <f t="shared" si="2"/>
        <v>Em Validação | SV | Registro</v>
      </c>
      <c r="D16">
        <f t="shared" si="3"/>
        <v>16</v>
      </c>
      <c r="F16" t="str">
        <f t="shared" si="0"/>
        <v>Reprovado Comitê CEF | Assinar CEF-Não Repassado</v>
      </c>
      <c r="G16" t="s">
        <v>50</v>
      </c>
      <c r="H16" t="s">
        <v>37</v>
      </c>
      <c r="I16" t="s">
        <v>91</v>
      </c>
    </row>
    <row r="17" spans="1:9" x14ac:dyDescent="0.3">
      <c r="A17" s="2" t="s">
        <v>92</v>
      </c>
      <c r="B17" t="str">
        <f t="shared" si="1"/>
        <v>Contrato Assinado CEF</v>
      </c>
      <c r="C17" t="str">
        <f t="shared" si="2"/>
        <v>Em Montagem Docs | Registro</v>
      </c>
      <c r="D17">
        <f t="shared" si="3"/>
        <v>17</v>
      </c>
      <c r="F17" t="str">
        <f t="shared" si="0"/>
        <v>Aguard. Assinatura | Assinar CEF-Não Repassado</v>
      </c>
      <c r="G17" t="s">
        <v>48</v>
      </c>
      <c r="H17" t="s">
        <v>37</v>
      </c>
      <c r="I17" t="s">
        <v>92</v>
      </c>
    </row>
    <row r="18" spans="1:9" x14ac:dyDescent="0.3">
      <c r="A18" s="2" t="s">
        <v>93</v>
      </c>
      <c r="B18" t="str">
        <f t="shared" si="1"/>
        <v>Contrato Assinado CEF</v>
      </c>
      <c r="C18" t="str">
        <f t="shared" si="2"/>
        <v>Solicitação ITBI | Registro</v>
      </c>
      <c r="D18">
        <f t="shared" si="3"/>
        <v>18</v>
      </c>
      <c r="F18" t="str">
        <f t="shared" si="0"/>
        <v>Reprovado Comitê CEF | Assinar CEF-Não Repassado</v>
      </c>
      <c r="G18" t="s">
        <v>50</v>
      </c>
      <c r="H18" t="s">
        <v>37</v>
      </c>
      <c r="I18" t="s">
        <v>93</v>
      </c>
    </row>
    <row r="19" spans="1:9" x14ac:dyDescent="0.3">
      <c r="A19" s="2" t="s">
        <v>94</v>
      </c>
      <c r="B19" t="str">
        <f t="shared" si="1"/>
        <v>Contrato Assinado CEF</v>
      </c>
      <c r="C19" t="str">
        <f t="shared" si="2"/>
        <v>Protocolo Cartório | Registro</v>
      </c>
      <c r="D19">
        <f t="shared" si="3"/>
        <v>19</v>
      </c>
      <c r="F19" t="str">
        <f t="shared" si="0"/>
        <v>Contrato Assinado CEF-Em Validação | SV | Registro</v>
      </c>
      <c r="G19" t="s">
        <v>51</v>
      </c>
      <c r="H19" t="s">
        <v>52</v>
      </c>
      <c r="I19" t="s">
        <v>94</v>
      </c>
    </row>
    <row r="20" spans="1:9" x14ac:dyDescent="0.3">
      <c r="A20" s="2" t="s">
        <v>95</v>
      </c>
      <c r="B20" t="str">
        <f t="shared" si="1"/>
        <v>Contrato Assinado CEF</v>
      </c>
      <c r="C20" t="str">
        <f t="shared" si="2"/>
        <v>Em Pgto de Tributos</v>
      </c>
      <c r="D20">
        <f t="shared" si="3"/>
        <v>20</v>
      </c>
      <c r="F20" t="str">
        <f t="shared" si="0"/>
        <v>Contrato Assinado CEF-Em Validação | SV | Registro</v>
      </c>
      <c r="G20" t="s">
        <v>51</v>
      </c>
      <c r="H20" t="s">
        <v>52</v>
      </c>
      <c r="I20" t="s">
        <v>95</v>
      </c>
    </row>
    <row r="21" spans="1:9" x14ac:dyDescent="0.3">
      <c r="A21" s="2" t="s">
        <v>96</v>
      </c>
      <c r="B21" t="str">
        <f t="shared" si="1"/>
        <v>Contrato Assinado CEF</v>
      </c>
      <c r="C21" t="str">
        <f t="shared" si="2"/>
        <v>Exigência | Registro</v>
      </c>
      <c r="D21">
        <f t="shared" si="3"/>
        <v>21</v>
      </c>
      <c r="F21" t="str">
        <f t="shared" si="0"/>
        <v>Contrato Assinado CEF-Em Montagem Docs | Registro</v>
      </c>
      <c r="G21" t="s">
        <v>51</v>
      </c>
      <c r="H21" t="s">
        <v>53</v>
      </c>
      <c r="I21" t="s">
        <v>96</v>
      </c>
    </row>
    <row r="22" spans="1:9" x14ac:dyDescent="0.3">
      <c r="A22" s="2" t="s">
        <v>97</v>
      </c>
      <c r="B22" t="str">
        <f t="shared" si="1"/>
        <v>Contrato Assinado CEF</v>
      </c>
      <c r="C22" t="str">
        <f t="shared" si="2"/>
        <v>Contrato Registrado</v>
      </c>
      <c r="D22">
        <f t="shared" si="3"/>
        <v>22</v>
      </c>
      <c r="F22" t="str">
        <f t="shared" si="0"/>
        <v>Contrato Assinado CEF-Solicitação ITBI | Registro</v>
      </c>
      <c r="G22" t="s">
        <v>51</v>
      </c>
      <c r="H22" t="s">
        <v>54</v>
      </c>
      <c r="I22" t="s">
        <v>97</v>
      </c>
    </row>
    <row r="23" spans="1:9" x14ac:dyDescent="0.3">
      <c r="A23" s="2" t="s">
        <v>98</v>
      </c>
      <c r="B23" t="str">
        <f t="shared" si="1"/>
        <v>Distrato</v>
      </c>
      <c r="C23" t="str">
        <f t="shared" si="2"/>
        <v>Distrato</v>
      </c>
      <c r="D23">
        <f t="shared" si="3"/>
        <v>23</v>
      </c>
      <c r="F23" t="str">
        <f t="shared" si="0"/>
        <v>Contrato Assinado CEF-Solicitação ITBI | Registro</v>
      </c>
      <c r="G23" t="s">
        <v>51</v>
      </c>
      <c r="H23" t="s">
        <v>54</v>
      </c>
      <c r="I23" t="s">
        <v>98</v>
      </c>
    </row>
    <row r="24" spans="1:9" x14ac:dyDescent="0.3">
      <c r="A24" s="2" t="s">
        <v>99</v>
      </c>
      <c r="B24" t="str">
        <f t="shared" si="1"/>
        <v>Direto Construtora / Avista</v>
      </c>
      <c r="C24" t="str">
        <f t="shared" si="2"/>
        <v>Direto Construtora</v>
      </c>
      <c r="D24">
        <f t="shared" si="3"/>
        <v>24</v>
      </c>
      <c r="F24" t="str">
        <f t="shared" si="0"/>
        <v>Contrato Assinado CEF-Protocolo Cartório | Registro</v>
      </c>
      <c r="G24" t="s">
        <v>51</v>
      </c>
      <c r="H24" t="s">
        <v>55</v>
      </c>
      <c r="I24" t="s">
        <v>99</v>
      </c>
    </row>
    <row r="25" spans="1:9" x14ac:dyDescent="0.3">
      <c r="A25" s="2" t="s">
        <v>100</v>
      </c>
      <c r="B25" t="str">
        <f t="shared" si="1"/>
        <v>VMD Solicitado</v>
      </c>
      <c r="C25" t="str">
        <f t="shared" si="2"/>
        <v>Contrato Registrado</v>
      </c>
      <c r="D25">
        <f t="shared" si="3"/>
        <v>25</v>
      </c>
      <c r="F25" t="str">
        <f t="shared" si="0"/>
        <v>Contrato Assinado CEF-Em Pgto de Tributos</v>
      </c>
      <c r="G25" t="s">
        <v>51</v>
      </c>
      <c r="H25" t="s">
        <v>68</v>
      </c>
      <c r="I25" t="s">
        <v>100</v>
      </c>
    </row>
    <row r="26" spans="1:9" x14ac:dyDescent="0.3">
      <c r="A26" s="2" t="s">
        <v>101</v>
      </c>
      <c r="B26" t="str">
        <f t="shared" si="1"/>
        <v>Em processo distrato</v>
      </c>
      <c r="C26" t="str">
        <f t="shared" si="2"/>
        <v>Não Repassado</v>
      </c>
      <c r="D26">
        <f t="shared" si="3"/>
        <v>26</v>
      </c>
      <c r="F26" t="str">
        <f t="shared" si="0"/>
        <v>Contrato Assinado CEF-Exigência | Registro</v>
      </c>
      <c r="G26" t="s">
        <v>51</v>
      </c>
      <c r="H26" t="s">
        <v>56</v>
      </c>
      <c r="I26" t="s">
        <v>101</v>
      </c>
    </row>
    <row r="27" spans="1:9" x14ac:dyDescent="0.3">
      <c r="F27" t="str">
        <f t="shared" si="0"/>
        <v>Contrato Assinado CEF-Exigência | Registro</v>
      </c>
      <c r="G27" t="s">
        <v>51</v>
      </c>
      <c r="H27" t="s">
        <v>56</v>
      </c>
    </row>
    <row r="28" spans="1:9" x14ac:dyDescent="0.3">
      <c r="F28" t="str">
        <f t="shared" si="0"/>
        <v>Contrato Assinado CEF-Contrato Registrado</v>
      </c>
      <c r="G28" t="s">
        <v>51</v>
      </c>
      <c r="H28" t="s">
        <v>57</v>
      </c>
    </row>
    <row r="29" spans="1:9" x14ac:dyDescent="0.3">
      <c r="F29" t="str">
        <f t="shared" si="0"/>
        <v>Contrato Assinado CEF-Contrato Registrado</v>
      </c>
      <c r="G29" t="s">
        <v>51</v>
      </c>
      <c r="H29" t="s">
        <v>57</v>
      </c>
    </row>
    <row r="30" spans="1:9" x14ac:dyDescent="0.3">
      <c r="F30" t="str">
        <f t="shared" si="0"/>
        <v>Contrato Assinado CEF-Contrato Registrado</v>
      </c>
      <c r="G30" t="s">
        <v>51</v>
      </c>
      <c r="H30" t="s">
        <v>57</v>
      </c>
    </row>
    <row r="31" spans="1:9" x14ac:dyDescent="0.3">
      <c r="F31" t="str">
        <f t="shared" si="0"/>
        <v>Contrato Assinado CEF-Contrato Registrado</v>
      </c>
      <c r="G31" t="s">
        <v>51</v>
      </c>
      <c r="H31" t="s">
        <v>57</v>
      </c>
    </row>
    <row r="32" spans="1:9" x14ac:dyDescent="0.3">
      <c r="F32" t="str">
        <f t="shared" si="0"/>
        <v>Contrato Assinado CEF-Contrato Registrado</v>
      </c>
      <c r="G32" t="s">
        <v>51</v>
      </c>
      <c r="H32" t="s">
        <v>57</v>
      </c>
    </row>
    <row r="33" spans="6:8" x14ac:dyDescent="0.3">
      <c r="F33" t="str">
        <f t="shared" si="0"/>
        <v>Contrato Assinado CEF-Contrato Registrado</v>
      </c>
      <c r="G33" t="s">
        <v>51</v>
      </c>
      <c r="H33" t="s">
        <v>57</v>
      </c>
    </row>
    <row r="34" spans="6:8" x14ac:dyDescent="0.3">
      <c r="F34" t="str">
        <f t="shared" si="0"/>
        <v>Distrato-Distrato</v>
      </c>
      <c r="G34" t="s">
        <v>58</v>
      </c>
      <c r="H34" t="s">
        <v>58</v>
      </c>
    </row>
    <row r="35" spans="6:8" x14ac:dyDescent="0.3">
      <c r="F35" t="str">
        <f t="shared" si="0"/>
        <v>Distrato-Distrato</v>
      </c>
      <c r="G35" t="s">
        <v>58</v>
      </c>
      <c r="H35" t="s">
        <v>58</v>
      </c>
    </row>
    <row r="36" spans="6:8" x14ac:dyDescent="0.3">
      <c r="F36" t="str">
        <f t="shared" si="0"/>
        <v>Direto Construtora / Avista-Direto Construtora</v>
      </c>
      <c r="G36" t="s">
        <v>60</v>
      </c>
      <c r="H36" t="s">
        <v>59</v>
      </c>
    </row>
    <row r="37" spans="6:8" x14ac:dyDescent="0.3">
      <c r="F37" t="str">
        <f t="shared" si="0"/>
        <v>Distrato-Distrato</v>
      </c>
      <c r="G37" t="s">
        <v>58</v>
      </c>
      <c r="H37" t="s">
        <v>58</v>
      </c>
    </row>
    <row r="38" spans="6:8" x14ac:dyDescent="0.3">
      <c r="F38" t="str">
        <f t="shared" si="0"/>
        <v>Direto Construtora / Avista-Direto Construtora</v>
      </c>
      <c r="G38" t="s">
        <v>60</v>
      </c>
      <c r="H38" t="s">
        <v>59</v>
      </c>
    </row>
    <row r="39" spans="6:8" x14ac:dyDescent="0.3">
      <c r="F39" t="str">
        <f t="shared" si="0"/>
        <v>VMD Solicitado-Contrato Registrado</v>
      </c>
      <c r="G39" t="s">
        <v>61</v>
      </c>
      <c r="H39" t="s">
        <v>57</v>
      </c>
    </row>
    <row r="40" spans="6:8" x14ac:dyDescent="0.3">
      <c r="F40" t="str">
        <f t="shared" si="0"/>
        <v>Direto Construtora / Avista-Direto Construtora</v>
      </c>
      <c r="G40" t="s">
        <v>60</v>
      </c>
      <c r="H40" t="s">
        <v>59</v>
      </c>
    </row>
    <row r="41" spans="6:8" x14ac:dyDescent="0.3">
      <c r="F41" t="str">
        <f t="shared" si="0"/>
        <v>Em processo distrato-Não Repassado</v>
      </c>
      <c r="G41" t="s">
        <v>62</v>
      </c>
      <c r="H41" t="s">
        <v>37</v>
      </c>
    </row>
    <row r="42" spans="6:8" x14ac:dyDescent="0.3">
      <c r="F42" t="str">
        <f t="shared" si="0"/>
        <v>Distrato-Distrato</v>
      </c>
      <c r="G42" t="s">
        <v>58</v>
      </c>
      <c r="H42" t="s">
        <v>58</v>
      </c>
    </row>
    <row r="43" spans="6:8" x14ac:dyDescent="0.3">
      <c r="F43" t="str">
        <f t="shared" si="0"/>
        <v>Distrato-Distrato</v>
      </c>
      <c r="G43" t="s">
        <v>58</v>
      </c>
      <c r="H43" t="s">
        <v>58</v>
      </c>
    </row>
  </sheetData>
  <sortState xmlns:xlrd2="http://schemas.microsoft.com/office/spreadsheetml/2017/richdata2" ref="G1:G40">
    <sortCondition ref="G1:G40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Italo Baracho</cp:lastModifiedBy>
  <dcterms:created xsi:type="dcterms:W3CDTF">2022-07-01T04:56:49Z</dcterms:created>
  <dcterms:modified xsi:type="dcterms:W3CDTF">2022-08-11T20:26:16Z</dcterms:modified>
</cp:coreProperties>
</file>